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"/>
    </mc:Choice>
  </mc:AlternateContent>
  <xr:revisionPtr revIDLastSave="162" documentId="8_{52CC7F40-142E-4C43-A254-979F9C37A415}" xr6:coauthVersionLast="47" xr6:coauthVersionMax="47" xr10:uidLastSave="{877C88E1-4D88-43CD-AD89-C081A676C6C4}"/>
  <bookViews>
    <workbookView xWindow="-120" yWindow="-120" windowWidth="29040" windowHeight="17520" xr2:uid="{F5123404-7B36-43BA-9CD6-2F0A1506C55B}"/>
  </bookViews>
  <sheets>
    <sheet name="March26- Sales" sheetId="1" r:id="rId1"/>
    <sheet name="Sales - Itemwise Report" sheetId="5" r:id="rId2"/>
    <sheet name="Cash Flow" sheetId="4" r:id="rId3"/>
    <sheet name="Expenses" sheetId="2" r:id="rId4"/>
    <sheet name="Pivot Expenses" sheetId="3" r:id="rId5"/>
  </sheets>
  <calcPr calcId="191029"/>
  <pivotCaches>
    <pivotCache cacheId="79" r:id="rId6"/>
    <pivotCache cacheId="88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D12" i="5"/>
  <c r="D10" i="5"/>
  <c r="D9" i="5"/>
  <c r="D7" i="5"/>
  <c r="D6" i="5"/>
  <c r="E4" i="5"/>
  <c r="E5" i="5"/>
  <c r="E11" i="5"/>
  <c r="E13" i="5"/>
  <c r="E14" i="5"/>
  <c r="E15" i="5"/>
  <c r="E16" i="5"/>
  <c r="E17" i="5"/>
  <c r="E18" i="5"/>
  <c r="E19" i="5"/>
  <c r="E20" i="5"/>
  <c r="E21" i="5"/>
  <c r="E22" i="5"/>
  <c r="E23" i="5"/>
  <c r="E24" i="5"/>
  <c r="E3" i="5"/>
  <c r="K3" i="2"/>
  <c r="K4" i="2"/>
  <c r="K5" i="2"/>
  <c r="K6" i="2"/>
  <c r="K7" i="2"/>
  <c r="K8" i="2"/>
  <c r="K10" i="2"/>
  <c r="K11" i="2"/>
  <c r="K12" i="2"/>
  <c r="K13" i="2"/>
  <c r="K2" i="2"/>
  <c r="J3" i="2"/>
  <c r="J4" i="2"/>
  <c r="J5" i="2"/>
  <c r="J6" i="2"/>
  <c r="J7" i="2"/>
  <c r="J8" i="2"/>
  <c r="J9" i="2"/>
  <c r="K9" i="2" s="1"/>
  <c r="J10" i="2"/>
  <c r="J11" i="2"/>
  <c r="J12" i="2"/>
  <c r="J13" i="2"/>
  <c r="J2" i="2"/>
  <c r="I5" i="2"/>
  <c r="I6" i="2"/>
  <c r="I7" i="2"/>
  <c r="I8" i="2"/>
  <c r="I9" i="2"/>
  <c r="I10" i="2"/>
  <c r="I11" i="2"/>
  <c r="I12" i="2"/>
  <c r="I13" i="2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2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2" i="4"/>
  <c r="G3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2" i="4"/>
  <c r="I4" i="2"/>
  <c r="I3" i="2"/>
  <c r="I2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2" i="1"/>
</calcChain>
</file>

<file path=xl/sharedStrings.xml><?xml version="1.0" encoding="utf-8"?>
<sst xmlns="http://schemas.openxmlformats.org/spreadsheetml/2006/main" count="102" uniqueCount="56">
  <si>
    <t>Date</t>
  </si>
  <si>
    <t>Cash</t>
  </si>
  <si>
    <t>Visa</t>
  </si>
  <si>
    <t>PayNow</t>
  </si>
  <si>
    <t>Total</t>
  </si>
  <si>
    <t>No Of Pax</t>
  </si>
  <si>
    <t>DashMesh</t>
  </si>
  <si>
    <t>Vendor</t>
  </si>
  <si>
    <t>Invoice No</t>
  </si>
  <si>
    <t>Delivered Date</t>
  </si>
  <si>
    <t>Ordered Date</t>
  </si>
  <si>
    <t>Order By</t>
  </si>
  <si>
    <t>Description</t>
  </si>
  <si>
    <t>Quantiry</t>
  </si>
  <si>
    <t>Unit Price</t>
  </si>
  <si>
    <t>Total Price</t>
  </si>
  <si>
    <t>Amul Tazza UHT Milk ( 12x 1 LTR)</t>
  </si>
  <si>
    <t>Nescafe 9 12 x 200GMs)</t>
  </si>
  <si>
    <t>MaxWill Fine Sugar( 4x 5KG)</t>
  </si>
  <si>
    <t>Row Labels</t>
  </si>
  <si>
    <t>(blank)</t>
  </si>
  <si>
    <t>Grand Total</t>
  </si>
  <si>
    <t>Sum of Total Price</t>
  </si>
  <si>
    <t>Vipin</t>
  </si>
  <si>
    <t>Cash on Hand</t>
  </si>
  <si>
    <t>Items Purchased</t>
  </si>
  <si>
    <t>Soujanya</t>
  </si>
  <si>
    <t>Mahav</t>
  </si>
  <si>
    <t>Total Amount</t>
  </si>
  <si>
    <t>Hairo</t>
  </si>
  <si>
    <t>POTATOES BAG</t>
  </si>
  <si>
    <t>BOMBAY ONION BAG 3KG</t>
  </si>
  <si>
    <t>OLD GINGER</t>
  </si>
  <si>
    <t>GREEN CHILLIES PADI</t>
  </si>
  <si>
    <t>CORIANDER LEAVES</t>
  </si>
  <si>
    <t>YELLOW LEMON</t>
  </si>
  <si>
    <t>TOMATOES LOOSE</t>
  </si>
  <si>
    <t>FRESH EGGS CUCUMBER</t>
  </si>
  <si>
    <t>CUCUMBER</t>
  </si>
  <si>
    <t>HF601525</t>
  </si>
  <si>
    <t>Madhav</t>
  </si>
  <si>
    <t>GST 9%</t>
  </si>
  <si>
    <t>Sum of GST 9%</t>
  </si>
  <si>
    <t>Sum of Grand Total</t>
  </si>
  <si>
    <t>Beer- Carona</t>
  </si>
  <si>
    <t>Item Description</t>
  </si>
  <si>
    <t>Chats- Samosa</t>
  </si>
  <si>
    <t>Egg Curry</t>
  </si>
  <si>
    <t>Fast2</t>
  </si>
  <si>
    <t>Hot Drinks</t>
  </si>
  <si>
    <t>Tandori Roti</t>
  </si>
  <si>
    <t>Gobi Manchurian</t>
  </si>
  <si>
    <t>Kabab</t>
  </si>
  <si>
    <t>Liqor Moiphes Black</t>
  </si>
  <si>
    <t>Misc Food &amp; Alcohol</t>
  </si>
  <si>
    <t>Masala Peanuts1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</si>
</sst>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d\-mmm\-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65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4" fontId="0" fillId="0" borderId="0" xfId="0" applyNumberFormat="1"/>
    <xf numFmtId="0" fontId="0" fillId="0" borderId="1" xfId="0" pivotButton="1" applyBorder="1"/>
    <xf numFmtId="14" fontId="0" fillId="0" borderId="1" xfId="0" applyNumberFormat="1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left"/>
    </xf>
    <xf numFmtId="2" fontId="0" fillId="0" borderId="1" xfId="0" applyNumberFormat="1" applyBorder="1"/>
    <xf numFmtId="4" fontId="0" fillId="0" borderId="1" xfId="0" applyNumberFormat="1" applyBorder="1"/>
    <xf numFmtId="4" fontId="1" fillId="0" borderId="1" xfId="0" applyNumberFormat="1" applyFont="1" applyBorder="1"/>
  </cellXfs>
  <cellStyles count="1">
    <cellStyle name="Normal" xfId="0" builtinId="0"/>
  </cellStyles>
  <dxfs count="3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ok Moori" refreshedDate="46084.78281099537" createdVersion="8" refreshedVersion="8" minRefreshableVersion="3" recordCount="13" xr:uid="{D60A66AF-C54B-4DBD-ABF8-3FBC1CF5C558}">
  <cacheSource type="worksheet">
    <worksheetSource ref="A1:K1048576" sheet="Expenses"/>
  </cacheSource>
  <cacheFields count="11">
    <cacheField name="Vendor" numFmtId="0">
      <sharedItems containsBlank="1" count="3">
        <s v="DashMesh"/>
        <s v="Hairo"/>
        <m/>
      </sharedItems>
    </cacheField>
    <cacheField name="Order By" numFmtId="0">
      <sharedItems containsBlank="1"/>
    </cacheField>
    <cacheField name="Invoice No" numFmtId="0">
      <sharedItems containsBlank="1" containsMixedTypes="1" containsNumber="1" containsInteger="1" minValue="10852759" maxValue="10852759"/>
    </cacheField>
    <cacheField name="Ordered Date" numFmtId="0">
      <sharedItems containsNonDate="0" containsDate="1" containsString="0" containsBlank="1" minDate="2026-03-02T00:00:00" maxDate="2026-03-03T00:00:00" count="2">
        <d v="2026-03-02T00:00:00"/>
        <m/>
      </sharedItems>
    </cacheField>
    <cacheField name="Delivered Date" numFmtId="0">
      <sharedItems containsNonDate="0" containsDate="1" containsString="0" containsBlank="1" minDate="2026-03-02T00:00:00" maxDate="2026-03-03T00:00:00"/>
    </cacheField>
    <cacheField name="Description" numFmtId="0">
      <sharedItems containsBlank="1"/>
    </cacheField>
    <cacheField name="Quantiry" numFmtId="0">
      <sharedItems containsString="0" containsBlank="1" containsNumber="1" minValue="0.5" maxValue="90"/>
    </cacheField>
    <cacheField name="Unit Price" numFmtId="0">
      <sharedItems containsString="0" containsBlank="1" containsNumber="1" minValue="0.3" maxValue="21"/>
    </cacheField>
    <cacheField name="Total Price" numFmtId="0">
      <sharedItems containsString="0" containsBlank="1" containsNumber="1" minValue="1.8" maxValue="420"/>
    </cacheField>
    <cacheField name="GST 9%" numFmtId="0">
      <sharedItems containsString="0" containsBlank="1" containsNumber="1" minValue="0.16200000000000001" maxValue="37.799999999999997"/>
    </cacheField>
    <cacheField name="Grand Total" numFmtId="0">
      <sharedItems containsString="0" containsBlank="1" containsNumber="1" minValue="1.962" maxValue="457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ok Moori" refreshedDate="46084.791526967594" createdVersion="8" refreshedVersion="8" minRefreshableVersion="3" recordCount="24" xr:uid="{76B91FFE-6D4A-4E0E-B456-A2A1C3579FCB}">
  <cacheSource type="worksheet">
    <worksheetSource ref="A1:E1048576" sheet="Sales - Itemwise Report"/>
  </cacheSource>
  <cacheFields count="5">
    <cacheField name="Date" numFmtId="0">
      <sharedItems containsNonDate="0" containsDate="1" containsString="0" containsBlank="1" minDate="2026-03-01T00:00:00" maxDate="2026-03-03T00:00:00" count="3">
        <d v="2026-03-01T00:00:00"/>
        <d v="2026-03-02T00:00:00"/>
        <m/>
      </sharedItems>
    </cacheField>
    <cacheField name="Item Description" numFmtId="0">
      <sharedItems containsBlank="1"/>
    </cacheField>
    <cacheField name="Quantiry" numFmtId="0">
      <sharedItems containsString="0" containsBlank="1" containsNumber="1" containsInteger="1" minValue="1" maxValue="475" count="6">
        <m/>
        <n v="3"/>
        <n v="1"/>
        <n v="30"/>
        <n v="475"/>
        <n v="2"/>
      </sharedItems>
    </cacheField>
    <cacheField name="Unit Price" numFmtId="4">
      <sharedItems containsString="0" containsBlank="1" containsNumber="1" minValue="1.2166315789473683" maxValue="47.95"/>
    </cacheField>
    <cacheField name="Total Price" numFmtId="0">
      <sharedItems containsString="0" containsBlank="1" containsNumber="1" minValue="0" maxValue="577.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Madhav"/>
    <n v="10852759"/>
    <x v="0"/>
    <d v="2026-03-02T00:00:00"/>
    <s v="Amul Tazza UHT Milk ( 12x 1 LTR)"/>
    <n v="20"/>
    <n v="21"/>
    <n v="420"/>
    <n v="37.799999999999997"/>
    <n v="457.8"/>
  </r>
  <r>
    <x v="0"/>
    <s v="Madhav"/>
    <n v="10852759"/>
    <x v="0"/>
    <d v="2026-03-02T00:00:00"/>
    <s v="Nescafe 9 12 x 200GMs)"/>
    <n v="3"/>
    <n v="6.8"/>
    <n v="20.399999999999999"/>
    <n v="1.8359999999999999"/>
    <n v="22.235999999999997"/>
  </r>
  <r>
    <x v="0"/>
    <s v="Madhav"/>
    <n v="10852759"/>
    <x v="0"/>
    <d v="2026-03-02T00:00:00"/>
    <s v="MaxWill Fine Sugar( 4x 5KG)"/>
    <n v="2"/>
    <n v="6"/>
    <n v="12"/>
    <n v="1.08"/>
    <n v="13.08"/>
  </r>
  <r>
    <x v="1"/>
    <s v="Madhav"/>
    <s v="HF601525"/>
    <x v="0"/>
    <d v="2026-03-02T00:00:00"/>
    <s v="POTATOES BAG"/>
    <n v="1"/>
    <n v="6"/>
    <n v="6"/>
    <n v="0.54"/>
    <n v="6.54"/>
  </r>
  <r>
    <x v="1"/>
    <s v="Madhav"/>
    <s v="HF601525"/>
    <x v="0"/>
    <d v="2026-03-02T00:00:00"/>
    <s v="BOMBAY ONION BAG 3KG"/>
    <n v="3"/>
    <n v="2.2999999999999998"/>
    <n v="6.8999999999999995"/>
    <n v="0.62099999999999989"/>
    <n v="7.520999999999999"/>
  </r>
  <r>
    <x v="1"/>
    <s v="Madhav"/>
    <s v="HF601525"/>
    <x v="0"/>
    <d v="2026-03-02T00:00:00"/>
    <s v="OLD GINGER"/>
    <n v="3"/>
    <n v="3.5"/>
    <n v="10.5"/>
    <n v="0.94499999999999995"/>
    <n v="11.445"/>
  </r>
  <r>
    <x v="1"/>
    <s v="Madhav"/>
    <s v="HF601525"/>
    <x v="0"/>
    <d v="2026-03-02T00:00:00"/>
    <s v="GREEN CHILLIES PADI"/>
    <n v="0.5"/>
    <n v="4.8"/>
    <n v="2.4"/>
    <n v="0.216"/>
    <n v="2.6160000000000001"/>
  </r>
  <r>
    <x v="1"/>
    <s v="Madhav"/>
    <s v="HF601525"/>
    <x v="0"/>
    <d v="2026-03-02T00:00:00"/>
    <s v="CORIANDER LEAVES"/>
    <n v="1"/>
    <n v="10"/>
    <n v="10"/>
    <n v="0.89999999999999991"/>
    <n v="10.9"/>
  </r>
  <r>
    <x v="1"/>
    <s v="Madhav"/>
    <s v="HF601525"/>
    <x v="0"/>
    <d v="2026-03-02T00:00:00"/>
    <s v="YELLOW LEMON"/>
    <n v="10"/>
    <n v="0.6"/>
    <n v="6"/>
    <n v="0.54"/>
    <n v="6.54"/>
  </r>
  <r>
    <x v="1"/>
    <s v="Madhav"/>
    <s v="HF601525"/>
    <x v="0"/>
    <d v="2026-03-02T00:00:00"/>
    <s v="TOMATOES LOOSE"/>
    <n v="1"/>
    <n v="1.8"/>
    <n v="1.8"/>
    <n v="0.16200000000000001"/>
    <n v="1.962"/>
  </r>
  <r>
    <x v="1"/>
    <s v="Madhav"/>
    <s v="HF601525"/>
    <x v="0"/>
    <d v="2026-03-02T00:00:00"/>
    <s v="FRESH EGGS CUCUMBER"/>
    <n v="90"/>
    <n v="0.3"/>
    <n v="27"/>
    <n v="2.4299999999999997"/>
    <n v="29.43"/>
  </r>
  <r>
    <x v="1"/>
    <s v="Madhav"/>
    <s v="HF601525"/>
    <x v="0"/>
    <d v="2026-03-02T00:00:00"/>
    <s v="CUCUMBER"/>
    <n v="1"/>
    <n v="1.8"/>
    <n v="1.8"/>
    <n v="0.16200000000000001"/>
    <n v="1.962"/>
  </r>
  <r>
    <x v="2"/>
    <m/>
    <m/>
    <x v="1"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m/>
    <x v="0"/>
    <m/>
    <m/>
  </r>
  <r>
    <x v="1"/>
    <s v="Beer- Carona"/>
    <x v="1"/>
    <n v="15"/>
    <n v="45"/>
  </r>
  <r>
    <x v="1"/>
    <s v="Chats- Samosa"/>
    <x v="2"/>
    <n v="6"/>
    <n v="6"/>
  </r>
  <r>
    <x v="1"/>
    <s v="Egg Curry"/>
    <x v="2"/>
    <n v="15.9"/>
    <n v="15.9"/>
  </r>
  <r>
    <x v="1"/>
    <s v="Fast2"/>
    <x v="3"/>
    <n v="5.4"/>
    <n v="162"/>
  </r>
  <r>
    <x v="1"/>
    <s v="Hot Drinks"/>
    <x v="4"/>
    <n v="1.2166315789473683"/>
    <n v="577.9"/>
  </r>
  <r>
    <x v="1"/>
    <s v="Tandori Roti"/>
    <x v="1"/>
    <n v="4.8999999999999995"/>
    <n v="14.7"/>
  </r>
  <r>
    <x v="1"/>
    <s v="Gobi Manchurian"/>
    <x v="5"/>
    <n v="15.9"/>
    <n v="31.8"/>
  </r>
  <r>
    <x v="1"/>
    <s v="Kabab"/>
    <x v="5"/>
    <n v="19.899999999999999"/>
    <n v="39.799999999999997"/>
  </r>
  <r>
    <x v="1"/>
    <s v="Liqor Moiphes Black"/>
    <x v="2"/>
    <n v="20"/>
    <n v="20"/>
  </r>
  <r>
    <x v="1"/>
    <s v="Misc Food &amp; Alcohol"/>
    <x v="5"/>
    <n v="47.95"/>
    <n v="95.9"/>
  </r>
  <r>
    <x v="1"/>
    <s v="Masala Peanuts1"/>
    <x v="2"/>
    <n v="8"/>
    <n v="8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1"/>
    <m/>
    <x v="0"/>
    <m/>
    <n v="0"/>
  </r>
  <r>
    <x v="2"/>
    <m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763C80-C638-4141-8FA1-092511CFA85A}" name="PivotTable7" cacheId="8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1:J5" firstHeaderRow="1" firstDataRow="1" firstDataCol="1"/>
  <pivotFields count="5">
    <pivotField axis="axisRow" showAll="0">
      <items count="4">
        <item x="0"/>
        <item x="1"/>
        <item x="2"/>
        <item t="default"/>
      </items>
    </pivotField>
    <pivotField showAll="0"/>
    <pivotField showAll="0">
      <items count="7">
        <item x="2"/>
        <item x="5"/>
        <item x="1"/>
        <item x="3"/>
        <item x="4"/>
        <item x="0"/>
        <item t="default"/>
      </items>
    </pivotField>
    <pivotField showAll="0"/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Total Price" fld="4" baseField="0" baseItem="0"/>
  </dataFields>
  <formats count="6">
    <format dxfId="33">
      <pivotArea type="all" dataOnly="0" outline="0" fieldPosition="0"/>
    </format>
    <format dxfId="32">
      <pivotArea outline="0" collapsedLevelsAreSubtotals="1" fieldPosition="0"/>
    </format>
    <format dxfId="31">
      <pivotArea field="0" type="button" dataOnly="0" labelOnly="1" outline="0" axis="axisRow" fieldPosition="0"/>
    </format>
    <format dxfId="30">
      <pivotArea dataOnly="0" labelOnly="1" fieldPosition="0">
        <references count="1">
          <reference field="0" count="0"/>
        </references>
      </pivotArea>
    </format>
    <format dxfId="29">
      <pivotArea dataOnly="0" labelOnly="1" grandRow="1" outline="0" fieldPosition="0"/>
    </format>
    <format dxfId="2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7CAD83-3232-45E3-9DF3-6983090F4C02}" name="PivotTable6" cacheId="7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7" firstHeaderRow="0" firstDataRow="1" firstDataCol="2"/>
  <pivotFields count="11">
    <pivotField axis="axisRow" showAll="0">
      <items count="4">
        <item x="0"/>
        <item x="2"/>
        <item x="1"/>
        <item t="default"/>
      </items>
    </pivotField>
    <pivotField showAll="0"/>
    <pivotField showAll="0"/>
    <pivotField axis="axisRow" outline="0" showAll="0" defaultSubtotal="0">
      <items count="2">
        <item x="0"/>
        <item x="1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</pivotFields>
  <rowFields count="2">
    <field x="3"/>
    <field x="0"/>
  </rowFields>
  <rowItems count="4">
    <i>
      <x/>
      <x/>
    </i>
    <i r="1">
      <x v="2"/>
    </i>
    <i>
      <x v="1"/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Total Price" fld="8" baseField="0" baseItem="0"/>
    <dataField name="Sum of GST 9%" fld="9" baseField="0" baseItem="0"/>
    <dataField name="Sum of Grand Total" fld="10" baseField="0" baseItem="0"/>
  </dataFields>
  <formats count="9">
    <format dxfId="8">
      <pivotArea type="all" dataOnly="0" outline="0" fieldPosition="0"/>
    </format>
    <format dxfId="7">
      <pivotArea outline="0" collapsedLevelsAreSubtotals="1" fieldPosition="0"/>
    </format>
    <format dxfId="6">
      <pivotArea field="3" type="button" dataOnly="0" labelOnly="1" outline="0" axis="axisRow" fieldPosition="0"/>
    </format>
    <format dxfId="5">
      <pivotArea field="0" type="button" dataOnly="0" labelOnly="1" outline="0" axis="axisRow" fieldPosition="1"/>
    </format>
    <format dxfId="4">
      <pivotArea dataOnly="0" labelOnly="1" fieldPosition="0">
        <references count="1">
          <reference field="3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2">
          <reference field="0" count="2">
            <x v="0"/>
            <x v="2"/>
          </reference>
          <reference field="3" count="1" selected="0">
            <x v="0"/>
          </reference>
        </references>
      </pivotArea>
    </format>
    <format dxfId="1">
      <pivotArea dataOnly="0" labelOnly="1" fieldPosition="0">
        <references count="2">
          <reference field="0" count="1">
            <x v="1"/>
          </reference>
          <reference field="3" count="1" selected="0">
            <x v="1"/>
          </reference>
        </references>
      </pivotArea>
    </format>
    <format dxfId="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D9F2-2C56-4868-B095-5EA5884ED2BD}">
  <dimension ref="A1:F32"/>
  <sheetViews>
    <sheetView tabSelected="1" workbookViewId="0">
      <selection activeCell="R14" sqref="R14"/>
    </sheetView>
  </sheetViews>
  <sheetFormatPr defaultRowHeight="15" x14ac:dyDescent="0.25"/>
  <cols>
    <col min="1" max="1" width="9.85546875" bestFit="1" customWidth="1"/>
    <col min="2" max="2" width="9.85546875" customWidth="1"/>
    <col min="3" max="3" width="5.42578125" bestFit="1" customWidth="1"/>
    <col min="4" max="4" width="4.85546875" bestFit="1" customWidth="1"/>
  </cols>
  <sheetData>
    <row r="1" spans="1:6" x14ac:dyDescent="0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>
        <v>46082</v>
      </c>
      <c r="B2" s="4">
        <v>0</v>
      </c>
      <c r="C2" s="3">
        <v>0</v>
      </c>
      <c r="D2" s="3">
        <v>0</v>
      </c>
      <c r="E2" s="3">
        <v>0</v>
      </c>
      <c r="F2" s="1">
        <f>SUM(C2:E2)</f>
        <v>0</v>
      </c>
    </row>
    <row r="3" spans="1:6" x14ac:dyDescent="0.25">
      <c r="A3" s="2">
        <v>46083</v>
      </c>
      <c r="B3" s="4">
        <v>473</v>
      </c>
      <c r="C3" s="3">
        <v>119.3</v>
      </c>
      <c r="D3" s="3">
        <v>308.05</v>
      </c>
      <c r="E3" s="3">
        <v>616.79999999999995</v>
      </c>
      <c r="F3" s="1">
        <f t="shared" ref="F3:F32" si="0">SUM(C3:E3)</f>
        <v>1044.1500000000001</v>
      </c>
    </row>
    <row r="4" spans="1:6" x14ac:dyDescent="0.25">
      <c r="A4" s="2">
        <v>46084</v>
      </c>
      <c r="B4" s="2"/>
      <c r="C4" s="3"/>
      <c r="D4" s="3"/>
      <c r="E4" s="3"/>
      <c r="F4" s="1">
        <f t="shared" si="0"/>
        <v>0</v>
      </c>
    </row>
    <row r="5" spans="1:6" x14ac:dyDescent="0.25">
      <c r="A5" s="2">
        <v>46085</v>
      </c>
      <c r="B5" s="2"/>
      <c r="C5" s="3"/>
      <c r="D5" s="3"/>
      <c r="E5" s="3"/>
      <c r="F5" s="1">
        <f t="shared" si="0"/>
        <v>0</v>
      </c>
    </row>
    <row r="6" spans="1:6" x14ac:dyDescent="0.25">
      <c r="A6" s="2">
        <v>46086</v>
      </c>
      <c r="B6" s="2"/>
      <c r="C6" s="3"/>
      <c r="D6" s="3"/>
      <c r="E6" s="3"/>
      <c r="F6" s="1">
        <f t="shared" si="0"/>
        <v>0</v>
      </c>
    </row>
    <row r="7" spans="1:6" x14ac:dyDescent="0.25">
      <c r="A7" s="2">
        <v>46087</v>
      </c>
      <c r="B7" s="2"/>
      <c r="C7" s="3"/>
      <c r="D7" s="3"/>
      <c r="E7" s="3"/>
      <c r="F7" s="1">
        <f t="shared" si="0"/>
        <v>0</v>
      </c>
    </row>
    <row r="8" spans="1:6" x14ac:dyDescent="0.25">
      <c r="A8" s="2">
        <v>46088</v>
      </c>
      <c r="B8" s="2"/>
      <c r="C8" s="3"/>
      <c r="D8" s="3"/>
      <c r="E8" s="3"/>
      <c r="F8" s="1">
        <f t="shared" si="0"/>
        <v>0</v>
      </c>
    </row>
    <row r="9" spans="1:6" x14ac:dyDescent="0.25">
      <c r="A9" s="2">
        <v>46089</v>
      </c>
      <c r="B9" s="2"/>
      <c r="C9" s="3"/>
      <c r="D9" s="3"/>
      <c r="E9" s="3"/>
      <c r="F9" s="1">
        <f t="shared" si="0"/>
        <v>0</v>
      </c>
    </row>
    <row r="10" spans="1:6" x14ac:dyDescent="0.25">
      <c r="A10" s="2">
        <v>46090</v>
      </c>
      <c r="B10" s="2"/>
      <c r="C10" s="3"/>
      <c r="D10" s="3"/>
      <c r="E10" s="3"/>
      <c r="F10" s="1">
        <f t="shared" si="0"/>
        <v>0</v>
      </c>
    </row>
    <row r="11" spans="1:6" x14ac:dyDescent="0.25">
      <c r="A11" s="2">
        <v>46091</v>
      </c>
      <c r="B11" s="2"/>
      <c r="C11" s="3"/>
      <c r="D11" s="3"/>
      <c r="E11" s="3"/>
      <c r="F11" s="1">
        <f t="shared" si="0"/>
        <v>0</v>
      </c>
    </row>
    <row r="12" spans="1:6" x14ac:dyDescent="0.25">
      <c r="A12" s="2">
        <v>46092</v>
      </c>
      <c r="B12" s="2"/>
      <c r="C12" s="3"/>
      <c r="D12" s="3"/>
      <c r="E12" s="3"/>
      <c r="F12" s="1">
        <f t="shared" si="0"/>
        <v>0</v>
      </c>
    </row>
    <row r="13" spans="1:6" x14ac:dyDescent="0.25">
      <c r="A13" s="2">
        <v>46093</v>
      </c>
      <c r="B13" s="2"/>
      <c r="C13" s="3"/>
      <c r="D13" s="3"/>
      <c r="E13" s="3"/>
      <c r="F13" s="1">
        <f t="shared" si="0"/>
        <v>0</v>
      </c>
    </row>
    <row r="14" spans="1:6" x14ac:dyDescent="0.25">
      <c r="A14" s="2">
        <v>46094</v>
      </c>
      <c r="B14" s="2"/>
      <c r="C14" s="3"/>
      <c r="D14" s="3"/>
      <c r="E14" s="3"/>
      <c r="F14" s="1">
        <f t="shared" si="0"/>
        <v>0</v>
      </c>
    </row>
    <row r="15" spans="1:6" x14ac:dyDescent="0.25">
      <c r="A15" s="2">
        <v>46095</v>
      </c>
      <c r="B15" s="2"/>
      <c r="C15" s="3"/>
      <c r="D15" s="3"/>
      <c r="E15" s="3"/>
      <c r="F15" s="1">
        <f t="shared" si="0"/>
        <v>0</v>
      </c>
    </row>
    <row r="16" spans="1:6" x14ac:dyDescent="0.25">
      <c r="A16" s="2">
        <v>46096</v>
      </c>
      <c r="B16" s="2"/>
      <c r="C16" s="3"/>
      <c r="D16" s="3"/>
      <c r="E16" s="3"/>
      <c r="F16" s="1">
        <f t="shared" si="0"/>
        <v>0</v>
      </c>
    </row>
    <row r="17" spans="1:6" x14ac:dyDescent="0.25">
      <c r="A17" s="2">
        <v>46097</v>
      </c>
      <c r="B17" s="2"/>
      <c r="C17" s="3"/>
      <c r="D17" s="3"/>
      <c r="E17" s="3"/>
      <c r="F17" s="1">
        <f t="shared" si="0"/>
        <v>0</v>
      </c>
    </row>
    <row r="18" spans="1:6" x14ac:dyDescent="0.25">
      <c r="A18" s="2">
        <v>46098</v>
      </c>
      <c r="B18" s="2"/>
      <c r="C18" s="3"/>
      <c r="D18" s="3"/>
      <c r="E18" s="3"/>
      <c r="F18" s="1">
        <f t="shared" si="0"/>
        <v>0</v>
      </c>
    </row>
    <row r="19" spans="1:6" x14ac:dyDescent="0.25">
      <c r="A19" s="2">
        <v>46099</v>
      </c>
      <c r="B19" s="2"/>
      <c r="C19" s="3"/>
      <c r="D19" s="3"/>
      <c r="E19" s="3"/>
      <c r="F19" s="1">
        <f t="shared" si="0"/>
        <v>0</v>
      </c>
    </row>
    <row r="20" spans="1:6" x14ac:dyDescent="0.25">
      <c r="A20" s="2">
        <v>46100</v>
      </c>
      <c r="B20" s="2"/>
      <c r="C20" s="3"/>
      <c r="D20" s="3"/>
      <c r="E20" s="3"/>
      <c r="F20" s="1">
        <f t="shared" si="0"/>
        <v>0</v>
      </c>
    </row>
    <row r="21" spans="1:6" x14ac:dyDescent="0.25">
      <c r="A21" s="2">
        <v>46101</v>
      </c>
      <c r="B21" s="2"/>
      <c r="C21" s="3"/>
      <c r="D21" s="3"/>
      <c r="E21" s="3"/>
      <c r="F21" s="1">
        <f t="shared" si="0"/>
        <v>0</v>
      </c>
    </row>
    <row r="22" spans="1:6" x14ac:dyDescent="0.25">
      <c r="A22" s="2">
        <v>46102</v>
      </c>
      <c r="B22" s="2"/>
      <c r="C22" s="3"/>
      <c r="D22" s="3"/>
      <c r="E22" s="3"/>
      <c r="F22" s="1">
        <f t="shared" si="0"/>
        <v>0</v>
      </c>
    </row>
    <row r="23" spans="1:6" x14ac:dyDescent="0.25">
      <c r="A23" s="2">
        <v>46103</v>
      </c>
      <c r="B23" s="2"/>
      <c r="C23" s="3"/>
      <c r="D23" s="3"/>
      <c r="E23" s="3"/>
      <c r="F23" s="1">
        <f t="shared" si="0"/>
        <v>0</v>
      </c>
    </row>
    <row r="24" spans="1:6" x14ac:dyDescent="0.25">
      <c r="A24" s="2">
        <v>46104</v>
      </c>
      <c r="B24" s="2"/>
      <c r="C24" s="3"/>
      <c r="D24" s="3"/>
      <c r="E24" s="3"/>
      <c r="F24" s="1">
        <f t="shared" si="0"/>
        <v>0</v>
      </c>
    </row>
    <row r="25" spans="1:6" x14ac:dyDescent="0.25">
      <c r="A25" s="2">
        <v>46105</v>
      </c>
      <c r="B25" s="2"/>
      <c r="C25" s="3"/>
      <c r="D25" s="3"/>
      <c r="E25" s="3"/>
      <c r="F25" s="1">
        <f t="shared" si="0"/>
        <v>0</v>
      </c>
    </row>
    <row r="26" spans="1:6" x14ac:dyDescent="0.25">
      <c r="A26" s="2">
        <v>46106</v>
      </c>
      <c r="B26" s="2"/>
      <c r="C26" s="3"/>
      <c r="D26" s="3"/>
      <c r="E26" s="3"/>
      <c r="F26" s="1">
        <f t="shared" si="0"/>
        <v>0</v>
      </c>
    </row>
    <row r="27" spans="1:6" x14ac:dyDescent="0.25">
      <c r="A27" s="2">
        <v>46107</v>
      </c>
      <c r="B27" s="2"/>
      <c r="C27" s="3"/>
      <c r="D27" s="3"/>
      <c r="E27" s="3"/>
      <c r="F27" s="1">
        <f t="shared" si="0"/>
        <v>0</v>
      </c>
    </row>
    <row r="28" spans="1:6" x14ac:dyDescent="0.25">
      <c r="A28" s="2">
        <v>46108</v>
      </c>
      <c r="B28" s="2"/>
      <c r="C28" s="3"/>
      <c r="D28" s="3"/>
      <c r="E28" s="3"/>
      <c r="F28" s="1">
        <f t="shared" si="0"/>
        <v>0</v>
      </c>
    </row>
    <row r="29" spans="1:6" x14ac:dyDescent="0.25">
      <c r="A29" s="2">
        <v>46109</v>
      </c>
      <c r="B29" s="2"/>
      <c r="C29" s="3"/>
      <c r="D29" s="3"/>
      <c r="E29" s="3"/>
      <c r="F29" s="1">
        <f t="shared" si="0"/>
        <v>0</v>
      </c>
    </row>
    <row r="30" spans="1:6" x14ac:dyDescent="0.25">
      <c r="A30" s="2">
        <v>46110</v>
      </c>
      <c r="B30" s="2"/>
      <c r="C30" s="3"/>
      <c r="D30" s="3"/>
      <c r="E30" s="3"/>
      <c r="F30" s="1">
        <f t="shared" si="0"/>
        <v>0</v>
      </c>
    </row>
    <row r="31" spans="1:6" x14ac:dyDescent="0.25">
      <c r="A31" s="2">
        <v>46111</v>
      </c>
      <c r="B31" s="2"/>
      <c r="C31" s="3"/>
      <c r="D31" s="3"/>
      <c r="E31" s="3"/>
      <c r="F31" s="1">
        <f t="shared" si="0"/>
        <v>0</v>
      </c>
    </row>
    <row r="32" spans="1:6" x14ac:dyDescent="0.25">
      <c r="A32" s="2">
        <v>46112</v>
      </c>
      <c r="B32" s="2"/>
      <c r="C32" s="3"/>
      <c r="D32" s="3"/>
      <c r="E32" s="3"/>
      <c r="F32" s="1">
        <f t="shared" si="0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FC1EC-6761-4E07-83FC-B7ABDD310040}">
  <dimension ref="A1:J24"/>
  <sheetViews>
    <sheetView workbookViewId="0">
      <selection activeCell="L22" sqref="L22"/>
    </sheetView>
  </sheetViews>
  <sheetFormatPr defaultRowHeight="15" x14ac:dyDescent="0.25"/>
  <cols>
    <col min="1" max="1" width="9.85546875" bestFit="1" customWidth="1"/>
    <col min="2" max="2" width="12.42578125" bestFit="1" customWidth="1"/>
    <col min="4" max="4" width="9.140625" style="5"/>
    <col min="9" max="9" width="13.42578125" bestFit="1" customWidth="1"/>
    <col min="10" max="11" width="17.42578125" bestFit="1" customWidth="1"/>
  </cols>
  <sheetData>
    <row r="1" spans="1:10" x14ac:dyDescent="0.25">
      <c r="A1" s="1" t="s">
        <v>0</v>
      </c>
      <c r="B1" s="1" t="s">
        <v>45</v>
      </c>
      <c r="C1" s="1" t="s">
        <v>13</v>
      </c>
      <c r="D1" s="12" t="s">
        <v>14</v>
      </c>
      <c r="E1" s="1" t="s">
        <v>15</v>
      </c>
      <c r="I1" s="6" t="s">
        <v>19</v>
      </c>
      <c r="J1" s="3" t="s">
        <v>22</v>
      </c>
    </row>
    <row r="2" spans="1:10" x14ac:dyDescent="0.25">
      <c r="A2" s="2">
        <v>46082</v>
      </c>
      <c r="B2" s="3"/>
      <c r="C2" s="3"/>
      <c r="D2" s="11"/>
      <c r="E2" s="3"/>
      <c r="I2" s="7">
        <v>46082</v>
      </c>
      <c r="J2" s="8"/>
    </row>
    <row r="3" spans="1:10" x14ac:dyDescent="0.25">
      <c r="A3" s="2">
        <v>46083</v>
      </c>
      <c r="B3" s="3" t="s">
        <v>44</v>
      </c>
      <c r="C3" s="3">
        <v>3</v>
      </c>
      <c r="D3" s="11">
        <v>15</v>
      </c>
      <c r="E3" s="3">
        <f>C3*D3</f>
        <v>45</v>
      </c>
      <c r="I3" s="7">
        <v>46083</v>
      </c>
      <c r="J3" s="8">
        <v>1016.9999999999999</v>
      </c>
    </row>
    <row r="4" spans="1:10" x14ac:dyDescent="0.25">
      <c r="A4" s="2">
        <v>46083</v>
      </c>
      <c r="B4" s="3" t="s">
        <v>46</v>
      </c>
      <c r="C4" s="3">
        <v>1</v>
      </c>
      <c r="D4" s="11">
        <v>6</v>
      </c>
      <c r="E4" s="3">
        <f t="shared" ref="E4:E24" si="0">C4*D4</f>
        <v>6</v>
      </c>
      <c r="I4" s="9" t="s">
        <v>20</v>
      </c>
      <c r="J4" s="8"/>
    </row>
    <row r="5" spans="1:10" x14ac:dyDescent="0.25">
      <c r="A5" s="2">
        <v>46083</v>
      </c>
      <c r="B5" s="3" t="s">
        <v>47</v>
      </c>
      <c r="C5" s="3">
        <v>1</v>
      </c>
      <c r="D5" s="11">
        <v>15.9</v>
      </c>
      <c r="E5" s="3">
        <f t="shared" si="0"/>
        <v>15.9</v>
      </c>
      <c r="I5" s="9" t="s">
        <v>21</v>
      </c>
      <c r="J5" s="8">
        <v>1016.9999999999999</v>
      </c>
    </row>
    <row r="6" spans="1:10" x14ac:dyDescent="0.25">
      <c r="A6" s="2">
        <v>46083</v>
      </c>
      <c r="B6" s="3" t="s">
        <v>48</v>
      </c>
      <c r="C6" s="3">
        <v>30</v>
      </c>
      <c r="D6" s="11">
        <f>E6/C6</f>
        <v>5.4</v>
      </c>
      <c r="E6" s="3">
        <v>162</v>
      </c>
    </row>
    <row r="7" spans="1:10" x14ac:dyDescent="0.25">
      <c r="A7" s="2">
        <v>46083</v>
      </c>
      <c r="B7" s="3" t="s">
        <v>49</v>
      </c>
      <c r="C7" s="3">
        <v>475</v>
      </c>
      <c r="D7" s="11">
        <f>E7/C7</f>
        <v>1.2166315789473683</v>
      </c>
      <c r="E7" s="3">
        <v>577.9</v>
      </c>
    </row>
    <row r="8" spans="1:10" x14ac:dyDescent="0.25">
      <c r="A8" s="2">
        <v>46083</v>
      </c>
      <c r="B8" s="3" t="s">
        <v>50</v>
      </c>
      <c r="C8" s="3">
        <v>3</v>
      </c>
      <c r="D8" s="11">
        <f>E8/C8</f>
        <v>4.8999999999999995</v>
      </c>
      <c r="E8" s="3">
        <v>14.7</v>
      </c>
    </row>
    <row r="9" spans="1:10" x14ac:dyDescent="0.25">
      <c r="A9" s="2">
        <v>46083</v>
      </c>
      <c r="B9" s="3" t="s">
        <v>51</v>
      </c>
      <c r="C9" s="3">
        <v>2</v>
      </c>
      <c r="D9" s="11">
        <f>E9/C9</f>
        <v>15.9</v>
      </c>
      <c r="E9" s="3">
        <v>31.8</v>
      </c>
    </row>
    <row r="10" spans="1:10" x14ac:dyDescent="0.25">
      <c r="A10" s="2">
        <v>46083</v>
      </c>
      <c r="B10" s="3" t="s">
        <v>52</v>
      </c>
      <c r="C10" s="3">
        <v>2</v>
      </c>
      <c r="D10" s="11">
        <f>E10/C10</f>
        <v>19.899999999999999</v>
      </c>
      <c r="E10" s="3">
        <v>39.799999999999997</v>
      </c>
    </row>
    <row r="11" spans="1:10" x14ac:dyDescent="0.25">
      <c r="A11" s="2">
        <v>46083</v>
      </c>
      <c r="B11" s="3" t="s">
        <v>53</v>
      </c>
      <c r="C11" s="3">
        <v>1</v>
      </c>
      <c r="D11" s="11">
        <v>20</v>
      </c>
      <c r="E11" s="3">
        <f t="shared" si="0"/>
        <v>20</v>
      </c>
    </row>
    <row r="12" spans="1:10" x14ac:dyDescent="0.25">
      <c r="A12" s="2">
        <v>46083</v>
      </c>
      <c r="B12" s="3" t="s">
        <v>54</v>
      </c>
      <c r="C12" s="3">
        <v>2</v>
      </c>
      <c r="D12" s="11">
        <f>E12/2</f>
        <v>47.95</v>
      </c>
      <c r="E12" s="3">
        <v>95.9</v>
      </c>
    </row>
    <row r="13" spans="1:10" x14ac:dyDescent="0.25">
      <c r="A13" s="2">
        <v>46083</v>
      </c>
      <c r="B13" s="3" t="s">
        <v>55</v>
      </c>
      <c r="C13" s="3">
        <v>1</v>
      </c>
      <c r="D13" s="11">
        <v>8</v>
      </c>
      <c r="E13" s="3">
        <f t="shared" si="0"/>
        <v>8</v>
      </c>
    </row>
    <row r="14" spans="1:10" x14ac:dyDescent="0.25">
      <c r="A14" s="2"/>
      <c r="B14" s="3"/>
      <c r="C14" s="3"/>
      <c r="D14" s="11"/>
      <c r="E14" s="3">
        <f t="shared" si="0"/>
        <v>0</v>
      </c>
    </row>
    <row r="15" spans="1:10" x14ac:dyDescent="0.25">
      <c r="A15" s="2"/>
      <c r="B15" s="3"/>
      <c r="C15" s="3"/>
      <c r="D15" s="11"/>
      <c r="E15" s="3">
        <f t="shared" si="0"/>
        <v>0</v>
      </c>
    </row>
    <row r="16" spans="1:10" x14ac:dyDescent="0.25">
      <c r="A16" s="2"/>
      <c r="B16" s="3"/>
      <c r="C16" s="3"/>
      <c r="D16" s="11"/>
      <c r="E16" s="3">
        <f t="shared" si="0"/>
        <v>0</v>
      </c>
    </row>
    <row r="17" spans="1:5" x14ac:dyDescent="0.25">
      <c r="A17" s="2"/>
      <c r="B17" s="3"/>
      <c r="C17" s="3"/>
      <c r="D17" s="11"/>
      <c r="E17" s="3">
        <f t="shared" si="0"/>
        <v>0</v>
      </c>
    </row>
    <row r="18" spans="1:5" x14ac:dyDescent="0.25">
      <c r="A18" s="2"/>
      <c r="B18" s="3"/>
      <c r="C18" s="3"/>
      <c r="D18" s="11"/>
      <c r="E18" s="3">
        <f t="shared" si="0"/>
        <v>0</v>
      </c>
    </row>
    <row r="19" spans="1:5" x14ac:dyDescent="0.25">
      <c r="A19" s="2"/>
      <c r="B19" s="3"/>
      <c r="C19" s="3"/>
      <c r="D19" s="11"/>
      <c r="E19" s="3">
        <f t="shared" si="0"/>
        <v>0</v>
      </c>
    </row>
    <row r="20" spans="1:5" x14ac:dyDescent="0.25">
      <c r="A20" s="2"/>
      <c r="B20" s="3"/>
      <c r="C20" s="3"/>
      <c r="D20" s="11"/>
      <c r="E20" s="3">
        <f t="shared" si="0"/>
        <v>0</v>
      </c>
    </row>
    <row r="21" spans="1:5" x14ac:dyDescent="0.25">
      <c r="A21" s="2"/>
      <c r="B21" s="3"/>
      <c r="C21" s="3"/>
      <c r="D21" s="11"/>
      <c r="E21" s="3">
        <f t="shared" si="0"/>
        <v>0</v>
      </c>
    </row>
    <row r="22" spans="1:5" x14ac:dyDescent="0.25">
      <c r="A22" s="2"/>
      <c r="B22" s="3"/>
      <c r="C22" s="3"/>
      <c r="D22" s="11"/>
      <c r="E22" s="3">
        <f t="shared" si="0"/>
        <v>0</v>
      </c>
    </row>
    <row r="23" spans="1:5" x14ac:dyDescent="0.25">
      <c r="A23" s="2"/>
      <c r="B23" s="3"/>
      <c r="C23" s="3"/>
      <c r="D23" s="11"/>
      <c r="E23" s="3">
        <f t="shared" si="0"/>
        <v>0</v>
      </c>
    </row>
    <row r="24" spans="1:5" x14ac:dyDescent="0.25">
      <c r="A24" s="2"/>
      <c r="B24" s="3"/>
      <c r="C24" s="3"/>
      <c r="D24" s="11"/>
      <c r="E24" s="3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495C-DF7D-4DA9-B087-9B53A58D5217}">
  <dimension ref="A1:L32"/>
  <sheetViews>
    <sheetView workbookViewId="0">
      <selection activeCell="L36" sqref="L36"/>
    </sheetView>
  </sheetViews>
  <sheetFormatPr defaultRowHeight="15" x14ac:dyDescent="0.25"/>
  <cols>
    <col min="1" max="1" width="9.85546875" bestFit="1" customWidth="1"/>
    <col min="2" max="2" width="13.42578125" bestFit="1" customWidth="1"/>
    <col min="3" max="6" width="13.42578125" customWidth="1"/>
    <col min="7" max="7" width="12.85546875" bestFit="1" customWidth="1"/>
    <col min="10" max="10" width="9.85546875" bestFit="1" customWidth="1"/>
    <col min="12" max="12" width="13.42578125" bestFit="1" customWidth="1"/>
    <col min="13" max="13" width="13.28515625" bestFit="1" customWidth="1"/>
  </cols>
  <sheetData>
    <row r="1" spans="1:12" x14ac:dyDescent="0.25">
      <c r="A1" s="1" t="s">
        <v>0</v>
      </c>
      <c r="B1" s="3" t="s">
        <v>26</v>
      </c>
      <c r="C1" s="3" t="s">
        <v>27</v>
      </c>
      <c r="D1" s="3" t="s">
        <v>23</v>
      </c>
      <c r="E1" s="3" t="s">
        <v>25</v>
      </c>
      <c r="F1" s="3" t="s">
        <v>24</v>
      </c>
      <c r="G1" s="1" t="s">
        <v>28</v>
      </c>
      <c r="J1" s="1" t="s">
        <v>0</v>
      </c>
      <c r="K1" s="1" t="s">
        <v>1</v>
      </c>
      <c r="L1" s="1" t="s">
        <v>24</v>
      </c>
    </row>
    <row r="2" spans="1:12" x14ac:dyDescent="0.25">
      <c r="A2" s="2">
        <v>46082</v>
      </c>
      <c r="B2" s="3"/>
      <c r="C2" s="3"/>
      <c r="D2" s="3"/>
      <c r="E2" s="3"/>
      <c r="F2" s="3"/>
      <c r="G2" s="1">
        <f>SUM(B2:F2)</f>
        <v>0</v>
      </c>
      <c r="J2" s="2">
        <v>46082</v>
      </c>
      <c r="K2" s="3">
        <f>VLOOKUP(J:J,'March26- Sales'!A:F,3,0)</f>
        <v>0</v>
      </c>
      <c r="L2" s="3">
        <f>SUMIF(A:A,A:A,F:F)</f>
        <v>0</v>
      </c>
    </row>
    <row r="3" spans="1:12" x14ac:dyDescent="0.25">
      <c r="A3" s="2">
        <v>46083</v>
      </c>
      <c r="B3" s="3"/>
      <c r="C3" s="3"/>
      <c r="D3" s="3">
        <v>20</v>
      </c>
      <c r="E3" s="3">
        <v>3.4</v>
      </c>
      <c r="F3" s="3">
        <v>95.6</v>
      </c>
      <c r="G3" s="1">
        <f>SUM(B3:F3)</f>
        <v>119</v>
      </c>
      <c r="J3" s="2">
        <v>46083</v>
      </c>
      <c r="K3" s="3">
        <f>VLOOKUP(J:J,'March26- Sales'!A:F,3,0)</f>
        <v>119.3</v>
      </c>
      <c r="L3" s="3">
        <f t="shared" ref="L3:L32" si="0">SUMIF(A:A,A:A,F:F)</f>
        <v>95.6</v>
      </c>
    </row>
    <row r="4" spans="1:12" x14ac:dyDescent="0.25">
      <c r="A4" s="2">
        <v>46084</v>
      </c>
      <c r="B4" s="3"/>
      <c r="C4" s="3"/>
      <c r="D4" s="3"/>
      <c r="E4" s="3"/>
      <c r="F4" s="3"/>
      <c r="G4" s="1">
        <f t="shared" ref="G4:G32" si="1">SUM(B4:F4)</f>
        <v>0</v>
      </c>
      <c r="J4" s="2">
        <v>46084</v>
      </c>
      <c r="K4" s="3">
        <f>VLOOKUP(J:J,'March26- Sales'!A:F,3,0)</f>
        <v>0</v>
      </c>
      <c r="L4" s="3">
        <f t="shared" si="0"/>
        <v>0</v>
      </c>
    </row>
    <row r="5" spans="1:12" x14ac:dyDescent="0.25">
      <c r="A5" s="2">
        <v>46085</v>
      </c>
      <c r="B5" s="3"/>
      <c r="C5" s="3"/>
      <c r="D5" s="3"/>
      <c r="E5" s="3"/>
      <c r="F5" s="3"/>
      <c r="G5" s="1">
        <f t="shared" si="1"/>
        <v>0</v>
      </c>
      <c r="J5" s="2">
        <v>46085</v>
      </c>
      <c r="K5" s="3">
        <f>VLOOKUP(J:J,'March26- Sales'!A:F,3,0)</f>
        <v>0</v>
      </c>
      <c r="L5" s="3">
        <f t="shared" si="0"/>
        <v>0</v>
      </c>
    </row>
    <row r="6" spans="1:12" x14ac:dyDescent="0.25">
      <c r="A6" s="2">
        <v>46086</v>
      </c>
      <c r="B6" s="3"/>
      <c r="C6" s="3"/>
      <c r="D6" s="3"/>
      <c r="E6" s="3"/>
      <c r="F6" s="3"/>
      <c r="G6" s="1">
        <f t="shared" si="1"/>
        <v>0</v>
      </c>
      <c r="J6" s="2">
        <v>46086</v>
      </c>
      <c r="K6" s="3">
        <f>VLOOKUP(J:J,'March26- Sales'!A:F,3,0)</f>
        <v>0</v>
      </c>
      <c r="L6" s="3">
        <f t="shared" si="0"/>
        <v>0</v>
      </c>
    </row>
    <row r="7" spans="1:12" x14ac:dyDescent="0.25">
      <c r="A7" s="2">
        <v>46087</v>
      </c>
      <c r="B7" s="3"/>
      <c r="C7" s="3"/>
      <c r="D7" s="3"/>
      <c r="E7" s="3"/>
      <c r="F7" s="3"/>
      <c r="G7" s="1">
        <f t="shared" si="1"/>
        <v>0</v>
      </c>
      <c r="J7" s="2">
        <v>46087</v>
      </c>
      <c r="K7" s="3">
        <f>VLOOKUP(J:J,'March26- Sales'!A:F,3,0)</f>
        <v>0</v>
      </c>
      <c r="L7" s="3">
        <f t="shared" si="0"/>
        <v>0</v>
      </c>
    </row>
    <row r="8" spans="1:12" x14ac:dyDescent="0.25">
      <c r="A8" s="2">
        <v>46088</v>
      </c>
      <c r="B8" s="3"/>
      <c r="C8" s="3"/>
      <c r="D8" s="3"/>
      <c r="E8" s="3"/>
      <c r="F8" s="3"/>
      <c r="G8" s="1">
        <f t="shared" si="1"/>
        <v>0</v>
      </c>
      <c r="J8" s="2">
        <v>46088</v>
      </c>
      <c r="K8" s="3">
        <f>VLOOKUP(J:J,'March26- Sales'!A:F,3,0)</f>
        <v>0</v>
      </c>
      <c r="L8" s="3">
        <f t="shared" si="0"/>
        <v>0</v>
      </c>
    </row>
    <row r="9" spans="1:12" x14ac:dyDescent="0.25">
      <c r="A9" s="2">
        <v>46089</v>
      </c>
      <c r="B9" s="3"/>
      <c r="C9" s="3"/>
      <c r="D9" s="3"/>
      <c r="E9" s="3"/>
      <c r="F9" s="3"/>
      <c r="G9" s="1">
        <f t="shared" si="1"/>
        <v>0</v>
      </c>
      <c r="J9" s="2">
        <v>46089</v>
      </c>
      <c r="K9" s="3">
        <f>VLOOKUP(J:J,'March26- Sales'!A:F,3,0)</f>
        <v>0</v>
      </c>
      <c r="L9" s="3">
        <f t="shared" si="0"/>
        <v>0</v>
      </c>
    </row>
    <row r="10" spans="1:12" x14ac:dyDescent="0.25">
      <c r="A10" s="2">
        <v>46090</v>
      </c>
      <c r="B10" s="3"/>
      <c r="C10" s="3"/>
      <c r="D10" s="3"/>
      <c r="E10" s="3"/>
      <c r="F10" s="3"/>
      <c r="G10" s="1">
        <f t="shared" si="1"/>
        <v>0</v>
      </c>
      <c r="J10" s="2">
        <v>46090</v>
      </c>
      <c r="K10" s="3">
        <f>VLOOKUP(J:J,'March26- Sales'!A:F,3,0)</f>
        <v>0</v>
      </c>
      <c r="L10" s="3">
        <f t="shared" si="0"/>
        <v>0</v>
      </c>
    </row>
    <row r="11" spans="1:12" x14ac:dyDescent="0.25">
      <c r="A11" s="2">
        <v>46091</v>
      </c>
      <c r="B11" s="3"/>
      <c r="C11" s="3"/>
      <c r="D11" s="3"/>
      <c r="E11" s="3"/>
      <c r="F11" s="3"/>
      <c r="G11" s="1">
        <f t="shared" si="1"/>
        <v>0</v>
      </c>
      <c r="J11" s="2">
        <v>46091</v>
      </c>
      <c r="K11" s="3">
        <f>VLOOKUP(J:J,'March26- Sales'!A:F,3,0)</f>
        <v>0</v>
      </c>
      <c r="L11" s="3">
        <f t="shared" si="0"/>
        <v>0</v>
      </c>
    </row>
    <row r="12" spans="1:12" x14ac:dyDescent="0.25">
      <c r="A12" s="2">
        <v>46092</v>
      </c>
      <c r="B12" s="3"/>
      <c r="C12" s="3"/>
      <c r="D12" s="3"/>
      <c r="E12" s="3"/>
      <c r="F12" s="3"/>
      <c r="G12" s="1">
        <f t="shared" si="1"/>
        <v>0</v>
      </c>
      <c r="J12" s="2">
        <v>46092</v>
      </c>
      <c r="K12" s="3">
        <f>VLOOKUP(J:J,'March26- Sales'!A:F,3,0)</f>
        <v>0</v>
      </c>
      <c r="L12" s="3">
        <f t="shared" si="0"/>
        <v>0</v>
      </c>
    </row>
    <row r="13" spans="1:12" x14ac:dyDescent="0.25">
      <c r="A13" s="2">
        <v>46093</v>
      </c>
      <c r="B13" s="3"/>
      <c r="C13" s="3"/>
      <c r="D13" s="3"/>
      <c r="E13" s="3"/>
      <c r="F13" s="3"/>
      <c r="G13" s="1">
        <f t="shared" si="1"/>
        <v>0</v>
      </c>
      <c r="J13" s="2">
        <v>46093</v>
      </c>
      <c r="K13" s="3">
        <f>VLOOKUP(J:J,'March26- Sales'!A:F,3,0)</f>
        <v>0</v>
      </c>
      <c r="L13" s="3">
        <f t="shared" si="0"/>
        <v>0</v>
      </c>
    </row>
    <row r="14" spans="1:12" x14ac:dyDescent="0.25">
      <c r="A14" s="2">
        <v>46094</v>
      </c>
      <c r="B14" s="3"/>
      <c r="C14" s="3"/>
      <c r="D14" s="3"/>
      <c r="E14" s="3"/>
      <c r="F14" s="3"/>
      <c r="G14" s="1">
        <f t="shared" si="1"/>
        <v>0</v>
      </c>
      <c r="J14" s="2">
        <v>46094</v>
      </c>
      <c r="K14" s="3">
        <f>VLOOKUP(J:J,'March26- Sales'!A:F,3,0)</f>
        <v>0</v>
      </c>
      <c r="L14" s="3">
        <f t="shared" si="0"/>
        <v>0</v>
      </c>
    </row>
    <row r="15" spans="1:12" x14ac:dyDescent="0.25">
      <c r="A15" s="2">
        <v>46095</v>
      </c>
      <c r="B15" s="3"/>
      <c r="C15" s="3"/>
      <c r="D15" s="3"/>
      <c r="E15" s="3"/>
      <c r="F15" s="3"/>
      <c r="G15" s="1">
        <f t="shared" si="1"/>
        <v>0</v>
      </c>
      <c r="J15" s="2">
        <v>46095</v>
      </c>
      <c r="K15" s="3">
        <f>VLOOKUP(J:J,'March26- Sales'!A:F,3,0)</f>
        <v>0</v>
      </c>
      <c r="L15" s="3">
        <f t="shared" si="0"/>
        <v>0</v>
      </c>
    </row>
    <row r="16" spans="1:12" x14ac:dyDescent="0.25">
      <c r="A16" s="2">
        <v>46096</v>
      </c>
      <c r="B16" s="3"/>
      <c r="C16" s="3"/>
      <c r="D16" s="3"/>
      <c r="E16" s="3"/>
      <c r="F16" s="3"/>
      <c r="G16" s="1">
        <f t="shared" si="1"/>
        <v>0</v>
      </c>
      <c r="J16" s="2">
        <v>46096</v>
      </c>
      <c r="K16" s="3">
        <f>VLOOKUP(J:J,'March26- Sales'!A:F,3,0)</f>
        <v>0</v>
      </c>
      <c r="L16" s="3">
        <f t="shared" si="0"/>
        <v>0</v>
      </c>
    </row>
    <row r="17" spans="1:12" x14ac:dyDescent="0.25">
      <c r="A17" s="2">
        <v>46097</v>
      </c>
      <c r="B17" s="3"/>
      <c r="C17" s="3"/>
      <c r="D17" s="3"/>
      <c r="E17" s="3"/>
      <c r="F17" s="3"/>
      <c r="G17" s="1">
        <f t="shared" si="1"/>
        <v>0</v>
      </c>
      <c r="J17" s="2">
        <v>46097</v>
      </c>
      <c r="K17" s="3">
        <f>VLOOKUP(J:J,'March26- Sales'!A:F,3,0)</f>
        <v>0</v>
      </c>
      <c r="L17" s="3">
        <f t="shared" si="0"/>
        <v>0</v>
      </c>
    </row>
    <row r="18" spans="1:12" x14ac:dyDescent="0.25">
      <c r="A18" s="2">
        <v>46098</v>
      </c>
      <c r="B18" s="3"/>
      <c r="C18" s="3"/>
      <c r="D18" s="3"/>
      <c r="E18" s="3"/>
      <c r="F18" s="3"/>
      <c r="G18" s="1">
        <f t="shared" si="1"/>
        <v>0</v>
      </c>
      <c r="J18" s="2">
        <v>46098</v>
      </c>
      <c r="K18" s="3">
        <f>VLOOKUP(J:J,'March26- Sales'!A:F,3,0)</f>
        <v>0</v>
      </c>
      <c r="L18" s="3">
        <f t="shared" si="0"/>
        <v>0</v>
      </c>
    </row>
    <row r="19" spans="1:12" x14ac:dyDescent="0.25">
      <c r="A19" s="2">
        <v>46099</v>
      </c>
      <c r="B19" s="3"/>
      <c r="C19" s="3"/>
      <c r="D19" s="3"/>
      <c r="E19" s="3"/>
      <c r="F19" s="3"/>
      <c r="G19" s="1">
        <f t="shared" si="1"/>
        <v>0</v>
      </c>
      <c r="J19" s="2">
        <v>46099</v>
      </c>
      <c r="K19" s="3">
        <f>VLOOKUP(J:J,'March26- Sales'!A:F,3,0)</f>
        <v>0</v>
      </c>
      <c r="L19" s="3">
        <f t="shared" si="0"/>
        <v>0</v>
      </c>
    </row>
    <row r="20" spans="1:12" x14ac:dyDescent="0.25">
      <c r="A20" s="2">
        <v>46100</v>
      </c>
      <c r="B20" s="3"/>
      <c r="C20" s="3"/>
      <c r="D20" s="3"/>
      <c r="E20" s="3"/>
      <c r="F20" s="3"/>
      <c r="G20" s="1">
        <f t="shared" si="1"/>
        <v>0</v>
      </c>
      <c r="J20" s="2">
        <v>46100</v>
      </c>
      <c r="K20" s="3">
        <f>VLOOKUP(J:J,'March26- Sales'!A:F,3,0)</f>
        <v>0</v>
      </c>
      <c r="L20" s="3">
        <f t="shared" si="0"/>
        <v>0</v>
      </c>
    </row>
    <row r="21" spans="1:12" x14ac:dyDescent="0.25">
      <c r="A21" s="2">
        <v>46101</v>
      </c>
      <c r="B21" s="3"/>
      <c r="C21" s="3"/>
      <c r="D21" s="3"/>
      <c r="E21" s="3"/>
      <c r="F21" s="3"/>
      <c r="G21" s="1">
        <f t="shared" si="1"/>
        <v>0</v>
      </c>
      <c r="J21" s="2">
        <v>46101</v>
      </c>
      <c r="K21" s="3">
        <f>VLOOKUP(J:J,'March26- Sales'!A:F,3,0)</f>
        <v>0</v>
      </c>
      <c r="L21" s="3">
        <f t="shared" si="0"/>
        <v>0</v>
      </c>
    </row>
    <row r="22" spans="1:12" x14ac:dyDescent="0.25">
      <c r="A22" s="2">
        <v>46102</v>
      </c>
      <c r="B22" s="3"/>
      <c r="C22" s="3"/>
      <c r="D22" s="3"/>
      <c r="E22" s="3"/>
      <c r="F22" s="3"/>
      <c r="G22" s="1">
        <f t="shared" si="1"/>
        <v>0</v>
      </c>
      <c r="J22" s="2">
        <v>46102</v>
      </c>
      <c r="K22" s="3">
        <f>VLOOKUP(J:J,'March26- Sales'!A:F,3,0)</f>
        <v>0</v>
      </c>
      <c r="L22" s="3">
        <f t="shared" si="0"/>
        <v>0</v>
      </c>
    </row>
    <row r="23" spans="1:12" x14ac:dyDescent="0.25">
      <c r="A23" s="2">
        <v>46103</v>
      </c>
      <c r="B23" s="3"/>
      <c r="C23" s="3"/>
      <c r="D23" s="3"/>
      <c r="E23" s="3"/>
      <c r="F23" s="3"/>
      <c r="G23" s="1">
        <f t="shared" si="1"/>
        <v>0</v>
      </c>
      <c r="J23" s="2">
        <v>46103</v>
      </c>
      <c r="K23" s="3">
        <f>VLOOKUP(J:J,'March26- Sales'!A:F,3,0)</f>
        <v>0</v>
      </c>
      <c r="L23" s="3">
        <f t="shared" si="0"/>
        <v>0</v>
      </c>
    </row>
    <row r="24" spans="1:12" x14ac:dyDescent="0.25">
      <c r="A24" s="2">
        <v>46104</v>
      </c>
      <c r="B24" s="3"/>
      <c r="C24" s="3"/>
      <c r="D24" s="3"/>
      <c r="E24" s="3"/>
      <c r="F24" s="3"/>
      <c r="G24" s="1">
        <f t="shared" si="1"/>
        <v>0</v>
      </c>
      <c r="J24" s="2">
        <v>46104</v>
      </c>
      <c r="K24" s="3">
        <f>VLOOKUP(J:J,'March26- Sales'!A:F,3,0)</f>
        <v>0</v>
      </c>
      <c r="L24" s="3">
        <f t="shared" si="0"/>
        <v>0</v>
      </c>
    </row>
    <row r="25" spans="1:12" x14ac:dyDescent="0.25">
      <c r="A25" s="2">
        <v>46105</v>
      </c>
      <c r="B25" s="3"/>
      <c r="C25" s="3"/>
      <c r="D25" s="3"/>
      <c r="E25" s="3"/>
      <c r="F25" s="3"/>
      <c r="G25" s="1">
        <f t="shared" si="1"/>
        <v>0</v>
      </c>
      <c r="J25" s="2">
        <v>46105</v>
      </c>
      <c r="K25" s="3">
        <f>VLOOKUP(J:J,'March26- Sales'!A:F,3,0)</f>
        <v>0</v>
      </c>
      <c r="L25" s="3">
        <f t="shared" si="0"/>
        <v>0</v>
      </c>
    </row>
    <row r="26" spans="1:12" x14ac:dyDescent="0.25">
      <c r="A26" s="2">
        <v>46106</v>
      </c>
      <c r="B26" s="3"/>
      <c r="C26" s="3"/>
      <c r="D26" s="3"/>
      <c r="E26" s="3"/>
      <c r="F26" s="3"/>
      <c r="G26" s="1">
        <f t="shared" si="1"/>
        <v>0</v>
      </c>
      <c r="J26" s="2">
        <v>46106</v>
      </c>
      <c r="K26" s="3">
        <f>VLOOKUP(J:J,'March26- Sales'!A:F,3,0)</f>
        <v>0</v>
      </c>
      <c r="L26" s="3">
        <f t="shared" si="0"/>
        <v>0</v>
      </c>
    </row>
    <row r="27" spans="1:12" x14ac:dyDescent="0.25">
      <c r="A27" s="2">
        <v>46107</v>
      </c>
      <c r="B27" s="3"/>
      <c r="C27" s="3"/>
      <c r="D27" s="3"/>
      <c r="E27" s="3"/>
      <c r="F27" s="3"/>
      <c r="G27" s="1">
        <f t="shared" si="1"/>
        <v>0</v>
      </c>
      <c r="J27" s="2">
        <v>46107</v>
      </c>
      <c r="K27" s="3">
        <f>VLOOKUP(J:J,'March26- Sales'!A:F,3,0)</f>
        <v>0</v>
      </c>
      <c r="L27" s="3">
        <f t="shared" si="0"/>
        <v>0</v>
      </c>
    </row>
    <row r="28" spans="1:12" x14ac:dyDescent="0.25">
      <c r="A28" s="2">
        <v>46108</v>
      </c>
      <c r="B28" s="3"/>
      <c r="C28" s="3"/>
      <c r="D28" s="3"/>
      <c r="E28" s="3"/>
      <c r="F28" s="3"/>
      <c r="G28" s="1">
        <f t="shared" si="1"/>
        <v>0</v>
      </c>
      <c r="J28" s="2">
        <v>46108</v>
      </c>
      <c r="K28" s="3">
        <f>VLOOKUP(J:J,'March26- Sales'!A:F,3,0)</f>
        <v>0</v>
      </c>
      <c r="L28" s="3">
        <f t="shared" si="0"/>
        <v>0</v>
      </c>
    </row>
    <row r="29" spans="1:12" x14ac:dyDescent="0.25">
      <c r="A29" s="2">
        <v>46109</v>
      </c>
      <c r="B29" s="3"/>
      <c r="C29" s="3"/>
      <c r="D29" s="3"/>
      <c r="E29" s="3"/>
      <c r="F29" s="3"/>
      <c r="G29" s="1">
        <f t="shared" si="1"/>
        <v>0</v>
      </c>
      <c r="J29" s="2">
        <v>46109</v>
      </c>
      <c r="K29" s="3">
        <f>VLOOKUP(J:J,'March26- Sales'!A:F,3,0)</f>
        <v>0</v>
      </c>
      <c r="L29" s="3">
        <f t="shared" si="0"/>
        <v>0</v>
      </c>
    </row>
    <row r="30" spans="1:12" x14ac:dyDescent="0.25">
      <c r="A30" s="2">
        <v>46110</v>
      </c>
      <c r="B30" s="3"/>
      <c r="C30" s="3"/>
      <c r="D30" s="3"/>
      <c r="E30" s="3"/>
      <c r="F30" s="3"/>
      <c r="G30" s="1">
        <f t="shared" si="1"/>
        <v>0</v>
      </c>
      <c r="J30" s="2">
        <v>46110</v>
      </c>
      <c r="K30" s="3">
        <f>VLOOKUP(J:J,'March26- Sales'!A:F,3,0)</f>
        <v>0</v>
      </c>
      <c r="L30" s="3">
        <f t="shared" si="0"/>
        <v>0</v>
      </c>
    </row>
    <row r="31" spans="1:12" x14ac:dyDescent="0.25">
      <c r="A31" s="2">
        <v>46111</v>
      </c>
      <c r="B31" s="3"/>
      <c r="C31" s="3"/>
      <c r="D31" s="3"/>
      <c r="E31" s="3"/>
      <c r="F31" s="3"/>
      <c r="G31" s="1">
        <f t="shared" si="1"/>
        <v>0</v>
      </c>
      <c r="J31" s="2">
        <v>46111</v>
      </c>
      <c r="K31" s="3">
        <f>VLOOKUP(J:J,'March26- Sales'!A:F,3,0)</f>
        <v>0</v>
      </c>
      <c r="L31" s="3">
        <f t="shared" si="0"/>
        <v>0</v>
      </c>
    </row>
    <row r="32" spans="1:12" x14ac:dyDescent="0.25">
      <c r="A32" s="2">
        <v>46112</v>
      </c>
      <c r="B32" s="3"/>
      <c r="C32" s="3"/>
      <c r="D32" s="3"/>
      <c r="E32" s="3"/>
      <c r="F32" s="3"/>
      <c r="G32" s="1">
        <f t="shared" si="1"/>
        <v>0</v>
      </c>
      <c r="J32" s="2">
        <v>46112</v>
      </c>
      <c r="K32" s="3">
        <f>VLOOKUP(J:J,'March26- Sales'!A:F,3,0)</f>
        <v>0</v>
      </c>
      <c r="L32" s="3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2569-ED51-49D3-83C1-C0306273AF12}">
  <dimension ref="A1:K13"/>
  <sheetViews>
    <sheetView workbookViewId="0">
      <selection activeCell="I30" sqref="I30"/>
    </sheetView>
  </sheetViews>
  <sheetFormatPr defaultRowHeight="15" x14ac:dyDescent="0.25"/>
  <cols>
    <col min="1" max="1" width="10.28515625" bestFit="1" customWidth="1"/>
    <col min="2" max="4" width="10.28515625" customWidth="1"/>
    <col min="5" max="5" width="13.7109375" bestFit="1" customWidth="1"/>
    <col min="6" max="6" width="29.85546875" bestFit="1" customWidth="1"/>
  </cols>
  <sheetData>
    <row r="1" spans="1:11" x14ac:dyDescent="0.25">
      <c r="A1" s="1" t="s">
        <v>7</v>
      </c>
      <c r="B1" s="1" t="s">
        <v>11</v>
      </c>
      <c r="C1" s="1" t="s">
        <v>8</v>
      </c>
      <c r="D1" s="1" t="s">
        <v>10</v>
      </c>
      <c r="E1" s="1" t="s">
        <v>9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41</v>
      </c>
      <c r="K1" s="1" t="s">
        <v>21</v>
      </c>
    </row>
    <row r="2" spans="1:11" x14ac:dyDescent="0.25">
      <c r="A2" s="3" t="s">
        <v>6</v>
      </c>
      <c r="B2" s="3" t="s">
        <v>40</v>
      </c>
      <c r="C2" s="3">
        <v>10852759</v>
      </c>
      <c r="D2" s="2">
        <v>46083</v>
      </c>
      <c r="E2" s="2">
        <v>46083</v>
      </c>
      <c r="F2" s="3" t="s">
        <v>16</v>
      </c>
      <c r="G2" s="3">
        <v>20</v>
      </c>
      <c r="H2" s="10">
        <v>21</v>
      </c>
      <c r="I2" s="10">
        <f>G2*H2</f>
        <v>420</v>
      </c>
      <c r="J2" s="10">
        <f>I2*0.09</f>
        <v>37.799999999999997</v>
      </c>
      <c r="K2" s="10">
        <f>I2+J2</f>
        <v>457.8</v>
      </c>
    </row>
    <row r="3" spans="1:11" x14ac:dyDescent="0.25">
      <c r="A3" s="3" t="s">
        <v>6</v>
      </c>
      <c r="B3" s="3" t="s">
        <v>40</v>
      </c>
      <c r="C3" s="3">
        <v>10852759</v>
      </c>
      <c r="D3" s="2">
        <v>46083</v>
      </c>
      <c r="E3" s="2">
        <v>46083</v>
      </c>
      <c r="F3" s="3" t="s">
        <v>17</v>
      </c>
      <c r="G3" s="3">
        <v>3</v>
      </c>
      <c r="H3" s="10">
        <v>6.8</v>
      </c>
      <c r="I3" s="10">
        <f t="shared" ref="I3:I13" si="0">G3*H3</f>
        <v>20.399999999999999</v>
      </c>
      <c r="J3" s="10">
        <f t="shared" ref="J3:J13" si="1">I3*0.09</f>
        <v>1.8359999999999999</v>
      </c>
      <c r="K3" s="10">
        <f t="shared" ref="K3:K13" si="2">I3+J3</f>
        <v>22.235999999999997</v>
      </c>
    </row>
    <row r="4" spans="1:11" x14ac:dyDescent="0.25">
      <c r="A4" s="3" t="s">
        <v>6</v>
      </c>
      <c r="B4" s="3" t="s">
        <v>40</v>
      </c>
      <c r="C4" s="3">
        <v>10852759</v>
      </c>
      <c r="D4" s="2">
        <v>46083</v>
      </c>
      <c r="E4" s="2">
        <v>46083</v>
      </c>
      <c r="F4" s="3" t="s">
        <v>18</v>
      </c>
      <c r="G4" s="3">
        <v>2</v>
      </c>
      <c r="H4" s="10">
        <v>6</v>
      </c>
      <c r="I4" s="10">
        <f t="shared" si="0"/>
        <v>12</v>
      </c>
      <c r="J4" s="10">
        <f t="shared" si="1"/>
        <v>1.08</v>
      </c>
      <c r="K4" s="10">
        <f t="shared" si="2"/>
        <v>13.08</v>
      </c>
    </row>
    <row r="5" spans="1:11" x14ac:dyDescent="0.25">
      <c r="A5" s="3" t="s">
        <v>29</v>
      </c>
      <c r="B5" s="3" t="s">
        <v>40</v>
      </c>
      <c r="C5" s="3" t="s">
        <v>39</v>
      </c>
      <c r="D5" s="2">
        <v>46083</v>
      </c>
      <c r="E5" s="2">
        <v>46083</v>
      </c>
      <c r="F5" s="3" t="s">
        <v>30</v>
      </c>
      <c r="G5" s="3">
        <v>1</v>
      </c>
      <c r="H5" s="3">
        <v>6</v>
      </c>
      <c r="I5" s="10">
        <f t="shared" si="0"/>
        <v>6</v>
      </c>
      <c r="J5" s="10">
        <f t="shared" si="1"/>
        <v>0.54</v>
      </c>
      <c r="K5" s="10">
        <f t="shared" si="2"/>
        <v>6.54</v>
      </c>
    </row>
    <row r="6" spans="1:11" x14ac:dyDescent="0.25">
      <c r="A6" s="3" t="s">
        <v>29</v>
      </c>
      <c r="B6" s="3" t="s">
        <v>40</v>
      </c>
      <c r="C6" s="3" t="s">
        <v>39</v>
      </c>
      <c r="D6" s="2">
        <v>46083</v>
      </c>
      <c r="E6" s="2">
        <v>46083</v>
      </c>
      <c r="F6" s="3" t="s">
        <v>31</v>
      </c>
      <c r="G6" s="3">
        <v>3</v>
      </c>
      <c r="H6" s="3">
        <v>2.2999999999999998</v>
      </c>
      <c r="I6" s="10">
        <f t="shared" si="0"/>
        <v>6.8999999999999995</v>
      </c>
      <c r="J6" s="10">
        <f t="shared" si="1"/>
        <v>0.62099999999999989</v>
      </c>
      <c r="K6" s="10">
        <f t="shared" si="2"/>
        <v>7.520999999999999</v>
      </c>
    </row>
    <row r="7" spans="1:11" x14ac:dyDescent="0.25">
      <c r="A7" s="3" t="s">
        <v>29</v>
      </c>
      <c r="B7" s="3" t="s">
        <v>40</v>
      </c>
      <c r="C7" s="3" t="s">
        <v>39</v>
      </c>
      <c r="D7" s="2">
        <v>46083</v>
      </c>
      <c r="E7" s="2">
        <v>46083</v>
      </c>
      <c r="F7" s="3" t="s">
        <v>32</v>
      </c>
      <c r="G7" s="3">
        <v>3</v>
      </c>
      <c r="H7" s="3">
        <v>3.5</v>
      </c>
      <c r="I7" s="10">
        <f t="shared" si="0"/>
        <v>10.5</v>
      </c>
      <c r="J7" s="10">
        <f t="shared" si="1"/>
        <v>0.94499999999999995</v>
      </c>
      <c r="K7" s="10">
        <f t="shared" si="2"/>
        <v>11.445</v>
      </c>
    </row>
    <row r="8" spans="1:11" x14ac:dyDescent="0.25">
      <c r="A8" s="3" t="s">
        <v>29</v>
      </c>
      <c r="B8" s="3" t="s">
        <v>40</v>
      </c>
      <c r="C8" s="3" t="s">
        <v>39</v>
      </c>
      <c r="D8" s="2">
        <v>46083</v>
      </c>
      <c r="E8" s="2">
        <v>46083</v>
      </c>
      <c r="F8" s="3" t="s">
        <v>33</v>
      </c>
      <c r="G8" s="3">
        <v>0.5</v>
      </c>
      <c r="H8" s="3">
        <v>4.8</v>
      </c>
      <c r="I8" s="10">
        <f t="shared" si="0"/>
        <v>2.4</v>
      </c>
      <c r="J8" s="10">
        <f t="shared" si="1"/>
        <v>0.216</v>
      </c>
      <c r="K8" s="10">
        <f t="shared" si="2"/>
        <v>2.6160000000000001</v>
      </c>
    </row>
    <row r="9" spans="1:11" x14ac:dyDescent="0.25">
      <c r="A9" s="3" t="s">
        <v>29</v>
      </c>
      <c r="B9" s="3" t="s">
        <v>40</v>
      </c>
      <c r="C9" s="3" t="s">
        <v>39</v>
      </c>
      <c r="D9" s="2">
        <v>46083</v>
      </c>
      <c r="E9" s="2">
        <v>46083</v>
      </c>
      <c r="F9" s="3" t="s">
        <v>34</v>
      </c>
      <c r="G9" s="3">
        <v>1</v>
      </c>
      <c r="H9" s="3">
        <v>10</v>
      </c>
      <c r="I9" s="10">
        <f t="shared" si="0"/>
        <v>10</v>
      </c>
      <c r="J9" s="10">
        <f t="shared" si="1"/>
        <v>0.89999999999999991</v>
      </c>
      <c r="K9" s="10">
        <f t="shared" si="2"/>
        <v>10.9</v>
      </c>
    </row>
    <row r="10" spans="1:11" x14ac:dyDescent="0.25">
      <c r="A10" s="3" t="s">
        <v>29</v>
      </c>
      <c r="B10" s="3" t="s">
        <v>40</v>
      </c>
      <c r="C10" s="3" t="s">
        <v>39</v>
      </c>
      <c r="D10" s="2">
        <v>46083</v>
      </c>
      <c r="E10" s="2">
        <v>46083</v>
      </c>
      <c r="F10" s="3" t="s">
        <v>35</v>
      </c>
      <c r="G10" s="3">
        <v>10</v>
      </c>
      <c r="H10" s="3">
        <v>0.6</v>
      </c>
      <c r="I10" s="10">
        <f t="shared" si="0"/>
        <v>6</v>
      </c>
      <c r="J10" s="10">
        <f t="shared" si="1"/>
        <v>0.54</v>
      </c>
      <c r="K10" s="10">
        <f t="shared" si="2"/>
        <v>6.54</v>
      </c>
    </row>
    <row r="11" spans="1:11" x14ac:dyDescent="0.25">
      <c r="A11" s="3" t="s">
        <v>29</v>
      </c>
      <c r="B11" s="3" t="s">
        <v>40</v>
      </c>
      <c r="C11" s="3" t="s">
        <v>39</v>
      </c>
      <c r="D11" s="2">
        <v>46083</v>
      </c>
      <c r="E11" s="2">
        <v>46083</v>
      </c>
      <c r="F11" s="3" t="s">
        <v>36</v>
      </c>
      <c r="G11" s="3">
        <v>1</v>
      </c>
      <c r="H11" s="3">
        <v>1.8</v>
      </c>
      <c r="I11" s="10">
        <f t="shared" si="0"/>
        <v>1.8</v>
      </c>
      <c r="J11" s="10">
        <f t="shared" si="1"/>
        <v>0.16200000000000001</v>
      </c>
      <c r="K11" s="10">
        <f t="shared" si="2"/>
        <v>1.962</v>
      </c>
    </row>
    <row r="12" spans="1:11" x14ac:dyDescent="0.25">
      <c r="A12" s="3" t="s">
        <v>29</v>
      </c>
      <c r="B12" s="3" t="s">
        <v>40</v>
      </c>
      <c r="C12" s="3" t="s">
        <v>39</v>
      </c>
      <c r="D12" s="2">
        <v>46083</v>
      </c>
      <c r="E12" s="2">
        <v>46083</v>
      </c>
      <c r="F12" s="3" t="s">
        <v>37</v>
      </c>
      <c r="G12" s="3">
        <v>90</v>
      </c>
      <c r="H12" s="3">
        <v>0.3</v>
      </c>
      <c r="I12" s="10">
        <f t="shared" si="0"/>
        <v>27</v>
      </c>
      <c r="J12" s="10">
        <f t="shared" si="1"/>
        <v>2.4299999999999997</v>
      </c>
      <c r="K12" s="10">
        <f t="shared" si="2"/>
        <v>29.43</v>
      </c>
    </row>
    <row r="13" spans="1:11" x14ac:dyDescent="0.25">
      <c r="A13" s="3" t="s">
        <v>29</v>
      </c>
      <c r="B13" s="3" t="s">
        <v>40</v>
      </c>
      <c r="C13" s="3" t="s">
        <v>39</v>
      </c>
      <c r="D13" s="2">
        <v>46083</v>
      </c>
      <c r="E13" s="2">
        <v>46083</v>
      </c>
      <c r="F13" s="3" t="s">
        <v>38</v>
      </c>
      <c r="G13" s="3">
        <v>1</v>
      </c>
      <c r="H13" s="3">
        <v>1.8</v>
      </c>
      <c r="I13" s="10">
        <f t="shared" si="0"/>
        <v>1.8</v>
      </c>
      <c r="J13" s="10">
        <f t="shared" si="1"/>
        <v>0.16200000000000001</v>
      </c>
      <c r="K13" s="10">
        <f t="shared" si="2"/>
        <v>1.962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CF05-D481-4CEE-A7C5-EF2A250DFBBF}">
  <dimension ref="A3:E7"/>
  <sheetViews>
    <sheetView workbookViewId="0">
      <selection activeCell="E7" sqref="A3:E7"/>
    </sheetView>
  </sheetViews>
  <sheetFormatPr defaultRowHeight="15" x14ac:dyDescent="0.25"/>
  <cols>
    <col min="1" max="1" width="13.42578125" bestFit="1" customWidth="1"/>
    <col min="2" max="2" width="10.28515625" bestFit="1" customWidth="1"/>
    <col min="3" max="3" width="17.42578125" bestFit="1" customWidth="1"/>
    <col min="4" max="4" width="14.42578125" bestFit="1" customWidth="1"/>
    <col min="5" max="5" width="18.28515625" bestFit="1" customWidth="1"/>
  </cols>
  <sheetData>
    <row r="3" spans="1:5" x14ac:dyDescent="0.25">
      <c r="A3" s="6" t="s">
        <v>19</v>
      </c>
      <c r="B3" s="6" t="s">
        <v>7</v>
      </c>
      <c r="C3" s="3" t="s">
        <v>22</v>
      </c>
      <c r="D3" s="3" t="s">
        <v>42</v>
      </c>
      <c r="E3" s="3" t="s">
        <v>43</v>
      </c>
    </row>
    <row r="4" spans="1:5" x14ac:dyDescent="0.25">
      <c r="A4" s="7">
        <v>46083</v>
      </c>
      <c r="B4" s="9" t="s">
        <v>6</v>
      </c>
      <c r="C4" s="8">
        <v>452.4</v>
      </c>
      <c r="D4" s="8">
        <v>40.715999999999994</v>
      </c>
      <c r="E4" s="8">
        <v>493.11599999999999</v>
      </c>
    </row>
    <row r="5" spans="1:5" x14ac:dyDescent="0.25">
      <c r="A5" s="3"/>
      <c r="B5" s="9" t="s">
        <v>29</v>
      </c>
      <c r="C5" s="8">
        <v>72.399999999999991</v>
      </c>
      <c r="D5" s="8">
        <v>6.5159999999999991</v>
      </c>
      <c r="E5" s="8">
        <v>78.916000000000011</v>
      </c>
    </row>
    <row r="6" spans="1:5" x14ac:dyDescent="0.25">
      <c r="A6" s="9" t="s">
        <v>20</v>
      </c>
      <c r="B6" s="9" t="s">
        <v>20</v>
      </c>
      <c r="C6" s="8"/>
      <c r="D6" s="8"/>
      <c r="E6" s="8"/>
    </row>
    <row r="7" spans="1:5" x14ac:dyDescent="0.25">
      <c r="A7" s="9" t="s">
        <v>21</v>
      </c>
      <c r="B7" s="3"/>
      <c r="C7" s="8">
        <v>524.79999999999995</v>
      </c>
      <c r="D7" s="8">
        <v>47.231999999999992</v>
      </c>
      <c r="E7" s="8">
        <v>572.03200000000004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March26- Sales</vt:lpstr>
      <vt:lpstr>Sales - Itemwise Report</vt:lpstr>
      <vt:lpstr>Cash Flow</vt:lpstr>
      <vt:lpstr>Expenses</vt:lpstr>
      <vt:lpstr>Pivot Expenses</vt:lpstr>
    </vt:vector>
  </TitlesOfParts>
  <Company>Hitachi Vantara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2026-03-03T10:14:10Z</dcterms:created>
  <dcterms:modified xsi:type="dcterms:W3CDTF">2026-03-03T11:01:30Z</dcterms:modified>
</cp:coreProperties>
</file>