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New folder/"/>
    </mc:Choice>
  </mc:AlternateContent>
  <xr:revisionPtr revIDLastSave="55" documentId="13_ncr:1_{6E31859F-E079-493E-8A01-D601D3A44481}" xr6:coauthVersionLast="47" xr6:coauthVersionMax="47" xr10:uidLastSave="{D2A90AEE-878C-42FC-95BC-7F36101A0616}"/>
  <bookViews>
    <workbookView xWindow="1950" yWindow="1950" windowWidth="21600" windowHeight="12645" activeTab="2" xr2:uid="{00000000-000D-0000-FFFF-FFFF00000000}"/>
  </bookViews>
  <sheets>
    <sheet name="Jan26" sheetId="5" r:id="rId1"/>
    <sheet name="Feb26" sheetId="6" r:id="rId2"/>
    <sheet name="Mar26" sheetId="7" r:id="rId3"/>
    <sheet name="Apr26" sheetId="8" r:id="rId4"/>
    <sheet name="May26" sheetId="9" r:id="rId5"/>
    <sheet name="June26" sheetId="10" r:id="rId6"/>
    <sheet name="July26" sheetId="11" r:id="rId7"/>
    <sheet name="Aug26" sheetId="12" r:id="rId8"/>
    <sheet name="Sept26" sheetId="13" r:id="rId9"/>
    <sheet name="Oct26" sheetId="14" r:id="rId10"/>
    <sheet name="Nov25" sheetId="15" r:id="rId11"/>
    <sheet name="Dec26" sheetId="16" r:id="rId12"/>
    <sheet name="Master" sheetId="1" r:id="rId13"/>
    <sheet name="Yearly-26" sheetId="3" r:id="rId14"/>
  </sheets>
  <externalReferences>
    <externalReference r:id="rId1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7" l="1"/>
  <c r="Q27" i="7"/>
  <c r="Q28" i="7"/>
  <c r="R28" i="7" s="1"/>
  <c r="Q29" i="7"/>
  <c r="C3" i="7"/>
  <c r="D3" i="7"/>
  <c r="C4" i="7"/>
  <c r="D4" i="7"/>
  <c r="C5" i="7"/>
  <c r="D5" i="7"/>
  <c r="C6" i="7"/>
  <c r="D6" i="7"/>
  <c r="C7" i="7"/>
  <c r="D7" i="7"/>
  <c r="C8" i="7"/>
  <c r="D8" i="7"/>
  <c r="C9" i="7"/>
  <c r="D9" i="7"/>
  <c r="C10" i="7"/>
  <c r="D10" i="7"/>
  <c r="C11" i="7"/>
  <c r="D11" i="7"/>
  <c r="C12" i="7"/>
  <c r="D12" i="7"/>
  <c r="C13" i="7"/>
  <c r="D13" i="7"/>
  <c r="C14" i="7"/>
  <c r="D14" i="7"/>
  <c r="C15" i="7"/>
  <c r="D15" i="7"/>
  <c r="C16" i="7"/>
  <c r="Q16" i="7" s="1"/>
  <c r="R16" i="7" s="1"/>
  <c r="D16" i="7"/>
  <c r="C17" i="7"/>
  <c r="Q17" i="7" s="1"/>
  <c r="D17" i="7"/>
  <c r="C18" i="7"/>
  <c r="D18" i="7"/>
  <c r="C19" i="7"/>
  <c r="D19" i="7"/>
  <c r="C20" i="7"/>
  <c r="D20" i="7"/>
  <c r="C21" i="7"/>
  <c r="D21" i="7"/>
  <c r="C22" i="7"/>
  <c r="D22" i="7"/>
  <c r="C23" i="7"/>
  <c r="D23" i="7"/>
  <c r="C24" i="7"/>
  <c r="D24" i="7"/>
  <c r="C25" i="7"/>
  <c r="D25" i="7"/>
  <c r="C26" i="7"/>
  <c r="D26" i="7"/>
  <c r="C27" i="7"/>
  <c r="D27" i="7"/>
  <c r="C28" i="7"/>
  <c r="D28" i="7"/>
  <c r="C29" i="7"/>
  <c r="D29" i="7"/>
  <c r="C30" i="7"/>
  <c r="D30" i="7"/>
  <c r="C31" i="7"/>
  <c r="D31" i="7"/>
  <c r="C32" i="7"/>
  <c r="D32" i="7"/>
  <c r="D2" i="7"/>
  <c r="C2" i="7"/>
  <c r="G3" i="7"/>
  <c r="G4" i="7"/>
  <c r="G5" i="7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2" i="7"/>
  <c r="E3" i="7"/>
  <c r="F3" i="7"/>
  <c r="E4" i="7"/>
  <c r="F4" i="7"/>
  <c r="E5" i="7"/>
  <c r="F5" i="7"/>
  <c r="E6" i="7"/>
  <c r="F6" i="7"/>
  <c r="E7" i="7"/>
  <c r="F7" i="7"/>
  <c r="E8" i="7"/>
  <c r="F8" i="7"/>
  <c r="E9" i="7"/>
  <c r="F9" i="7"/>
  <c r="E10" i="7"/>
  <c r="F10" i="7"/>
  <c r="E11" i="7"/>
  <c r="F11" i="7"/>
  <c r="E12" i="7"/>
  <c r="F12" i="7"/>
  <c r="E13" i="7"/>
  <c r="F13" i="7"/>
  <c r="E14" i="7"/>
  <c r="F14" i="7"/>
  <c r="E15" i="7"/>
  <c r="F15" i="7"/>
  <c r="E16" i="7"/>
  <c r="F16" i="7"/>
  <c r="E17" i="7"/>
  <c r="F17" i="7"/>
  <c r="E18" i="7"/>
  <c r="F18" i="7"/>
  <c r="E19" i="7"/>
  <c r="F19" i="7"/>
  <c r="E20" i="7"/>
  <c r="F20" i="7"/>
  <c r="E21" i="7"/>
  <c r="F21" i="7"/>
  <c r="E22" i="7"/>
  <c r="F22" i="7"/>
  <c r="E23" i="7"/>
  <c r="F23" i="7"/>
  <c r="E24" i="7"/>
  <c r="F24" i="7"/>
  <c r="E25" i="7"/>
  <c r="F25" i="7"/>
  <c r="E26" i="7"/>
  <c r="F26" i="7"/>
  <c r="E27" i="7"/>
  <c r="F27" i="7"/>
  <c r="E28" i="7"/>
  <c r="F28" i="7"/>
  <c r="E29" i="7"/>
  <c r="F29" i="7"/>
  <c r="E30" i="7"/>
  <c r="F30" i="7"/>
  <c r="E31" i="7"/>
  <c r="F31" i="7"/>
  <c r="E32" i="7"/>
  <c r="F32" i="7"/>
  <c r="F2" i="7"/>
  <c r="E2" i="7"/>
  <c r="B3" i="7"/>
  <c r="B4" i="7"/>
  <c r="P4" i="7" s="1"/>
  <c r="B5" i="7"/>
  <c r="B6" i="7"/>
  <c r="B7" i="7"/>
  <c r="B8" i="7"/>
  <c r="B9" i="7"/>
  <c r="B10" i="7"/>
  <c r="Q10" i="7" s="1"/>
  <c r="B11" i="7"/>
  <c r="Q11" i="7" s="1"/>
  <c r="B12" i="7"/>
  <c r="Q12" i="7" s="1"/>
  <c r="B13" i="7"/>
  <c r="P13" i="7" s="1"/>
  <c r="B14" i="7"/>
  <c r="Q14" i="7" s="1"/>
  <c r="B15" i="7"/>
  <c r="Q15" i="7" s="1"/>
  <c r="B16" i="7"/>
  <c r="P16" i="7" s="1"/>
  <c r="B17" i="7"/>
  <c r="B18" i="7"/>
  <c r="Q18" i="7" s="1"/>
  <c r="B19" i="7"/>
  <c r="B20" i="7"/>
  <c r="B21" i="7"/>
  <c r="B22" i="7"/>
  <c r="B23" i="7"/>
  <c r="B24" i="7"/>
  <c r="P24" i="7" s="1"/>
  <c r="B25" i="7"/>
  <c r="P25" i="7" s="1"/>
  <c r="B26" i="7"/>
  <c r="Q26" i="7" s="1"/>
  <c r="B27" i="7"/>
  <c r="B28" i="7"/>
  <c r="P28" i="7" s="1"/>
  <c r="B29" i="7"/>
  <c r="B30" i="7"/>
  <c r="B31" i="7"/>
  <c r="B32" i="7"/>
  <c r="B2" i="7"/>
  <c r="Q2" i="7" s="1"/>
  <c r="P37" i="7"/>
  <c r="O28" i="6"/>
  <c r="V5" i="3"/>
  <c r="T11" i="3"/>
  <c r="U11" i="3"/>
  <c r="V11" i="3"/>
  <c r="C12" i="3"/>
  <c r="V33" i="16"/>
  <c r="V35" i="16" s="1"/>
  <c r="V13" i="3" s="1"/>
  <c r="U33" i="16"/>
  <c r="U35" i="16" s="1"/>
  <c r="U13" i="3" s="1"/>
  <c r="T33" i="16"/>
  <c r="T35" i="16" s="1"/>
  <c r="T13" i="3" s="1"/>
  <c r="S33" i="16"/>
  <c r="S35" i="16" s="1"/>
  <c r="S13" i="3" s="1"/>
  <c r="R33" i="16"/>
  <c r="R35" i="16" s="1"/>
  <c r="R13" i="3" s="1"/>
  <c r="Q33" i="16"/>
  <c r="Q35" i="16" s="1"/>
  <c r="Q13" i="3" s="1"/>
  <c r="P33" i="16"/>
  <c r="P35" i="16" s="1"/>
  <c r="P13" i="3" s="1"/>
  <c r="N33" i="16"/>
  <c r="N34" i="16" s="1"/>
  <c r="M33" i="16"/>
  <c r="M34" i="16" s="1"/>
  <c r="L33" i="16"/>
  <c r="L34" i="16" s="1"/>
  <c r="K33" i="16"/>
  <c r="K34" i="16" s="1"/>
  <c r="K35" i="16" s="1"/>
  <c r="K13" i="3" s="1"/>
  <c r="J33" i="16"/>
  <c r="J34" i="16" s="1"/>
  <c r="I33" i="16"/>
  <c r="H33" i="16"/>
  <c r="G33" i="16"/>
  <c r="F33" i="16"/>
  <c r="F34" i="16" s="1"/>
  <c r="E33" i="16"/>
  <c r="E34" i="16" s="1"/>
  <c r="D33" i="16"/>
  <c r="D34" i="16" s="1"/>
  <c r="C33" i="16"/>
  <c r="C34" i="16" s="1"/>
  <c r="C35" i="16" s="1"/>
  <c r="C13" i="3" s="1"/>
  <c r="B33" i="16"/>
  <c r="W32" i="16"/>
  <c r="O32" i="16"/>
  <c r="W31" i="16"/>
  <c r="O31" i="16"/>
  <c r="W30" i="16"/>
  <c r="O30" i="16"/>
  <c r="W29" i="16"/>
  <c r="O29" i="16"/>
  <c r="X29" i="16" s="1"/>
  <c r="W28" i="16"/>
  <c r="O28" i="16"/>
  <c r="W27" i="16"/>
  <c r="O27" i="16"/>
  <c r="W26" i="16"/>
  <c r="O26" i="16"/>
  <c r="W25" i="16"/>
  <c r="O25" i="16"/>
  <c r="X25" i="16" s="1"/>
  <c r="W24" i="16"/>
  <c r="O24" i="16"/>
  <c r="W23" i="16"/>
  <c r="O23" i="16"/>
  <c r="W22" i="16"/>
  <c r="O22" i="16"/>
  <c r="X22" i="16" s="1"/>
  <c r="W21" i="16"/>
  <c r="O21" i="16"/>
  <c r="W20" i="16"/>
  <c r="O20" i="16"/>
  <c r="W19" i="16"/>
  <c r="O19" i="16"/>
  <c r="X19" i="16" s="1"/>
  <c r="W18" i="16"/>
  <c r="O18" i="16"/>
  <c r="X18" i="16" s="1"/>
  <c r="W17" i="16"/>
  <c r="O17" i="16"/>
  <c r="W16" i="16"/>
  <c r="O16" i="16"/>
  <c r="W15" i="16"/>
  <c r="O15" i="16"/>
  <c r="W14" i="16"/>
  <c r="O14" i="16"/>
  <c r="W13" i="16"/>
  <c r="O13" i="16"/>
  <c r="X13" i="16" s="1"/>
  <c r="W12" i="16"/>
  <c r="O12" i="16"/>
  <c r="W11" i="16"/>
  <c r="O11" i="16"/>
  <c r="W10" i="16"/>
  <c r="O10" i="16"/>
  <c r="W9" i="16"/>
  <c r="O9" i="16"/>
  <c r="W8" i="16"/>
  <c r="O8" i="16"/>
  <c r="W7" i="16"/>
  <c r="O7" i="16"/>
  <c r="X7" i="16" s="1"/>
  <c r="W6" i="16"/>
  <c r="O6" i="16"/>
  <c r="X6" i="16" s="1"/>
  <c r="W5" i="16"/>
  <c r="O5" i="16"/>
  <c r="W4" i="16"/>
  <c r="O4" i="16"/>
  <c r="W3" i="16"/>
  <c r="O3" i="16"/>
  <c r="W2" i="16"/>
  <c r="O2" i="16"/>
  <c r="V32" i="15"/>
  <c r="V34" i="15" s="1"/>
  <c r="V12" i="3" s="1"/>
  <c r="U32" i="15"/>
  <c r="U34" i="15" s="1"/>
  <c r="U12" i="3" s="1"/>
  <c r="T32" i="15"/>
  <c r="T34" i="15" s="1"/>
  <c r="T12" i="3" s="1"/>
  <c r="S32" i="15"/>
  <c r="S34" i="15" s="1"/>
  <c r="S12" i="3" s="1"/>
  <c r="R32" i="15"/>
  <c r="R34" i="15" s="1"/>
  <c r="R12" i="3" s="1"/>
  <c r="Q32" i="15"/>
  <c r="Q34" i="15" s="1"/>
  <c r="Q12" i="3" s="1"/>
  <c r="P32" i="15"/>
  <c r="P34" i="15" s="1"/>
  <c r="P12" i="3" s="1"/>
  <c r="N32" i="15"/>
  <c r="N33" i="15" s="1"/>
  <c r="M32" i="15"/>
  <c r="M33" i="15" s="1"/>
  <c r="L32" i="15"/>
  <c r="L33" i="15" s="1"/>
  <c r="K32" i="15"/>
  <c r="J32" i="15"/>
  <c r="J33" i="15" s="1"/>
  <c r="I32" i="15"/>
  <c r="I33" i="15" s="1"/>
  <c r="H32" i="15"/>
  <c r="G32" i="15"/>
  <c r="G33" i="15" s="1"/>
  <c r="G34" i="15" s="1"/>
  <c r="G12" i="3" s="1"/>
  <c r="F32" i="15"/>
  <c r="F33" i="15" s="1"/>
  <c r="E32" i="15"/>
  <c r="E33" i="15" s="1"/>
  <c r="D32" i="15"/>
  <c r="D33" i="15" s="1"/>
  <c r="C32" i="15"/>
  <c r="C33" i="15" s="1"/>
  <c r="C34" i="15" s="1"/>
  <c r="B32" i="15"/>
  <c r="W31" i="15"/>
  <c r="O31" i="15"/>
  <c r="W30" i="15"/>
  <c r="O30" i="15"/>
  <c r="W29" i="15"/>
  <c r="O29" i="15"/>
  <c r="W28" i="15"/>
  <c r="O28" i="15"/>
  <c r="W27" i="15"/>
  <c r="O27" i="15"/>
  <c r="W26" i="15"/>
  <c r="O26" i="15"/>
  <c r="X26" i="15" s="1"/>
  <c r="W25" i="15"/>
  <c r="O25" i="15"/>
  <c r="W24" i="15"/>
  <c r="X24" i="15" s="1"/>
  <c r="O24" i="15"/>
  <c r="W23" i="15"/>
  <c r="O23" i="15"/>
  <c r="X23" i="15" s="1"/>
  <c r="W22" i="15"/>
  <c r="O22" i="15"/>
  <c r="X22" i="15" s="1"/>
  <c r="W21" i="15"/>
  <c r="O21" i="15"/>
  <c r="X21" i="15" s="1"/>
  <c r="W20" i="15"/>
  <c r="O20" i="15"/>
  <c r="W19" i="15"/>
  <c r="O19" i="15"/>
  <c r="W18" i="15"/>
  <c r="O18" i="15"/>
  <c r="W17" i="15"/>
  <c r="O17" i="15"/>
  <c r="W16" i="15"/>
  <c r="O16" i="15"/>
  <c r="X16" i="15" s="1"/>
  <c r="W15" i="15"/>
  <c r="O15" i="15"/>
  <c r="X15" i="15" s="1"/>
  <c r="W14" i="15"/>
  <c r="O14" i="15"/>
  <c r="W13" i="15"/>
  <c r="O13" i="15"/>
  <c r="W12" i="15"/>
  <c r="X12" i="15" s="1"/>
  <c r="O12" i="15"/>
  <c r="W11" i="15"/>
  <c r="O11" i="15"/>
  <c r="W10" i="15"/>
  <c r="O10" i="15"/>
  <c r="W9" i="15"/>
  <c r="O9" i="15"/>
  <c r="X9" i="15" s="1"/>
  <c r="W8" i="15"/>
  <c r="O8" i="15"/>
  <c r="X8" i="15" s="1"/>
  <c r="X7" i="15"/>
  <c r="W7" i="15"/>
  <c r="O7" i="15"/>
  <c r="W6" i="15"/>
  <c r="O6" i="15"/>
  <c r="W5" i="15"/>
  <c r="O5" i="15"/>
  <c r="X5" i="15" s="1"/>
  <c r="W4" i="15"/>
  <c r="O4" i="15"/>
  <c r="W3" i="15"/>
  <c r="O3" i="15"/>
  <c r="X3" i="15" s="1"/>
  <c r="W2" i="15"/>
  <c r="O2" i="15"/>
  <c r="V33" i="14"/>
  <c r="V35" i="14" s="1"/>
  <c r="U33" i="14"/>
  <c r="U35" i="14" s="1"/>
  <c r="T33" i="14"/>
  <c r="T35" i="14" s="1"/>
  <c r="S33" i="14"/>
  <c r="S35" i="14" s="1"/>
  <c r="S11" i="3" s="1"/>
  <c r="R33" i="14"/>
  <c r="R35" i="14" s="1"/>
  <c r="R11" i="3" s="1"/>
  <c r="Q33" i="14"/>
  <c r="Q35" i="14" s="1"/>
  <c r="Q11" i="3" s="1"/>
  <c r="P33" i="14"/>
  <c r="P35" i="14" s="1"/>
  <c r="P11" i="3" s="1"/>
  <c r="N33" i="14"/>
  <c r="N34" i="14" s="1"/>
  <c r="M33" i="14"/>
  <c r="M34" i="14" s="1"/>
  <c r="L33" i="14"/>
  <c r="L34" i="14" s="1"/>
  <c r="K33" i="14"/>
  <c r="K34" i="14" s="1"/>
  <c r="K35" i="14" s="1"/>
  <c r="K11" i="3" s="1"/>
  <c r="J33" i="14"/>
  <c r="J34" i="14" s="1"/>
  <c r="I33" i="14"/>
  <c r="H33" i="14"/>
  <c r="G33" i="14"/>
  <c r="G34" i="14" s="1"/>
  <c r="F33" i="14"/>
  <c r="F34" i="14" s="1"/>
  <c r="E33" i="14"/>
  <c r="D33" i="14"/>
  <c r="D34" i="14" s="1"/>
  <c r="C33" i="14"/>
  <c r="C34" i="14" s="1"/>
  <c r="C35" i="14" s="1"/>
  <c r="C11" i="3" s="1"/>
  <c r="B33" i="14"/>
  <c r="B34" i="14" s="1"/>
  <c r="W32" i="14"/>
  <c r="O32" i="14"/>
  <c r="W31" i="14"/>
  <c r="O31" i="14"/>
  <c r="W30" i="14"/>
  <c r="O30" i="14"/>
  <c r="W29" i="14"/>
  <c r="O29" i="14"/>
  <c r="X29" i="14" s="1"/>
  <c r="W28" i="14"/>
  <c r="O28" i="14"/>
  <c r="W27" i="14"/>
  <c r="O27" i="14"/>
  <c r="X27" i="14" s="1"/>
  <c r="W26" i="14"/>
  <c r="O26" i="14"/>
  <c r="X26" i="14" s="1"/>
  <c r="W25" i="14"/>
  <c r="O25" i="14"/>
  <c r="X25" i="14" s="1"/>
  <c r="W24" i="14"/>
  <c r="O24" i="14"/>
  <c r="W23" i="14"/>
  <c r="O23" i="14"/>
  <c r="X23" i="14" s="1"/>
  <c r="W22" i="14"/>
  <c r="O22" i="14"/>
  <c r="X22" i="14" s="1"/>
  <c r="W21" i="14"/>
  <c r="O21" i="14"/>
  <c r="X21" i="14" s="1"/>
  <c r="W20" i="14"/>
  <c r="O20" i="14"/>
  <c r="W19" i="14"/>
  <c r="O19" i="14"/>
  <c r="W18" i="14"/>
  <c r="O18" i="14"/>
  <c r="W17" i="14"/>
  <c r="O17" i="14"/>
  <c r="X17" i="14" s="1"/>
  <c r="W16" i="14"/>
  <c r="O16" i="14"/>
  <c r="W15" i="14"/>
  <c r="O15" i="14"/>
  <c r="W14" i="14"/>
  <c r="O14" i="14"/>
  <c r="W13" i="14"/>
  <c r="O13" i="14"/>
  <c r="X13" i="14" s="1"/>
  <c r="W12" i="14"/>
  <c r="O12" i="14"/>
  <c r="W11" i="14"/>
  <c r="O11" i="14"/>
  <c r="X11" i="14" s="1"/>
  <c r="W10" i="14"/>
  <c r="O10" i="14"/>
  <c r="X10" i="14" s="1"/>
  <c r="W9" i="14"/>
  <c r="O9" i="14"/>
  <c r="X9" i="14" s="1"/>
  <c r="W8" i="14"/>
  <c r="O8" i="14"/>
  <c r="W7" i="14"/>
  <c r="O7" i="14"/>
  <c r="X7" i="14" s="1"/>
  <c r="W6" i="14"/>
  <c r="O6" i="14"/>
  <c r="X6" i="14" s="1"/>
  <c r="W5" i="14"/>
  <c r="O5" i="14"/>
  <c r="X5" i="14" s="1"/>
  <c r="W4" i="14"/>
  <c r="O4" i="14"/>
  <c r="W3" i="14"/>
  <c r="O3" i="14"/>
  <c r="W2" i="14"/>
  <c r="O2" i="14"/>
  <c r="X2" i="14" s="1"/>
  <c r="M33" i="13"/>
  <c r="V32" i="13"/>
  <c r="V34" i="13" s="1"/>
  <c r="V10" i="3" s="1"/>
  <c r="U32" i="13"/>
  <c r="U34" i="13" s="1"/>
  <c r="U10" i="3" s="1"/>
  <c r="T32" i="13"/>
  <c r="T34" i="13" s="1"/>
  <c r="T10" i="3" s="1"/>
  <c r="S32" i="13"/>
  <c r="S34" i="13" s="1"/>
  <c r="S10" i="3" s="1"/>
  <c r="R32" i="13"/>
  <c r="R34" i="13" s="1"/>
  <c r="R10" i="3" s="1"/>
  <c r="Q32" i="13"/>
  <c r="Q34" i="13" s="1"/>
  <c r="Q10" i="3" s="1"/>
  <c r="P32" i="13"/>
  <c r="P34" i="13" s="1"/>
  <c r="P10" i="3" s="1"/>
  <c r="N32" i="13"/>
  <c r="N33" i="13" s="1"/>
  <c r="M32" i="13"/>
  <c r="L32" i="13"/>
  <c r="L33" i="13" s="1"/>
  <c r="K32" i="13"/>
  <c r="K33" i="13" s="1"/>
  <c r="J32" i="13"/>
  <c r="J33" i="13" s="1"/>
  <c r="I32" i="13"/>
  <c r="I33" i="13" s="1"/>
  <c r="I34" i="13" s="1"/>
  <c r="I10" i="3" s="1"/>
  <c r="H32" i="13"/>
  <c r="G32" i="13"/>
  <c r="G33" i="13" s="1"/>
  <c r="G34" i="13" s="1"/>
  <c r="G10" i="3" s="1"/>
  <c r="F32" i="13"/>
  <c r="F33" i="13" s="1"/>
  <c r="E32" i="13"/>
  <c r="D32" i="13"/>
  <c r="C32" i="13"/>
  <c r="C33" i="13" s="1"/>
  <c r="B32" i="13"/>
  <c r="B33" i="13" s="1"/>
  <c r="W31" i="13"/>
  <c r="O31" i="13"/>
  <c r="X31" i="13" s="1"/>
  <c r="W30" i="13"/>
  <c r="O30" i="13"/>
  <c r="W29" i="13"/>
  <c r="O29" i="13"/>
  <c r="W28" i="13"/>
  <c r="O28" i="13"/>
  <c r="W27" i="13"/>
  <c r="O27" i="13"/>
  <c r="W26" i="13"/>
  <c r="O26" i="13"/>
  <c r="W25" i="13"/>
  <c r="O25" i="13"/>
  <c r="X25" i="13" s="1"/>
  <c r="W24" i="13"/>
  <c r="O24" i="13"/>
  <c r="W23" i="13"/>
  <c r="O23" i="13"/>
  <c r="X23" i="13" s="1"/>
  <c r="W22" i="13"/>
  <c r="O22" i="13"/>
  <c r="W21" i="13"/>
  <c r="O21" i="13"/>
  <c r="W20" i="13"/>
  <c r="O20" i="13"/>
  <c r="W19" i="13"/>
  <c r="O19" i="13"/>
  <c r="W18" i="13"/>
  <c r="O18" i="13"/>
  <c r="X18" i="13" s="1"/>
  <c r="W17" i="13"/>
  <c r="O17" i="13"/>
  <c r="W16" i="13"/>
  <c r="O16" i="13"/>
  <c r="W15" i="13"/>
  <c r="O15" i="13"/>
  <c r="W14" i="13"/>
  <c r="X14" i="13" s="1"/>
  <c r="O14" i="13"/>
  <c r="W13" i="13"/>
  <c r="O13" i="13"/>
  <c r="W12" i="13"/>
  <c r="O12" i="13"/>
  <c r="X12" i="13" s="1"/>
  <c r="W11" i="13"/>
  <c r="O11" i="13"/>
  <c r="X11" i="13" s="1"/>
  <c r="W10" i="13"/>
  <c r="O10" i="13"/>
  <c r="W9" i="13"/>
  <c r="O9" i="13"/>
  <c r="W8" i="13"/>
  <c r="O8" i="13"/>
  <c r="W7" i="13"/>
  <c r="O7" i="13"/>
  <c r="X7" i="13" s="1"/>
  <c r="W6" i="13"/>
  <c r="O6" i="13"/>
  <c r="W5" i="13"/>
  <c r="O5" i="13"/>
  <c r="X5" i="13" s="1"/>
  <c r="W4" i="13"/>
  <c r="O4" i="13"/>
  <c r="X3" i="13"/>
  <c r="W3" i="13"/>
  <c r="O3" i="13"/>
  <c r="W2" i="13"/>
  <c r="O2" i="13"/>
  <c r="G34" i="12"/>
  <c r="E34" i="12"/>
  <c r="V33" i="12"/>
  <c r="V35" i="12" s="1"/>
  <c r="V9" i="3" s="1"/>
  <c r="U33" i="12"/>
  <c r="U35" i="12" s="1"/>
  <c r="U9" i="3" s="1"/>
  <c r="T33" i="12"/>
  <c r="T35" i="12" s="1"/>
  <c r="T9" i="3" s="1"/>
  <c r="S33" i="12"/>
  <c r="S35" i="12" s="1"/>
  <c r="S9" i="3" s="1"/>
  <c r="R33" i="12"/>
  <c r="R35" i="12" s="1"/>
  <c r="R9" i="3" s="1"/>
  <c r="Q33" i="12"/>
  <c r="Q35" i="12" s="1"/>
  <c r="Q9" i="3" s="1"/>
  <c r="P33" i="12"/>
  <c r="P35" i="12" s="1"/>
  <c r="P9" i="3" s="1"/>
  <c r="N33" i="12"/>
  <c r="M33" i="12"/>
  <c r="L33" i="12"/>
  <c r="L34" i="12" s="1"/>
  <c r="K33" i="12"/>
  <c r="J33" i="12"/>
  <c r="I33" i="12"/>
  <c r="H33" i="12"/>
  <c r="G33" i="12"/>
  <c r="F33" i="12"/>
  <c r="F34" i="12" s="1"/>
  <c r="E33" i="12"/>
  <c r="D33" i="12"/>
  <c r="D34" i="12" s="1"/>
  <c r="C33" i="12"/>
  <c r="C34" i="12" s="1"/>
  <c r="C35" i="12" s="1"/>
  <c r="C9" i="3" s="1"/>
  <c r="B33" i="12"/>
  <c r="W32" i="12"/>
  <c r="O32" i="12"/>
  <c r="W31" i="12"/>
  <c r="O31" i="12"/>
  <c r="X31" i="12" s="1"/>
  <c r="W30" i="12"/>
  <c r="O30" i="12"/>
  <c r="X30" i="12" s="1"/>
  <c r="W29" i="12"/>
  <c r="O29" i="12"/>
  <c r="X29" i="12" s="1"/>
  <c r="W28" i="12"/>
  <c r="O28" i="12"/>
  <c r="W27" i="12"/>
  <c r="O27" i="12"/>
  <c r="X27" i="12" s="1"/>
  <c r="W26" i="12"/>
  <c r="O26" i="12"/>
  <c r="X26" i="12" s="1"/>
  <c r="W25" i="12"/>
  <c r="O25" i="12"/>
  <c r="X25" i="12" s="1"/>
  <c r="W24" i="12"/>
  <c r="O24" i="12"/>
  <c r="W23" i="12"/>
  <c r="O23" i="12"/>
  <c r="W22" i="12"/>
  <c r="O22" i="12"/>
  <c r="W21" i="12"/>
  <c r="O21" i="12"/>
  <c r="X21" i="12" s="1"/>
  <c r="W20" i="12"/>
  <c r="O20" i="12"/>
  <c r="W19" i="12"/>
  <c r="O19" i="12"/>
  <c r="W18" i="12"/>
  <c r="O18" i="12"/>
  <c r="W17" i="12"/>
  <c r="O17" i="12"/>
  <c r="X17" i="12" s="1"/>
  <c r="W16" i="12"/>
  <c r="O16" i="12"/>
  <c r="W15" i="12"/>
  <c r="O15" i="12"/>
  <c r="X15" i="12" s="1"/>
  <c r="W14" i="12"/>
  <c r="O14" i="12"/>
  <c r="X14" i="12" s="1"/>
  <c r="W13" i="12"/>
  <c r="O13" i="12"/>
  <c r="X13" i="12" s="1"/>
  <c r="W12" i="12"/>
  <c r="O12" i="12"/>
  <c r="W11" i="12"/>
  <c r="O11" i="12"/>
  <c r="X11" i="12" s="1"/>
  <c r="W10" i="12"/>
  <c r="O10" i="12"/>
  <c r="X10" i="12" s="1"/>
  <c r="W9" i="12"/>
  <c r="O9" i="12"/>
  <c r="X9" i="12" s="1"/>
  <c r="W8" i="12"/>
  <c r="O8" i="12"/>
  <c r="W7" i="12"/>
  <c r="O7" i="12"/>
  <c r="W6" i="12"/>
  <c r="O6" i="12"/>
  <c r="W5" i="12"/>
  <c r="O5" i="12"/>
  <c r="X5" i="12" s="1"/>
  <c r="W4" i="12"/>
  <c r="O4" i="12"/>
  <c r="W3" i="12"/>
  <c r="O3" i="12"/>
  <c r="W2" i="12"/>
  <c r="O2" i="12"/>
  <c r="V33" i="11"/>
  <c r="V35" i="11" s="1"/>
  <c r="V8" i="3" s="1"/>
  <c r="U33" i="11"/>
  <c r="U35" i="11" s="1"/>
  <c r="U8" i="3" s="1"/>
  <c r="T33" i="11"/>
  <c r="T35" i="11" s="1"/>
  <c r="T8" i="3" s="1"/>
  <c r="S33" i="11"/>
  <c r="S35" i="11" s="1"/>
  <c r="S8" i="3" s="1"/>
  <c r="R33" i="11"/>
  <c r="R35" i="11" s="1"/>
  <c r="R8" i="3" s="1"/>
  <c r="Q33" i="11"/>
  <c r="Q35" i="11" s="1"/>
  <c r="Q8" i="3" s="1"/>
  <c r="P33" i="11"/>
  <c r="P35" i="11" s="1"/>
  <c r="P8" i="3" s="1"/>
  <c r="N33" i="11"/>
  <c r="N34" i="11" s="1"/>
  <c r="M33" i="11"/>
  <c r="M34" i="11" s="1"/>
  <c r="L33" i="11"/>
  <c r="L34" i="11" s="1"/>
  <c r="K33" i="11"/>
  <c r="K34" i="11" s="1"/>
  <c r="J33" i="11"/>
  <c r="I33" i="11"/>
  <c r="H33" i="11"/>
  <c r="G33" i="11"/>
  <c r="G34" i="11" s="1"/>
  <c r="F33" i="11"/>
  <c r="F34" i="11" s="1"/>
  <c r="E33" i="11"/>
  <c r="E34" i="11" s="1"/>
  <c r="D33" i="11"/>
  <c r="D34" i="11" s="1"/>
  <c r="C33" i="11"/>
  <c r="B33" i="11"/>
  <c r="B34" i="11" s="1"/>
  <c r="W32" i="11"/>
  <c r="O32" i="11"/>
  <c r="W31" i="11"/>
  <c r="O31" i="11"/>
  <c r="X31" i="11" s="1"/>
  <c r="W30" i="11"/>
  <c r="O30" i="11"/>
  <c r="X30" i="11" s="1"/>
  <c r="W29" i="11"/>
  <c r="O29" i="11"/>
  <c r="X29" i="11" s="1"/>
  <c r="W28" i="11"/>
  <c r="O28" i="11"/>
  <c r="W27" i="11"/>
  <c r="O27" i="11"/>
  <c r="X27" i="11" s="1"/>
  <c r="W26" i="11"/>
  <c r="O26" i="11"/>
  <c r="W25" i="11"/>
  <c r="O25" i="11"/>
  <c r="X25" i="11" s="1"/>
  <c r="W24" i="11"/>
  <c r="O24" i="11"/>
  <c r="W23" i="11"/>
  <c r="O23" i="11"/>
  <c r="X23" i="11" s="1"/>
  <c r="W22" i="11"/>
  <c r="O22" i="11"/>
  <c r="X21" i="11"/>
  <c r="W21" i="11"/>
  <c r="O21" i="11"/>
  <c r="W20" i="11"/>
  <c r="O20" i="11"/>
  <c r="W19" i="11"/>
  <c r="O19" i="11"/>
  <c r="X19" i="11" s="1"/>
  <c r="W18" i="11"/>
  <c r="O18" i="11"/>
  <c r="X18" i="11" s="1"/>
  <c r="W17" i="11"/>
  <c r="X17" i="11" s="1"/>
  <c r="O17" i="11"/>
  <c r="W16" i="11"/>
  <c r="X16" i="11" s="1"/>
  <c r="O16" i="11"/>
  <c r="W15" i="11"/>
  <c r="O15" i="11"/>
  <c r="X15" i="11" s="1"/>
  <c r="W14" i="11"/>
  <c r="O14" i="11"/>
  <c r="X14" i="11" s="1"/>
  <c r="W13" i="11"/>
  <c r="O13" i="11"/>
  <c r="X13" i="11" s="1"/>
  <c r="W12" i="11"/>
  <c r="O12" i="11"/>
  <c r="W11" i="11"/>
  <c r="O11" i="11"/>
  <c r="X11" i="11" s="1"/>
  <c r="W10" i="11"/>
  <c r="O10" i="11"/>
  <c r="W9" i="11"/>
  <c r="O9" i="11"/>
  <c r="X9" i="11" s="1"/>
  <c r="W8" i="11"/>
  <c r="O8" i="11"/>
  <c r="W7" i="11"/>
  <c r="O7" i="11"/>
  <c r="X7" i="11" s="1"/>
  <c r="W6" i="11"/>
  <c r="O6" i="11"/>
  <c r="X5" i="11"/>
  <c r="W5" i="11"/>
  <c r="O5" i="11"/>
  <c r="W4" i="11"/>
  <c r="O4" i="11"/>
  <c r="W3" i="11"/>
  <c r="O3" i="11"/>
  <c r="X3" i="11" s="1"/>
  <c r="W2" i="11"/>
  <c r="O2" i="11"/>
  <c r="X2" i="11" s="1"/>
  <c r="V32" i="10"/>
  <c r="V34" i="10" s="1"/>
  <c r="V7" i="3" s="1"/>
  <c r="U32" i="10"/>
  <c r="U34" i="10" s="1"/>
  <c r="U7" i="3" s="1"/>
  <c r="T32" i="10"/>
  <c r="T34" i="10" s="1"/>
  <c r="T7" i="3" s="1"/>
  <c r="S32" i="10"/>
  <c r="S34" i="10" s="1"/>
  <c r="S7" i="3" s="1"/>
  <c r="R32" i="10"/>
  <c r="R34" i="10" s="1"/>
  <c r="R7" i="3" s="1"/>
  <c r="Q32" i="10"/>
  <c r="Q34" i="10" s="1"/>
  <c r="Q7" i="3" s="1"/>
  <c r="P32" i="10"/>
  <c r="P34" i="10" s="1"/>
  <c r="P7" i="3" s="1"/>
  <c r="N32" i="10"/>
  <c r="N33" i="10" s="1"/>
  <c r="M32" i="10"/>
  <c r="L32" i="10"/>
  <c r="L33" i="10" s="1"/>
  <c r="K32" i="10"/>
  <c r="K33" i="10" s="1"/>
  <c r="K34" i="10" s="1"/>
  <c r="K7" i="3" s="1"/>
  <c r="J32" i="10"/>
  <c r="J33" i="10" s="1"/>
  <c r="I32" i="10"/>
  <c r="I33" i="10" s="1"/>
  <c r="I34" i="10" s="1"/>
  <c r="I7" i="3" s="1"/>
  <c r="H32" i="10"/>
  <c r="G32" i="10"/>
  <c r="F32" i="10"/>
  <c r="F33" i="10" s="1"/>
  <c r="E32" i="10"/>
  <c r="D32" i="10"/>
  <c r="D33" i="10" s="1"/>
  <c r="C32" i="10"/>
  <c r="C33" i="10" s="1"/>
  <c r="C34" i="10" s="1"/>
  <c r="C7" i="3" s="1"/>
  <c r="B32" i="10"/>
  <c r="B33" i="10" s="1"/>
  <c r="W31" i="10"/>
  <c r="O31" i="10"/>
  <c r="X31" i="10" s="1"/>
  <c r="W30" i="10"/>
  <c r="O30" i="10"/>
  <c r="X30" i="10" s="1"/>
  <c r="W29" i="10"/>
  <c r="O29" i="10"/>
  <c r="X29" i="10" s="1"/>
  <c r="W28" i="10"/>
  <c r="O28" i="10"/>
  <c r="W27" i="10"/>
  <c r="O27" i="10"/>
  <c r="W26" i="10"/>
  <c r="O26" i="10"/>
  <c r="X26" i="10" s="1"/>
  <c r="W25" i="10"/>
  <c r="O25" i="10"/>
  <c r="X25" i="10" s="1"/>
  <c r="W24" i="10"/>
  <c r="O24" i="10"/>
  <c r="X24" i="10" s="1"/>
  <c r="W23" i="10"/>
  <c r="O23" i="10"/>
  <c r="W22" i="10"/>
  <c r="O22" i="10"/>
  <c r="W21" i="10"/>
  <c r="O21" i="10"/>
  <c r="W20" i="10"/>
  <c r="O20" i="10"/>
  <c r="X20" i="10" s="1"/>
  <c r="W19" i="10"/>
  <c r="O19" i="10"/>
  <c r="X19" i="10" s="1"/>
  <c r="W18" i="10"/>
  <c r="O18" i="10"/>
  <c r="X18" i="10" s="1"/>
  <c r="W17" i="10"/>
  <c r="O17" i="10"/>
  <c r="X17" i="10" s="1"/>
  <c r="W16" i="10"/>
  <c r="O16" i="10"/>
  <c r="W15" i="10"/>
  <c r="O15" i="10"/>
  <c r="W14" i="10"/>
  <c r="O14" i="10"/>
  <c r="W13" i="10"/>
  <c r="O13" i="10"/>
  <c r="X13" i="10" s="1"/>
  <c r="W12" i="10"/>
  <c r="O12" i="10"/>
  <c r="W11" i="10"/>
  <c r="O11" i="10"/>
  <c r="W10" i="10"/>
  <c r="O10" i="10"/>
  <c r="W9" i="10"/>
  <c r="O9" i="10"/>
  <c r="W8" i="10"/>
  <c r="O8" i="10"/>
  <c r="W7" i="10"/>
  <c r="O7" i="10"/>
  <c r="X7" i="10" s="1"/>
  <c r="W6" i="10"/>
  <c r="O6" i="10"/>
  <c r="W5" i="10"/>
  <c r="O5" i="10"/>
  <c r="W4" i="10"/>
  <c r="O4" i="10"/>
  <c r="X4" i="10" s="1"/>
  <c r="W3" i="10"/>
  <c r="O3" i="10"/>
  <c r="W2" i="10"/>
  <c r="O2" i="10"/>
  <c r="X2" i="10" s="1"/>
  <c r="E34" i="9"/>
  <c r="V33" i="9"/>
  <c r="V35" i="9" s="1"/>
  <c r="V6" i="3" s="1"/>
  <c r="U33" i="9"/>
  <c r="U35" i="9" s="1"/>
  <c r="U6" i="3" s="1"/>
  <c r="T33" i="9"/>
  <c r="T35" i="9" s="1"/>
  <c r="T6" i="3" s="1"/>
  <c r="S33" i="9"/>
  <c r="S35" i="9" s="1"/>
  <c r="S6" i="3" s="1"/>
  <c r="R33" i="9"/>
  <c r="R35" i="9" s="1"/>
  <c r="R6" i="3" s="1"/>
  <c r="Q33" i="9"/>
  <c r="Q35" i="9" s="1"/>
  <c r="Q6" i="3" s="1"/>
  <c r="P33" i="9"/>
  <c r="P35" i="9" s="1"/>
  <c r="P6" i="3" s="1"/>
  <c r="N33" i="9"/>
  <c r="N34" i="9" s="1"/>
  <c r="M33" i="9"/>
  <c r="M34" i="9" s="1"/>
  <c r="L33" i="9"/>
  <c r="L34" i="9" s="1"/>
  <c r="K33" i="9"/>
  <c r="K34" i="9" s="1"/>
  <c r="K35" i="9" s="1"/>
  <c r="K6" i="3" s="1"/>
  <c r="J33" i="9"/>
  <c r="J34" i="9" s="1"/>
  <c r="I33" i="9"/>
  <c r="H33" i="9"/>
  <c r="G33" i="9"/>
  <c r="F33" i="9"/>
  <c r="F34" i="9" s="1"/>
  <c r="E33" i="9"/>
  <c r="D33" i="9"/>
  <c r="D34" i="9" s="1"/>
  <c r="C33" i="9"/>
  <c r="C34" i="9" s="1"/>
  <c r="C35" i="9" s="1"/>
  <c r="C6" i="3" s="1"/>
  <c r="B33" i="9"/>
  <c r="B34" i="9" s="1"/>
  <c r="W32" i="9"/>
  <c r="O32" i="9"/>
  <c r="W31" i="9"/>
  <c r="O31" i="9"/>
  <c r="X31" i="9" s="1"/>
  <c r="W30" i="9"/>
  <c r="X30" i="9" s="1"/>
  <c r="O30" i="9"/>
  <c r="W29" i="9"/>
  <c r="O29" i="9"/>
  <c r="W28" i="9"/>
  <c r="O28" i="9"/>
  <c r="W27" i="9"/>
  <c r="O27" i="9"/>
  <c r="X27" i="9" s="1"/>
  <c r="W26" i="9"/>
  <c r="O26" i="9"/>
  <c r="X26" i="9" s="1"/>
  <c r="W25" i="9"/>
  <c r="O25" i="9"/>
  <c r="X25" i="9" s="1"/>
  <c r="W24" i="9"/>
  <c r="O24" i="9"/>
  <c r="X24" i="9" s="1"/>
  <c r="W23" i="9"/>
  <c r="O23" i="9"/>
  <c r="X22" i="9"/>
  <c r="W22" i="9"/>
  <c r="O22" i="9"/>
  <c r="W21" i="9"/>
  <c r="O21" i="9"/>
  <c r="X21" i="9" s="1"/>
  <c r="W20" i="9"/>
  <c r="O20" i="9"/>
  <c r="X20" i="9" s="1"/>
  <c r="W19" i="9"/>
  <c r="O19" i="9"/>
  <c r="W18" i="9"/>
  <c r="O18" i="9"/>
  <c r="X17" i="9"/>
  <c r="W17" i="9"/>
  <c r="O17" i="9"/>
  <c r="W16" i="9"/>
  <c r="O16" i="9"/>
  <c r="X16" i="9" s="1"/>
  <c r="W15" i="9"/>
  <c r="O15" i="9"/>
  <c r="X15" i="9" s="1"/>
  <c r="W14" i="9"/>
  <c r="X14" i="9" s="1"/>
  <c r="O14" i="9"/>
  <c r="W13" i="9"/>
  <c r="O13" i="9"/>
  <c r="W12" i="9"/>
  <c r="O12" i="9"/>
  <c r="W11" i="9"/>
  <c r="O11" i="9"/>
  <c r="X11" i="9" s="1"/>
  <c r="W10" i="9"/>
  <c r="O10" i="9"/>
  <c r="X10" i="9" s="1"/>
  <c r="W9" i="9"/>
  <c r="O9" i="9"/>
  <c r="X9" i="9" s="1"/>
  <c r="W8" i="9"/>
  <c r="O8" i="9"/>
  <c r="X8" i="9" s="1"/>
  <c r="W7" i="9"/>
  <c r="O7" i="9"/>
  <c r="X6" i="9"/>
  <c r="W6" i="9"/>
  <c r="O6" i="9"/>
  <c r="W5" i="9"/>
  <c r="O5" i="9"/>
  <c r="X5" i="9" s="1"/>
  <c r="W4" i="9"/>
  <c r="O4" i="9"/>
  <c r="X4" i="9" s="1"/>
  <c r="W3" i="9"/>
  <c r="O3" i="9"/>
  <c r="W2" i="9"/>
  <c r="O2" i="9"/>
  <c r="V32" i="8"/>
  <c r="V34" i="8" s="1"/>
  <c r="U32" i="8"/>
  <c r="U34" i="8" s="1"/>
  <c r="U5" i="3" s="1"/>
  <c r="T32" i="8"/>
  <c r="T34" i="8" s="1"/>
  <c r="T5" i="3" s="1"/>
  <c r="S32" i="8"/>
  <c r="S34" i="8" s="1"/>
  <c r="S5" i="3" s="1"/>
  <c r="R32" i="8"/>
  <c r="R34" i="8" s="1"/>
  <c r="R5" i="3" s="1"/>
  <c r="Q32" i="8"/>
  <c r="Q34" i="8" s="1"/>
  <c r="Q5" i="3" s="1"/>
  <c r="P32" i="8"/>
  <c r="P34" i="8" s="1"/>
  <c r="P5" i="3" s="1"/>
  <c r="N32" i="8"/>
  <c r="N33" i="8" s="1"/>
  <c r="M32" i="8"/>
  <c r="M33" i="8" s="1"/>
  <c r="L32" i="8"/>
  <c r="L33" i="8" s="1"/>
  <c r="L34" i="8" s="1"/>
  <c r="L5" i="3" s="1"/>
  <c r="K32" i="8"/>
  <c r="K33" i="8" s="1"/>
  <c r="J32" i="8"/>
  <c r="I32" i="8"/>
  <c r="I33" i="8" s="1"/>
  <c r="H32" i="8"/>
  <c r="G32" i="8"/>
  <c r="G33" i="8" s="1"/>
  <c r="F32" i="8"/>
  <c r="F33" i="8" s="1"/>
  <c r="E32" i="8"/>
  <c r="E33" i="8" s="1"/>
  <c r="D32" i="8"/>
  <c r="D33" i="8" s="1"/>
  <c r="D34" i="8" s="1"/>
  <c r="D5" i="3" s="1"/>
  <c r="C32" i="8"/>
  <c r="C33" i="8" s="1"/>
  <c r="C34" i="8" s="1"/>
  <c r="C5" i="3" s="1"/>
  <c r="B32" i="8"/>
  <c r="W31" i="8"/>
  <c r="O31" i="8"/>
  <c r="W30" i="8"/>
  <c r="O30" i="8"/>
  <c r="W29" i="8"/>
  <c r="O29" i="8"/>
  <c r="W28" i="8"/>
  <c r="O28" i="8"/>
  <c r="X28" i="8" s="1"/>
  <c r="W27" i="8"/>
  <c r="O27" i="8"/>
  <c r="X27" i="8" s="1"/>
  <c r="W26" i="8"/>
  <c r="O26" i="8"/>
  <c r="X26" i="8" s="1"/>
  <c r="W25" i="8"/>
  <c r="O25" i="8"/>
  <c r="X25" i="8" s="1"/>
  <c r="W24" i="8"/>
  <c r="O24" i="8"/>
  <c r="W23" i="8"/>
  <c r="O23" i="8"/>
  <c r="W22" i="8"/>
  <c r="O22" i="8"/>
  <c r="X22" i="8" s="1"/>
  <c r="W21" i="8"/>
  <c r="O21" i="8"/>
  <c r="X21" i="8" s="1"/>
  <c r="W20" i="8"/>
  <c r="X20" i="8" s="1"/>
  <c r="O20" i="8"/>
  <c r="W19" i="8"/>
  <c r="O19" i="8"/>
  <c r="W18" i="8"/>
  <c r="O18" i="8"/>
  <c r="W17" i="8"/>
  <c r="O17" i="8"/>
  <c r="X17" i="8" s="1"/>
  <c r="W16" i="8"/>
  <c r="O16" i="8"/>
  <c r="W15" i="8"/>
  <c r="O15" i="8"/>
  <c r="W14" i="8"/>
  <c r="O14" i="8"/>
  <c r="W13" i="8"/>
  <c r="X13" i="8" s="1"/>
  <c r="O13" i="8"/>
  <c r="W12" i="8"/>
  <c r="O12" i="8"/>
  <c r="W11" i="8"/>
  <c r="O11" i="8"/>
  <c r="X11" i="8" s="1"/>
  <c r="W10" i="8"/>
  <c r="O10" i="8"/>
  <c r="X10" i="8" s="1"/>
  <c r="W9" i="8"/>
  <c r="O9" i="8"/>
  <c r="X9" i="8" s="1"/>
  <c r="W8" i="8"/>
  <c r="O8" i="8"/>
  <c r="W7" i="8"/>
  <c r="O7" i="8"/>
  <c r="W6" i="8"/>
  <c r="O6" i="8"/>
  <c r="W5" i="8"/>
  <c r="O5" i="8"/>
  <c r="X5" i="8" s="1"/>
  <c r="W4" i="8"/>
  <c r="O4" i="8"/>
  <c r="X4" i="8" s="1"/>
  <c r="W3" i="8"/>
  <c r="O3" i="8"/>
  <c r="X3" i="8" s="1"/>
  <c r="W2" i="8"/>
  <c r="O2" i="8"/>
  <c r="X2" i="8" s="1"/>
  <c r="Y33" i="7"/>
  <c r="Y35" i="7" s="1"/>
  <c r="V4" i="3" s="1"/>
  <c r="X33" i="7"/>
  <c r="X35" i="7" s="1"/>
  <c r="U4" i="3" s="1"/>
  <c r="W33" i="7"/>
  <c r="W35" i="7" s="1"/>
  <c r="T4" i="3" s="1"/>
  <c r="V33" i="7"/>
  <c r="V35" i="7" s="1"/>
  <c r="S4" i="3" s="1"/>
  <c r="U33" i="7"/>
  <c r="U35" i="7" s="1"/>
  <c r="R4" i="3" s="1"/>
  <c r="T33" i="7"/>
  <c r="T35" i="7" s="1"/>
  <c r="Q4" i="3" s="1"/>
  <c r="S33" i="7"/>
  <c r="S35" i="7" s="1"/>
  <c r="P4" i="3" s="1"/>
  <c r="O33" i="7"/>
  <c r="O34" i="7" s="1"/>
  <c r="N33" i="7"/>
  <c r="N34" i="7" s="1"/>
  <c r="M33" i="7"/>
  <c r="M34" i="7" s="1"/>
  <c r="L33" i="7"/>
  <c r="L34" i="7" s="1"/>
  <c r="L35" i="7" s="1"/>
  <c r="K4" i="3" s="1"/>
  <c r="K33" i="7"/>
  <c r="K34" i="7" s="1"/>
  <c r="K35" i="7" s="1"/>
  <c r="J4" i="3" s="1"/>
  <c r="J33" i="7"/>
  <c r="J34" i="7" s="1"/>
  <c r="J35" i="7" s="1"/>
  <c r="I4" i="3" s="1"/>
  <c r="I33" i="7"/>
  <c r="I34" i="7" s="1"/>
  <c r="I35" i="7" s="1"/>
  <c r="H4" i="3" s="1"/>
  <c r="H33" i="7"/>
  <c r="H34" i="7" s="1"/>
  <c r="Z32" i="7"/>
  <c r="Z31" i="7"/>
  <c r="Z30" i="7"/>
  <c r="Z29" i="7"/>
  <c r="Z28" i="7"/>
  <c r="Z27" i="7"/>
  <c r="Z26" i="7"/>
  <c r="Z25" i="7"/>
  <c r="Z24" i="7"/>
  <c r="Z23" i="7"/>
  <c r="Z22" i="7"/>
  <c r="Z21" i="7"/>
  <c r="Z20" i="7"/>
  <c r="Z19" i="7"/>
  <c r="Z18" i="7"/>
  <c r="Z17" i="7"/>
  <c r="Z16" i="7"/>
  <c r="Z15" i="7"/>
  <c r="Z14" i="7"/>
  <c r="Z13" i="7"/>
  <c r="Z12" i="7"/>
  <c r="Z11" i="7"/>
  <c r="Z10" i="7"/>
  <c r="Z9" i="7"/>
  <c r="Z8" i="7"/>
  <c r="Z7" i="7"/>
  <c r="Z6" i="7"/>
  <c r="Z5" i="7"/>
  <c r="Z4" i="7"/>
  <c r="Z3" i="7"/>
  <c r="Z2" i="7"/>
  <c r="V30" i="6"/>
  <c r="V32" i="6" s="1"/>
  <c r="V3" i="3" s="1"/>
  <c r="U30" i="6"/>
  <c r="U32" i="6" s="1"/>
  <c r="U3" i="3" s="1"/>
  <c r="T30" i="6"/>
  <c r="T32" i="6" s="1"/>
  <c r="T3" i="3" s="1"/>
  <c r="S30" i="6"/>
  <c r="S32" i="6" s="1"/>
  <c r="S3" i="3" s="1"/>
  <c r="R30" i="6"/>
  <c r="R32" i="6" s="1"/>
  <c r="R3" i="3" s="1"/>
  <c r="Q30" i="6"/>
  <c r="Q32" i="6" s="1"/>
  <c r="Q3" i="3" s="1"/>
  <c r="P30" i="6"/>
  <c r="P32" i="6" s="1"/>
  <c r="P3" i="3" s="1"/>
  <c r="N30" i="6"/>
  <c r="N31" i="6" s="1"/>
  <c r="N32" i="6" s="1"/>
  <c r="N3" i="3" s="1"/>
  <c r="M30" i="6"/>
  <c r="M31" i="6" s="1"/>
  <c r="L30" i="6"/>
  <c r="L31" i="6" s="1"/>
  <c r="K30" i="6"/>
  <c r="K31" i="6" s="1"/>
  <c r="J30" i="6"/>
  <c r="J31" i="6" s="1"/>
  <c r="J32" i="6" s="1"/>
  <c r="J3" i="3" s="1"/>
  <c r="I30" i="6"/>
  <c r="I31" i="6" s="1"/>
  <c r="I32" i="6" s="1"/>
  <c r="I3" i="3" s="1"/>
  <c r="H30" i="6"/>
  <c r="H31" i="6" s="1"/>
  <c r="H32" i="6" s="1"/>
  <c r="H3" i="3" s="1"/>
  <c r="G30" i="6"/>
  <c r="G31" i="6" s="1"/>
  <c r="G32" i="6" s="1"/>
  <c r="G3" i="3" s="1"/>
  <c r="E30" i="6"/>
  <c r="D30" i="6"/>
  <c r="D31" i="6" s="1"/>
  <c r="C30" i="6"/>
  <c r="C31" i="6" s="1"/>
  <c r="B30" i="6"/>
  <c r="B31" i="6" s="1"/>
  <c r="B32" i="6" s="1"/>
  <c r="B3" i="3" s="1"/>
  <c r="W29" i="6"/>
  <c r="O29" i="6"/>
  <c r="W28" i="6"/>
  <c r="W27" i="6"/>
  <c r="O27" i="6"/>
  <c r="X27" i="6" s="1"/>
  <c r="W26" i="6"/>
  <c r="O26" i="6"/>
  <c r="X26" i="6" s="1"/>
  <c r="W25" i="6"/>
  <c r="X25" i="6" s="1"/>
  <c r="O25" i="6"/>
  <c r="W24" i="6"/>
  <c r="O24" i="6"/>
  <c r="W23" i="6"/>
  <c r="O23" i="6"/>
  <c r="X23" i="6" s="1"/>
  <c r="W22" i="6"/>
  <c r="O22" i="6"/>
  <c r="W21" i="6"/>
  <c r="O21" i="6"/>
  <c r="W20" i="6"/>
  <c r="O20" i="6"/>
  <c r="X20" i="6" s="1"/>
  <c r="W19" i="6"/>
  <c r="O19" i="6"/>
  <c r="W18" i="6"/>
  <c r="O18" i="6"/>
  <c r="X18" i="6" s="1"/>
  <c r="W17" i="6"/>
  <c r="X17" i="6" s="1"/>
  <c r="O17" i="6"/>
  <c r="W16" i="6"/>
  <c r="O16" i="6"/>
  <c r="W15" i="6"/>
  <c r="O15" i="6"/>
  <c r="W14" i="6"/>
  <c r="O14" i="6"/>
  <c r="W13" i="6"/>
  <c r="O13" i="6"/>
  <c r="X13" i="6" s="1"/>
  <c r="W12" i="6"/>
  <c r="O12" i="6"/>
  <c r="W11" i="6"/>
  <c r="O11" i="6"/>
  <c r="W10" i="6"/>
  <c r="O10" i="6"/>
  <c r="X10" i="6" s="1"/>
  <c r="W9" i="6"/>
  <c r="O9" i="6"/>
  <c r="X9" i="6" s="1"/>
  <c r="W8" i="6"/>
  <c r="O8" i="6"/>
  <c r="W7" i="6"/>
  <c r="O7" i="6"/>
  <c r="W6" i="6"/>
  <c r="O6" i="6"/>
  <c r="X5" i="6"/>
  <c r="W5" i="6"/>
  <c r="O5" i="6"/>
  <c r="W4" i="6"/>
  <c r="O4" i="6"/>
  <c r="W3" i="6"/>
  <c r="O3" i="6"/>
  <c r="X3" i="6" s="1"/>
  <c r="W2" i="6"/>
  <c r="O2" i="6"/>
  <c r="K34" i="5"/>
  <c r="V33" i="5"/>
  <c r="V35" i="5" s="1"/>
  <c r="V2" i="3" s="1"/>
  <c r="U33" i="5"/>
  <c r="U35" i="5" s="1"/>
  <c r="U2" i="3" s="1"/>
  <c r="T33" i="5"/>
  <c r="T35" i="5" s="1"/>
  <c r="T2" i="3" s="1"/>
  <c r="S33" i="5"/>
  <c r="S35" i="5" s="1"/>
  <c r="S2" i="3" s="1"/>
  <c r="R33" i="5"/>
  <c r="R35" i="5" s="1"/>
  <c r="R2" i="3" s="1"/>
  <c r="Q33" i="5"/>
  <c r="Q35" i="5" s="1"/>
  <c r="Q2" i="3" s="1"/>
  <c r="P33" i="5"/>
  <c r="P35" i="5" s="1"/>
  <c r="P2" i="3" s="1"/>
  <c r="N33" i="5"/>
  <c r="M33" i="5"/>
  <c r="L33" i="5"/>
  <c r="L34" i="5" s="1"/>
  <c r="K33" i="5"/>
  <c r="J33" i="5"/>
  <c r="I33" i="5"/>
  <c r="H33" i="5"/>
  <c r="H34" i="5" s="1"/>
  <c r="H35" i="5" s="1"/>
  <c r="H2" i="3" s="1"/>
  <c r="G33" i="5"/>
  <c r="G34" i="5" s="1"/>
  <c r="F33" i="5"/>
  <c r="E33" i="5"/>
  <c r="D33" i="5"/>
  <c r="D34" i="5" s="1"/>
  <c r="C33" i="5"/>
  <c r="B33" i="5"/>
  <c r="W32" i="5"/>
  <c r="O32" i="5"/>
  <c r="W31" i="5"/>
  <c r="O31" i="5"/>
  <c r="X31" i="5" s="1"/>
  <c r="W30" i="5"/>
  <c r="O30" i="5"/>
  <c r="X29" i="5"/>
  <c r="W29" i="5"/>
  <c r="O29" i="5"/>
  <c r="W28" i="5"/>
  <c r="O28" i="5"/>
  <c r="W27" i="5"/>
  <c r="O27" i="5"/>
  <c r="X27" i="5" s="1"/>
  <c r="W26" i="5"/>
  <c r="O26" i="5"/>
  <c r="W25" i="5"/>
  <c r="X25" i="5" s="1"/>
  <c r="O25" i="5"/>
  <c r="W24" i="5"/>
  <c r="X24" i="5" s="1"/>
  <c r="O24" i="5"/>
  <c r="W23" i="5"/>
  <c r="O23" i="5"/>
  <c r="X23" i="5" s="1"/>
  <c r="W22" i="5"/>
  <c r="O22" i="5"/>
  <c r="X22" i="5" s="1"/>
  <c r="W21" i="5"/>
  <c r="X21" i="5" s="1"/>
  <c r="O21" i="5"/>
  <c r="W20" i="5"/>
  <c r="O20" i="5"/>
  <c r="W19" i="5"/>
  <c r="O19" i="5"/>
  <c r="X19" i="5" s="1"/>
  <c r="W18" i="5"/>
  <c r="O18" i="5"/>
  <c r="X18" i="5" s="1"/>
  <c r="W17" i="5"/>
  <c r="O17" i="5"/>
  <c r="X17" i="5" s="1"/>
  <c r="W16" i="5"/>
  <c r="O16" i="5"/>
  <c r="W15" i="5"/>
  <c r="O15" i="5"/>
  <c r="X15" i="5" s="1"/>
  <c r="W14" i="5"/>
  <c r="O14" i="5"/>
  <c r="X13" i="5"/>
  <c r="W13" i="5"/>
  <c r="O13" i="5"/>
  <c r="W12" i="5"/>
  <c r="O12" i="5"/>
  <c r="W11" i="5"/>
  <c r="O11" i="5"/>
  <c r="X11" i="5" s="1"/>
  <c r="W10" i="5"/>
  <c r="O10" i="5"/>
  <c r="W9" i="5"/>
  <c r="X9" i="5" s="1"/>
  <c r="O9" i="5"/>
  <c r="W8" i="5"/>
  <c r="X8" i="5" s="1"/>
  <c r="O8" i="5"/>
  <c r="W7" i="5"/>
  <c r="O7" i="5"/>
  <c r="X7" i="5" s="1"/>
  <c r="W6" i="5"/>
  <c r="O6" i="5"/>
  <c r="X6" i="5" s="1"/>
  <c r="W5" i="5"/>
  <c r="X5" i="5" s="1"/>
  <c r="O5" i="5"/>
  <c r="W4" i="5"/>
  <c r="O4" i="5"/>
  <c r="W3" i="5"/>
  <c r="O3" i="5"/>
  <c r="X3" i="5" s="1"/>
  <c r="W2" i="5"/>
  <c r="O2" i="5"/>
  <c r="X2" i="5" s="1"/>
  <c r="W17" i="1"/>
  <c r="Z37" i="7"/>
  <c r="P14" i="7" l="1"/>
  <c r="R14" i="7" s="1"/>
  <c r="P26" i="7"/>
  <c r="R26" i="7" s="1"/>
  <c r="P22" i="7"/>
  <c r="P23" i="7"/>
  <c r="P9" i="7"/>
  <c r="R9" i="7" s="1"/>
  <c r="Q32" i="7"/>
  <c r="Q20" i="7"/>
  <c r="P8" i="7"/>
  <c r="Q31" i="7"/>
  <c r="Q19" i="7"/>
  <c r="Q7" i="7"/>
  <c r="Q13" i="7"/>
  <c r="R13" i="7" s="1"/>
  <c r="P21" i="7"/>
  <c r="AA21" i="7" s="1"/>
  <c r="P6" i="7"/>
  <c r="P29" i="7"/>
  <c r="R29" i="7" s="1"/>
  <c r="P17" i="7"/>
  <c r="R17" i="7" s="1"/>
  <c r="P5" i="7"/>
  <c r="Q6" i="7"/>
  <c r="Q25" i="7"/>
  <c r="R25" i="7" s="1"/>
  <c r="P18" i="7"/>
  <c r="R18" i="7" s="1"/>
  <c r="Q5" i="7"/>
  <c r="P30" i="7"/>
  <c r="R30" i="7" s="1"/>
  <c r="P27" i="7"/>
  <c r="R27" i="7" s="1"/>
  <c r="P15" i="7"/>
  <c r="R15" i="7" s="1"/>
  <c r="P3" i="7"/>
  <c r="R3" i="7" s="1"/>
  <c r="Q30" i="7"/>
  <c r="Q4" i="7"/>
  <c r="R4" i="7" s="1"/>
  <c r="P12" i="7"/>
  <c r="R12" i="7" s="1"/>
  <c r="P11" i="7"/>
  <c r="R11" i="7" s="1"/>
  <c r="P10" i="7"/>
  <c r="R10" i="7" s="1"/>
  <c r="P2" i="7"/>
  <c r="AA2" i="7" s="1"/>
  <c r="Q24" i="7"/>
  <c r="R24" i="7" s="1"/>
  <c r="P32" i="7"/>
  <c r="Q23" i="7"/>
  <c r="P31" i="7"/>
  <c r="P7" i="7"/>
  <c r="R7" i="7" s="1"/>
  <c r="Q22" i="7"/>
  <c r="Q21" i="7"/>
  <c r="Q9" i="7"/>
  <c r="P20" i="7"/>
  <c r="Q8" i="7"/>
  <c r="P19" i="7"/>
  <c r="AA29" i="7"/>
  <c r="AA17" i="7"/>
  <c r="AA28" i="7"/>
  <c r="AA30" i="7"/>
  <c r="AA6" i="7"/>
  <c r="E33" i="7"/>
  <c r="E34" i="7" s="1"/>
  <c r="AA16" i="7"/>
  <c r="F33" i="7"/>
  <c r="F34" i="7" s="1"/>
  <c r="AA4" i="7"/>
  <c r="G33" i="7"/>
  <c r="G35" i="7" s="1"/>
  <c r="E4" i="3" s="1"/>
  <c r="AA13" i="7"/>
  <c r="AA31" i="7"/>
  <c r="AA22" i="7"/>
  <c r="AA10" i="7"/>
  <c r="AA24" i="7"/>
  <c r="AA26" i="7"/>
  <c r="AA25" i="7"/>
  <c r="B33" i="7"/>
  <c r="B34" i="7" s="1"/>
  <c r="B35" i="7" s="1"/>
  <c r="B4" i="3" s="1"/>
  <c r="X21" i="6"/>
  <c r="X8" i="10"/>
  <c r="X14" i="10"/>
  <c r="X8" i="11"/>
  <c r="X24" i="11"/>
  <c r="K34" i="12"/>
  <c r="K35" i="12" s="1"/>
  <c r="K9" i="3" s="1"/>
  <c r="X16" i="5"/>
  <c r="X14" i="6"/>
  <c r="X20" i="12"/>
  <c r="Z33" i="7"/>
  <c r="Z35" i="7" s="1"/>
  <c r="W4" i="3" s="1"/>
  <c r="X16" i="12"/>
  <c r="X12" i="14"/>
  <c r="X28" i="14"/>
  <c r="X4" i="12"/>
  <c r="X12" i="5"/>
  <c r="X28" i="5"/>
  <c r="X11" i="6"/>
  <c r="X22" i="6"/>
  <c r="X29" i="8"/>
  <c r="X9" i="10"/>
  <c r="X27" i="10"/>
  <c r="X6" i="12"/>
  <c r="X22" i="12"/>
  <c r="X13" i="13"/>
  <c r="X19" i="13"/>
  <c r="X24" i="13"/>
  <c r="X18" i="14"/>
  <c r="X28" i="15"/>
  <c r="X12" i="11"/>
  <c r="X16" i="13"/>
  <c r="X6" i="8"/>
  <c r="X12" i="8"/>
  <c r="X18" i="8"/>
  <c r="X12" i="9"/>
  <c r="X28" i="9"/>
  <c r="X4" i="11"/>
  <c r="X20" i="11"/>
  <c r="X14" i="5"/>
  <c r="X30" i="5"/>
  <c r="X6" i="6"/>
  <c r="X30" i="8"/>
  <c r="X7" i="9"/>
  <c r="X23" i="9"/>
  <c r="X16" i="10"/>
  <c r="X22" i="10"/>
  <c r="X10" i="11"/>
  <c r="X26" i="11"/>
  <c r="X7" i="12"/>
  <c r="X12" i="12"/>
  <c r="X23" i="12"/>
  <c r="X28" i="12"/>
  <c r="X20" i="13"/>
  <c r="X3" i="14"/>
  <c r="X8" i="14"/>
  <c r="X19" i="14"/>
  <c r="X24" i="14"/>
  <c r="X17" i="15"/>
  <c r="X31" i="16"/>
  <c r="X16" i="14"/>
  <c r="X19" i="8"/>
  <c r="X2" i="9"/>
  <c r="X13" i="9"/>
  <c r="X18" i="9"/>
  <c r="X29" i="9"/>
  <c r="X5" i="10"/>
  <c r="X11" i="10"/>
  <c r="X2" i="12"/>
  <c r="X18" i="12"/>
  <c r="X26" i="13"/>
  <c r="X14" i="14"/>
  <c r="X30" i="14"/>
  <c r="X18" i="15"/>
  <c r="X30" i="15"/>
  <c r="X2" i="16"/>
  <c r="X14" i="16"/>
  <c r="X26" i="16"/>
  <c r="X28" i="11"/>
  <c r="X4" i="5"/>
  <c r="X20" i="5"/>
  <c r="X24" i="6"/>
  <c r="X10" i="5"/>
  <c r="X26" i="5"/>
  <c r="K35" i="5"/>
  <c r="K2" i="3" s="1"/>
  <c r="X2" i="6"/>
  <c r="X19" i="6"/>
  <c r="X14" i="8"/>
  <c r="X3" i="9"/>
  <c r="X19" i="9"/>
  <c r="X6" i="10"/>
  <c r="X12" i="10"/>
  <c r="X6" i="11"/>
  <c r="X22" i="11"/>
  <c r="X3" i="12"/>
  <c r="X8" i="12"/>
  <c r="X19" i="12"/>
  <c r="X24" i="12"/>
  <c r="G35" i="12"/>
  <c r="G9" i="3" s="1"/>
  <c r="X15" i="13"/>
  <c r="X27" i="13"/>
  <c r="X4" i="14"/>
  <c r="X15" i="14"/>
  <c r="X20" i="14"/>
  <c r="X31" i="14"/>
  <c r="X13" i="15"/>
  <c r="X25" i="15"/>
  <c r="X3" i="16"/>
  <c r="X9" i="16"/>
  <c r="X15" i="16"/>
  <c r="X21" i="16"/>
  <c r="X27" i="16"/>
  <c r="X22" i="13"/>
  <c r="X5" i="16"/>
  <c r="X17" i="16"/>
  <c r="X23" i="16"/>
  <c r="X11" i="16"/>
  <c r="X30" i="16"/>
  <c r="X8" i="16"/>
  <c r="X20" i="16"/>
  <c r="X10" i="16"/>
  <c r="X24" i="16"/>
  <c r="G34" i="16"/>
  <c r="G35" i="16" s="1"/>
  <c r="G13" i="3" s="1"/>
  <c r="X28" i="16"/>
  <c r="X4" i="16"/>
  <c r="X12" i="16"/>
  <c r="X16" i="16"/>
  <c r="X32" i="16"/>
  <c r="I34" i="16"/>
  <c r="I35" i="16" s="1"/>
  <c r="I13" i="3" s="1"/>
  <c r="J35" i="16"/>
  <c r="J13" i="3" s="1"/>
  <c r="F35" i="16"/>
  <c r="F13" i="3" s="1"/>
  <c r="N35" i="16"/>
  <c r="N13" i="3" s="1"/>
  <c r="B34" i="16"/>
  <c r="B35" i="16" s="1"/>
  <c r="B13" i="3" s="1"/>
  <c r="W33" i="16"/>
  <c r="W35" i="16" s="1"/>
  <c r="X31" i="15"/>
  <c r="J35" i="14"/>
  <c r="J11" i="3" s="1"/>
  <c r="G35" i="14"/>
  <c r="G11" i="3" s="1"/>
  <c r="E35" i="14"/>
  <c r="E11" i="3" s="1"/>
  <c r="M35" i="14"/>
  <c r="M11" i="3" s="1"/>
  <c r="E34" i="14"/>
  <c r="B35" i="14"/>
  <c r="B11" i="3" s="1"/>
  <c r="X32" i="14"/>
  <c r="I34" i="14"/>
  <c r="I35" i="14" s="1"/>
  <c r="I11" i="3" s="1"/>
  <c r="W33" i="14"/>
  <c r="W35" i="14" s="1"/>
  <c r="M34" i="13"/>
  <c r="M10" i="3" s="1"/>
  <c r="E33" i="13"/>
  <c r="E34" i="13" s="1"/>
  <c r="E10" i="3" s="1"/>
  <c r="X32" i="12"/>
  <c r="I34" i="12"/>
  <c r="I35" i="12" s="1"/>
  <c r="I9" i="3" s="1"/>
  <c r="J34" i="12"/>
  <c r="J35" i="12" s="1"/>
  <c r="J9" i="3" s="1"/>
  <c r="E35" i="12"/>
  <c r="E9" i="3" s="1"/>
  <c r="F35" i="12"/>
  <c r="F9" i="3" s="1"/>
  <c r="B34" i="12"/>
  <c r="B35" i="12" s="1"/>
  <c r="B9" i="3" s="1"/>
  <c r="M34" i="12"/>
  <c r="M35" i="12" s="1"/>
  <c r="M9" i="3" s="1"/>
  <c r="N34" i="12"/>
  <c r="N35" i="12" s="1"/>
  <c r="N9" i="3" s="1"/>
  <c r="W33" i="12"/>
  <c r="W35" i="12" s="1"/>
  <c r="C35" i="11"/>
  <c r="C8" i="3" s="1"/>
  <c r="C34" i="11"/>
  <c r="X32" i="11"/>
  <c r="I35" i="11"/>
  <c r="I8" i="3" s="1"/>
  <c r="G35" i="11"/>
  <c r="G8" i="3" s="1"/>
  <c r="N35" i="11"/>
  <c r="N8" i="3" s="1"/>
  <c r="B35" i="11"/>
  <c r="B8" i="3" s="1"/>
  <c r="K35" i="11"/>
  <c r="K8" i="3" s="1"/>
  <c r="I34" i="11"/>
  <c r="F35" i="11"/>
  <c r="F8" i="3" s="1"/>
  <c r="J34" i="11"/>
  <c r="J35" i="11" s="1"/>
  <c r="J8" i="3" s="1"/>
  <c r="E35" i="11"/>
  <c r="E8" i="3" s="1"/>
  <c r="M35" i="11"/>
  <c r="M8" i="3" s="1"/>
  <c r="W33" i="11"/>
  <c r="W35" i="11" s="1"/>
  <c r="I35" i="9"/>
  <c r="I6" i="3" s="1"/>
  <c r="G34" i="9"/>
  <c r="G35" i="9" s="1"/>
  <c r="G6" i="3" s="1"/>
  <c r="I34" i="9"/>
  <c r="E35" i="9"/>
  <c r="E6" i="3" s="1"/>
  <c r="M35" i="9"/>
  <c r="M6" i="3" s="1"/>
  <c r="W33" i="9"/>
  <c r="W35" i="9" s="1"/>
  <c r="X32" i="9"/>
  <c r="K34" i="8"/>
  <c r="K5" i="3" s="1"/>
  <c r="N35" i="7"/>
  <c r="M4" i="3" s="1"/>
  <c r="O35" i="7"/>
  <c r="N4" i="3" s="1"/>
  <c r="H35" i="7"/>
  <c r="G4" i="3" s="1"/>
  <c r="F4" i="3"/>
  <c r="T15" i="3"/>
  <c r="X29" i="6"/>
  <c r="F30" i="6"/>
  <c r="F31" i="6" s="1"/>
  <c r="F32" i="6" s="1"/>
  <c r="F3" i="3" s="1"/>
  <c r="V15" i="3"/>
  <c r="P15" i="3"/>
  <c r="W33" i="5"/>
  <c r="W35" i="5" s="1"/>
  <c r="W2" i="3" s="1"/>
  <c r="R15" i="3"/>
  <c r="S15" i="3"/>
  <c r="Q15" i="3"/>
  <c r="U15" i="3"/>
  <c r="M34" i="5"/>
  <c r="M35" i="5" s="1"/>
  <c r="M2" i="3" s="1"/>
  <c r="C34" i="5"/>
  <c r="C35" i="5" s="1"/>
  <c r="C2" i="3" s="1"/>
  <c r="N34" i="5"/>
  <c r="N35" i="5" s="1"/>
  <c r="N2" i="3" s="1"/>
  <c r="E34" i="5"/>
  <c r="E35" i="5" s="1"/>
  <c r="E2" i="3" s="1"/>
  <c r="F34" i="5"/>
  <c r="F35" i="5" s="1"/>
  <c r="F2" i="3" s="1"/>
  <c r="G35" i="5"/>
  <c r="G2" i="3" s="1"/>
  <c r="X32" i="5"/>
  <c r="I34" i="5"/>
  <c r="O34" i="5" s="1"/>
  <c r="J34" i="5"/>
  <c r="J35" i="5" s="1"/>
  <c r="J2" i="3" s="1"/>
  <c r="B34" i="5"/>
  <c r="B35" i="5" s="1"/>
  <c r="X29" i="15"/>
  <c r="K33" i="15"/>
  <c r="K34" i="15" s="1"/>
  <c r="K12" i="3" s="1"/>
  <c r="J34" i="15"/>
  <c r="J12" i="3" s="1"/>
  <c r="X2" i="15"/>
  <c r="X6" i="15"/>
  <c r="X19" i="15"/>
  <c r="W32" i="15"/>
  <c r="W34" i="15" s="1"/>
  <c r="E34" i="15"/>
  <c r="E12" i="3" s="1"/>
  <c r="M34" i="15"/>
  <c r="M12" i="3" s="1"/>
  <c r="B33" i="15"/>
  <c r="B34" i="15" s="1"/>
  <c r="B12" i="3" s="1"/>
  <c r="X10" i="15"/>
  <c r="X14" i="15"/>
  <c r="X20" i="15"/>
  <c r="X27" i="15"/>
  <c r="X4" i="15"/>
  <c r="X11" i="15"/>
  <c r="X4" i="13"/>
  <c r="X29" i="13"/>
  <c r="X8" i="13"/>
  <c r="X2" i="13"/>
  <c r="X9" i="13"/>
  <c r="X30" i="13"/>
  <c r="D33" i="13"/>
  <c r="D34" i="13" s="1"/>
  <c r="D10" i="3" s="1"/>
  <c r="W32" i="13"/>
  <c r="W34" i="13" s="1"/>
  <c r="X6" i="13"/>
  <c r="X10" i="13"/>
  <c r="X17" i="13"/>
  <c r="X21" i="13"/>
  <c r="X28" i="13"/>
  <c r="O33" i="16"/>
  <c r="X33" i="16" s="1"/>
  <c r="H34" i="16"/>
  <c r="H35" i="16" s="1"/>
  <c r="H13" i="3" s="1"/>
  <c r="D35" i="16"/>
  <c r="E35" i="16"/>
  <c r="E13" i="3" s="1"/>
  <c r="M35" i="16"/>
  <c r="M13" i="3" s="1"/>
  <c r="L35" i="16"/>
  <c r="L13" i="3" s="1"/>
  <c r="I34" i="15"/>
  <c r="I12" i="3" s="1"/>
  <c r="O32" i="15"/>
  <c r="H33" i="15"/>
  <c r="H34" i="15" s="1"/>
  <c r="H12" i="3" s="1"/>
  <c r="D34" i="15"/>
  <c r="D12" i="3" s="1"/>
  <c r="L34" i="15"/>
  <c r="L12" i="3" s="1"/>
  <c r="F34" i="15"/>
  <c r="F12" i="3" s="1"/>
  <c r="N34" i="15"/>
  <c r="N12" i="3" s="1"/>
  <c r="O33" i="14"/>
  <c r="X33" i="14" s="1"/>
  <c r="H34" i="14"/>
  <c r="O34" i="14" s="1"/>
  <c r="D35" i="14"/>
  <c r="L35" i="14"/>
  <c r="L11" i="3" s="1"/>
  <c r="F35" i="14"/>
  <c r="F11" i="3" s="1"/>
  <c r="N35" i="14"/>
  <c r="N11" i="3" s="1"/>
  <c r="O32" i="13"/>
  <c r="H33" i="13"/>
  <c r="H34" i="13" s="1"/>
  <c r="H10" i="3" s="1"/>
  <c r="B34" i="13"/>
  <c r="B10" i="3" s="1"/>
  <c r="J34" i="13"/>
  <c r="J10" i="3" s="1"/>
  <c r="C34" i="13"/>
  <c r="C10" i="3" s="1"/>
  <c r="K34" i="13"/>
  <c r="K10" i="3" s="1"/>
  <c r="L34" i="13"/>
  <c r="L10" i="3" s="1"/>
  <c r="F34" i="13"/>
  <c r="F10" i="3" s="1"/>
  <c r="N34" i="13"/>
  <c r="N10" i="3" s="1"/>
  <c r="O33" i="12"/>
  <c r="H34" i="12"/>
  <c r="H35" i="12" s="1"/>
  <c r="H9" i="3" s="1"/>
  <c r="L35" i="12"/>
  <c r="L9" i="3" s="1"/>
  <c r="D35" i="12"/>
  <c r="X23" i="10"/>
  <c r="E33" i="10"/>
  <c r="E34" i="10" s="1"/>
  <c r="E7" i="3" s="1"/>
  <c r="G33" i="10"/>
  <c r="G34" i="10" s="1"/>
  <c r="G7" i="3" s="1"/>
  <c r="W32" i="10"/>
  <c r="W34" i="10" s="1"/>
  <c r="W7" i="3" s="1"/>
  <c r="X3" i="10"/>
  <c r="X10" i="10"/>
  <c r="X21" i="10"/>
  <c r="X28" i="10"/>
  <c r="M33" i="10"/>
  <c r="M34" i="10" s="1"/>
  <c r="M7" i="3" s="1"/>
  <c r="X15" i="10"/>
  <c r="O33" i="11"/>
  <c r="H34" i="11"/>
  <c r="H35" i="11" s="1"/>
  <c r="H8" i="3" s="1"/>
  <c r="L35" i="11"/>
  <c r="L8" i="3" s="1"/>
  <c r="D35" i="11"/>
  <c r="D8" i="3" s="1"/>
  <c r="O32" i="10"/>
  <c r="H33" i="10"/>
  <c r="H34" i="10" s="1"/>
  <c r="H7" i="3" s="1"/>
  <c r="B34" i="10"/>
  <c r="B7" i="3" s="1"/>
  <c r="J34" i="10"/>
  <c r="J7" i="3" s="1"/>
  <c r="D34" i="10"/>
  <c r="D7" i="3" s="1"/>
  <c r="L34" i="10"/>
  <c r="L7" i="3" s="1"/>
  <c r="F34" i="10"/>
  <c r="F7" i="3" s="1"/>
  <c r="N34" i="10"/>
  <c r="N7" i="3" s="1"/>
  <c r="O33" i="9"/>
  <c r="H34" i="9"/>
  <c r="H35" i="9" s="1"/>
  <c r="H6" i="3" s="1"/>
  <c r="B35" i="9"/>
  <c r="B6" i="3" s="1"/>
  <c r="J35" i="9"/>
  <c r="J6" i="3" s="1"/>
  <c r="D35" i="9"/>
  <c r="D6" i="3" s="1"/>
  <c r="L35" i="9"/>
  <c r="L6" i="3" s="1"/>
  <c r="F35" i="9"/>
  <c r="F6" i="3" s="1"/>
  <c r="N35" i="9"/>
  <c r="N6" i="3" s="1"/>
  <c r="X24" i="8"/>
  <c r="X7" i="8"/>
  <c r="J33" i="8"/>
  <c r="J34" i="8" s="1"/>
  <c r="J5" i="3" s="1"/>
  <c r="X8" i="8"/>
  <c r="X15" i="8"/>
  <c r="X31" i="8"/>
  <c r="F34" i="8"/>
  <c r="F5" i="3" s="1"/>
  <c r="N34" i="8"/>
  <c r="N5" i="3" s="1"/>
  <c r="B33" i="8"/>
  <c r="B34" i="8" s="1"/>
  <c r="B5" i="3" s="1"/>
  <c r="W32" i="8"/>
  <c r="W34" i="8" s="1"/>
  <c r="X16" i="8"/>
  <c r="X23" i="8"/>
  <c r="G34" i="8"/>
  <c r="G5" i="3" s="1"/>
  <c r="I34" i="8"/>
  <c r="I5" i="3" s="1"/>
  <c r="O32" i="8"/>
  <c r="H33" i="8"/>
  <c r="E34" i="8"/>
  <c r="E5" i="3" s="1"/>
  <c r="M34" i="8"/>
  <c r="M5" i="3" s="1"/>
  <c r="M35" i="7"/>
  <c r="L4" i="3" s="1"/>
  <c r="W30" i="6"/>
  <c r="W32" i="6" s="1"/>
  <c r="W3" i="3" s="1"/>
  <c r="X16" i="6"/>
  <c r="X4" i="6"/>
  <c r="X7" i="6"/>
  <c r="M32" i="6"/>
  <c r="M3" i="3" s="1"/>
  <c r="X28" i="6"/>
  <c r="X8" i="6"/>
  <c r="X12" i="6"/>
  <c r="X15" i="6"/>
  <c r="E31" i="6"/>
  <c r="E32" i="6" s="1"/>
  <c r="E3" i="3" s="1"/>
  <c r="C32" i="6"/>
  <c r="C3" i="3" s="1"/>
  <c r="K32" i="6"/>
  <c r="K3" i="3" s="1"/>
  <c r="D32" i="6"/>
  <c r="D3" i="3" s="1"/>
  <c r="L32" i="6"/>
  <c r="L3" i="3" s="1"/>
  <c r="O33" i="5"/>
  <c r="L35" i="5"/>
  <c r="L2" i="3" s="1"/>
  <c r="D35" i="5"/>
  <c r="D2" i="3" s="1"/>
  <c r="AA27" i="7" l="1"/>
  <c r="AA3" i="7"/>
  <c r="Q33" i="7"/>
  <c r="R5" i="7"/>
  <c r="R22" i="7"/>
  <c r="AA15" i="7"/>
  <c r="AA7" i="7"/>
  <c r="R20" i="7"/>
  <c r="R23" i="7"/>
  <c r="AA18" i="7"/>
  <c r="AA5" i="7"/>
  <c r="P33" i="7"/>
  <c r="AA33" i="7" s="1"/>
  <c r="R2" i="7"/>
  <c r="R8" i="7"/>
  <c r="R32" i="7"/>
  <c r="AA19" i="7"/>
  <c r="R19" i="7"/>
  <c r="AA11" i="7"/>
  <c r="R6" i="7"/>
  <c r="AA12" i="7"/>
  <c r="AA20" i="7"/>
  <c r="AA32" i="7"/>
  <c r="AA23" i="7"/>
  <c r="AA9" i="7"/>
  <c r="R21" i="7"/>
  <c r="R31" i="7"/>
  <c r="AA14" i="7"/>
  <c r="AA8" i="7"/>
  <c r="E35" i="7"/>
  <c r="C4" i="3" s="1"/>
  <c r="C15" i="3" s="1"/>
  <c r="F35" i="7"/>
  <c r="D4" i="3" s="1"/>
  <c r="I35" i="5"/>
  <c r="I2" i="3" s="1"/>
  <c r="I15" i="3" s="1"/>
  <c r="H35" i="14"/>
  <c r="H11" i="3" s="1"/>
  <c r="K15" i="3"/>
  <c r="X33" i="9"/>
  <c r="P34" i="7"/>
  <c r="O34" i="16"/>
  <c r="O35" i="16"/>
  <c r="O13" i="3" s="1"/>
  <c r="D13" i="3"/>
  <c r="W13" i="3"/>
  <c r="W12" i="3"/>
  <c r="X32" i="15"/>
  <c r="O35" i="14"/>
  <c r="O11" i="3" s="1"/>
  <c r="D11" i="3"/>
  <c r="W11" i="3"/>
  <c r="X32" i="13"/>
  <c r="W10" i="3"/>
  <c r="O35" i="12"/>
  <c r="O9" i="3" s="1"/>
  <c r="D9" i="3"/>
  <c r="W9" i="3"/>
  <c r="X33" i="12"/>
  <c r="O34" i="11"/>
  <c r="W8" i="3"/>
  <c r="X33" i="11"/>
  <c r="J15" i="3"/>
  <c r="N15" i="3"/>
  <c r="W6" i="3"/>
  <c r="G15" i="3"/>
  <c r="W5" i="3"/>
  <c r="M15" i="3"/>
  <c r="E15" i="3"/>
  <c r="F15" i="3"/>
  <c r="L15" i="3"/>
  <c r="O31" i="6"/>
  <c r="O30" i="6"/>
  <c r="X30" i="6" s="1"/>
  <c r="X33" i="5"/>
  <c r="B2" i="3"/>
  <c r="B15" i="3" s="1"/>
  <c r="O34" i="15"/>
  <c r="O12" i="3" s="1"/>
  <c r="O33" i="13"/>
  <c r="O33" i="15"/>
  <c r="O34" i="13"/>
  <c r="O10" i="3" s="1"/>
  <c r="O34" i="12"/>
  <c r="X32" i="10"/>
  <c r="O35" i="11"/>
  <c r="O8" i="3" s="1"/>
  <c r="O33" i="10"/>
  <c r="O34" i="10"/>
  <c r="O35" i="9"/>
  <c r="O6" i="3" s="1"/>
  <c r="O34" i="9"/>
  <c r="O33" i="8"/>
  <c r="X32" i="8"/>
  <c r="H34" i="8"/>
  <c r="O32" i="6"/>
  <c r="R33" i="7" l="1"/>
  <c r="P35" i="7"/>
  <c r="O35" i="5"/>
  <c r="X34" i="13"/>
  <c r="X10" i="3" s="1"/>
  <c r="X35" i="14"/>
  <c r="X11" i="3" s="1"/>
  <c r="X35" i="16"/>
  <c r="X13" i="3" s="1"/>
  <c r="X34" i="15"/>
  <c r="X12" i="3" s="1"/>
  <c r="D15" i="3"/>
  <c r="X35" i="12"/>
  <c r="X9" i="3" s="1"/>
  <c r="X35" i="11"/>
  <c r="X8" i="3" s="1"/>
  <c r="O7" i="3"/>
  <c r="X34" i="10"/>
  <c r="X7" i="3" s="1"/>
  <c r="X35" i="9"/>
  <c r="X6" i="3" s="1"/>
  <c r="W15" i="3"/>
  <c r="O34" i="8"/>
  <c r="H5" i="3"/>
  <c r="H15" i="3" s="1"/>
  <c r="O3" i="3"/>
  <c r="X32" i="6"/>
  <c r="X3" i="3" s="1"/>
  <c r="AA35" i="7" l="1"/>
  <c r="X4" i="3" s="1"/>
  <c r="AA37" i="7"/>
  <c r="O4" i="3"/>
  <c r="O15" i="3" s="1"/>
  <c r="O2" i="3"/>
  <c r="X35" i="5"/>
  <c r="X2" i="3" s="1"/>
  <c r="O5" i="3"/>
  <c r="X34" i="8"/>
  <c r="X5" i="3" s="1"/>
  <c r="X15" i="3" l="1"/>
  <c r="M33" i="1"/>
  <c r="M34" i="1" s="1"/>
  <c r="V33" i="1"/>
  <c r="V35" i="1" s="1"/>
  <c r="U33" i="1"/>
  <c r="U35" i="1" s="1"/>
  <c r="T33" i="1"/>
  <c r="T35" i="1" s="1"/>
  <c r="S33" i="1"/>
  <c r="S35" i="1" s="1"/>
  <c r="R33" i="1"/>
  <c r="Q33" i="1"/>
  <c r="Q35" i="1" s="1"/>
  <c r="P33" i="1"/>
  <c r="P35" i="1" s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2" i="1"/>
  <c r="M35" i="1" l="1"/>
  <c r="R35" i="1"/>
  <c r="N33" i="1"/>
  <c r="L33" i="1"/>
  <c r="L34" i="1" s="1"/>
  <c r="L35" i="1" s="1"/>
  <c r="K33" i="1"/>
  <c r="K34" i="1" s="1"/>
  <c r="K35" i="1" s="1"/>
  <c r="J33" i="1"/>
  <c r="J34" i="1" s="1"/>
  <c r="J35" i="1" s="1"/>
  <c r="I33" i="1"/>
  <c r="H33" i="1"/>
  <c r="G33" i="1"/>
  <c r="G34" i="1" s="1"/>
  <c r="G35" i="1" s="1"/>
  <c r="F33" i="1"/>
  <c r="F34" i="1" s="1"/>
  <c r="E33" i="1"/>
  <c r="E34" i="1" s="1"/>
  <c r="E35" i="1" s="1"/>
  <c r="D33" i="1"/>
  <c r="C33" i="1"/>
  <c r="B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W3" i="1"/>
  <c r="W2" i="1"/>
  <c r="W33" i="1" l="1"/>
  <c r="W35" i="1" s="1"/>
  <c r="O33" i="1"/>
  <c r="X10" i="1"/>
  <c r="X14" i="1"/>
  <c r="X16" i="1"/>
  <c r="X20" i="1"/>
  <c r="X24" i="1"/>
  <c r="X28" i="1"/>
  <c r="X7" i="1"/>
  <c r="X15" i="1"/>
  <c r="X23" i="1"/>
  <c r="X27" i="1"/>
  <c r="X25" i="1"/>
  <c r="X22" i="1"/>
  <c r="X30" i="1"/>
  <c r="X21" i="1"/>
  <c r="X6" i="1"/>
  <c r="X4" i="1"/>
  <c r="X8" i="1"/>
  <c r="X12" i="1"/>
  <c r="X5" i="1"/>
  <c r="X13" i="1"/>
  <c r="X19" i="1"/>
  <c r="X26" i="1"/>
  <c r="X29" i="1"/>
  <c r="B34" i="1"/>
  <c r="B35" i="1" s="1"/>
  <c r="X2" i="1"/>
  <c r="X9" i="1"/>
  <c r="X31" i="1"/>
  <c r="X3" i="1"/>
  <c r="X17" i="1"/>
  <c r="I34" i="1"/>
  <c r="I35" i="1" s="1"/>
  <c r="X11" i="1"/>
  <c r="X18" i="1"/>
  <c r="X32" i="1"/>
  <c r="F35" i="1"/>
  <c r="C34" i="1"/>
  <c r="C35" i="1" s="1"/>
  <c r="H34" i="1"/>
  <c r="D34" i="1"/>
  <c r="D35" i="1" s="1"/>
  <c r="N34" i="1"/>
  <c r="N35" i="1" s="1"/>
  <c r="X33" i="1" l="1"/>
  <c r="X35" i="1" s="1"/>
  <c r="H35" i="1"/>
  <c r="O34" i="1"/>
  <c r="O35" i="1" l="1"/>
</calcChain>
</file>

<file path=xl/sharedStrings.xml><?xml version="1.0" encoding="utf-8"?>
<sst xmlns="http://schemas.openxmlformats.org/spreadsheetml/2006/main" count="379" uniqueCount="36">
  <si>
    <t>DATE</t>
  </si>
  <si>
    <t>CASH</t>
  </si>
  <si>
    <t>AMEX</t>
  </si>
  <si>
    <t>MASTER</t>
  </si>
  <si>
    <t>VISA</t>
  </si>
  <si>
    <t>PAY NOW</t>
  </si>
  <si>
    <t xml:space="preserve">FOOD PANDA </t>
  </si>
  <si>
    <t>GRAB FOOD</t>
  </si>
  <si>
    <t xml:space="preserve">PAYPAL </t>
  </si>
  <si>
    <t>NETS</t>
  </si>
  <si>
    <t>CHEQUE</t>
  </si>
  <si>
    <t xml:space="preserve">STRIPE </t>
  </si>
  <si>
    <t>SALE</t>
  </si>
  <si>
    <t xml:space="preserve">PETTY CASH </t>
  </si>
  <si>
    <t>EXPENSES</t>
  </si>
  <si>
    <t>PROFIT</t>
  </si>
  <si>
    <t xml:space="preserve">SUPPLIERS </t>
  </si>
  <si>
    <t>MICS</t>
  </si>
  <si>
    <t xml:space="preserve">CPF / LOAN </t>
  </si>
  <si>
    <t>SINGTEL / STAR HUB</t>
  </si>
  <si>
    <t>SALARIE</t>
  </si>
  <si>
    <t xml:space="preserve">CONE SONE </t>
  </si>
  <si>
    <t>Total</t>
  </si>
  <si>
    <t>Service Fee</t>
  </si>
  <si>
    <t>Grand Total</t>
  </si>
  <si>
    <t>Yearly 26</t>
  </si>
  <si>
    <t>Adyen</t>
  </si>
  <si>
    <t>Qashier</t>
  </si>
  <si>
    <t>Credit Cards</t>
  </si>
  <si>
    <t>pos sales</t>
  </si>
  <si>
    <t>SALES - Received</t>
  </si>
  <si>
    <t>Difference</t>
  </si>
  <si>
    <t>OCBC-PayNow</t>
  </si>
  <si>
    <t>PayNow-Qashier</t>
  </si>
  <si>
    <t>BANJARA SALES</t>
  </si>
  <si>
    <t>BANJARA MARGIN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</si>
</sst>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[$-409]d/mmm/yy;@"/>
    <numFmt numFmtId="166" formatCode="[$-409]mmmm/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fornian FB"/>
      <family val="1"/>
    </font>
    <font>
      <b/>
      <sz val="10"/>
      <color rgb="FFFF0000"/>
      <name val="Californian FB"/>
      <family val="1"/>
    </font>
    <font>
      <sz val="11"/>
      <name val="Californian FB"/>
      <family val="1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fornian FB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E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41">
    <xf numFmtId="0" fontId="0" fillId="0" borderId="0" xfId="0"/>
    <xf numFmtId="14" fontId="5" fillId="2" borderId="1" xfId="2" applyNumberFormat="1" applyFont="1" applyFill="1" applyBorder="1" applyAlignment="1">
      <alignment horizontal="left"/>
    </xf>
    <xf numFmtId="44" fontId="6" fillId="3" borderId="1" xfId="1" applyFont="1" applyFill="1" applyBorder="1"/>
    <xf numFmtId="164" fontId="7" fillId="3" borderId="1" xfId="3" applyNumberFormat="1" applyFont="1" applyFill="1" applyBorder="1" applyAlignment="1">
      <alignment horizontal="center"/>
    </xf>
    <xf numFmtId="164" fontId="0" fillId="0" borderId="0" xfId="0" applyNumberFormat="1"/>
    <xf numFmtId="44" fontId="8" fillId="3" borderId="1" xfId="3" applyFont="1" applyFill="1" applyBorder="1"/>
    <xf numFmtId="44" fontId="8" fillId="3" borderId="1" xfId="3" applyFont="1" applyFill="1" applyBorder="1" applyAlignment="1">
      <alignment horizontal="center"/>
    </xf>
    <xf numFmtId="44" fontId="8" fillId="3" borderId="1" xfId="1" applyFont="1" applyFill="1" applyBorder="1"/>
    <xf numFmtId="44" fontId="8" fillId="3" borderId="1" xfId="1" applyFont="1" applyFill="1" applyBorder="1" applyAlignment="1">
      <alignment horizontal="left"/>
    </xf>
    <xf numFmtId="44" fontId="8" fillId="3" borderId="1" xfId="1" applyFont="1" applyFill="1" applyBorder="1" applyAlignment="1">
      <alignment horizontal="center"/>
    </xf>
    <xf numFmtId="44" fontId="8" fillId="3" borderId="1" xfId="3" applyFont="1" applyFill="1" applyBorder="1" applyAlignment="1">
      <alignment horizontal="left"/>
    </xf>
    <xf numFmtId="44" fontId="8" fillId="3" borderId="1" xfId="3" applyFont="1" applyFill="1" applyBorder="1" applyAlignment="1"/>
    <xf numFmtId="8" fontId="8" fillId="3" borderId="1" xfId="3" applyNumberFormat="1" applyFont="1" applyFill="1" applyBorder="1" applyAlignment="1">
      <alignment horizontal="center"/>
    </xf>
    <xf numFmtId="8" fontId="8" fillId="3" borderId="1" xfId="3" applyNumberFormat="1" applyFont="1" applyFill="1" applyBorder="1"/>
    <xf numFmtId="44" fontId="8" fillId="3" borderId="1" xfId="1" quotePrefix="1" applyFont="1" applyFill="1" applyBorder="1" applyAlignment="1">
      <alignment horizontal="center"/>
    </xf>
    <xf numFmtId="164" fontId="8" fillId="5" borderId="1" xfId="1" applyNumberFormat="1" applyFont="1" applyFill="1" applyBorder="1" applyAlignment="1">
      <alignment horizontal="center"/>
    </xf>
    <xf numFmtId="44" fontId="8" fillId="5" borderId="1" xfId="1" applyFont="1" applyFill="1" applyBorder="1" applyAlignment="1">
      <alignment horizontal="left"/>
    </xf>
    <xf numFmtId="164" fontId="7" fillId="5" borderId="1" xfId="1" applyNumberFormat="1" applyFont="1" applyFill="1" applyBorder="1" applyAlignment="1">
      <alignment horizontal="center"/>
    </xf>
    <xf numFmtId="44" fontId="7" fillId="5" borderId="1" xfId="1" applyFont="1" applyFill="1" applyBorder="1" applyAlignment="1">
      <alignment horizontal="left"/>
    </xf>
    <xf numFmtId="6" fontId="0" fillId="0" borderId="1" xfId="0" applyNumberFormat="1" applyBorder="1"/>
    <xf numFmtId="8" fontId="0" fillId="0" borderId="1" xfId="0" applyNumberFormat="1" applyBorder="1"/>
    <xf numFmtId="164" fontId="0" fillId="0" borderId="1" xfId="0" applyNumberFormat="1" applyBorder="1"/>
    <xf numFmtId="0" fontId="0" fillId="0" borderId="1" xfId="0" applyBorder="1"/>
    <xf numFmtId="44" fontId="0" fillId="0" borderId="1" xfId="1" applyFont="1" applyBorder="1"/>
    <xf numFmtId="8" fontId="0" fillId="0" borderId="1" xfId="1" applyNumberFormat="1" applyFont="1" applyBorder="1"/>
    <xf numFmtId="0" fontId="3" fillId="2" borderId="1" xfId="2" applyFont="1" applyFill="1" applyBorder="1" applyAlignment="1">
      <alignment horizontal="center" vertical="top" wrapText="1"/>
    </xf>
    <xf numFmtId="0" fontId="4" fillId="3" borderId="1" xfId="2" applyFont="1" applyFill="1" applyBorder="1" applyAlignment="1">
      <alignment horizontal="center" vertical="top" wrapText="1"/>
    </xf>
    <xf numFmtId="44" fontId="4" fillId="3" borderId="1" xfId="3" applyFont="1" applyFill="1" applyBorder="1" applyAlignment="1">
      <alignment horizontal="center" vertical="top" wrapText="1"/>
    </xf>
    <xf numFmtId="44" fontId="3" fillId="3" borderId="1" xfId="1" applyFont="1" applyFill="1" applyBorder="1" applyAlignment="1">
      <alignment horizontal="center" vertical="top" wrapText="1"/>
    </xf>
    <xf numFmtId="44" fontId="3" fillId="3" borderId="1" xfId="3" applyFont="1" applyFill="1" applyBorder="1" applyAlignment="1">
      <alignment horizontal="center" vertical="top" wrapText="1"/>
    </xf>
    <xf numFmtId="44" fontId="9" fillId="4" borderId="1" xfId="3" applyFont="1" applyFill="1" applyBorder="1" applyAlignment="1">
      <alignment horizontal="center" vertical="top" wrapText="1"/>
    </xf>
    <xf numFmtId="44" fontId="3" fillId="4" borderId="1" xfId="3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44" fontId="3" fillId="6" borderId="1" xfId="3" applyFont="1" applyFill="1" applyBorder="1" applyAlignment="1">
      <alignment horizontal="center" vertical="top" wrapText="1"/>
    </xf>
    <xf numFmtId="17" fontId="0" fillId="0" borderId="0" xfId="0" applyNumberFormat="1"/>
    <xf numFmtId="165" fontId="3" fillId="2" borderId="1" xfId="2" applyNumberFormat="1" applyFont="1" applyFill="1" applyBorder="1" applyAlignment="1">
      <alignment horizontal="center" vertical="top" wrapText="1"/>
    </xf>
    <xf numFmtId="165" fontId="5" fillId="2" borderId="1" xfId="2" applyNumberFormat="1" applyFont="1" applyFill="1" applyBorder="1" applyAlignment="1">
      <alignment horizontal="left"/>
    </xf>
    <xf numFmtId="165" fontId="0" fillId="0" borderId="0" xfId="0" applyNumberFormat="1"/>
    <xf numFmtId="166" fontId="5" fillId="2" borderId="1" xfId="2" applyNumberFormat="1" applyFont="1" applyFill="1" applyBorder="1" applyAlignment="1">
      <alignment horizontal="left"/>
    </xf>
    <xf numFmtId="2" fontId="0" fillId="0" borderId="0" xfId="0" applyNumberFormat="1"/>
    <xf numFmtId="44" fontId="0" fillId="0" borderId="0" xfId="0" applyNumberFormat="1"/>
  </cellXfs>
  <cellStyles count="4">
    <cellStyle name="Currency" xfId="1" builtinId="4"/>
    <cellStyle name="Currency 2" xfId="3" xr:uid="{00000000-0005-0000-0000-000001000000}"/>
    <cellStyle name="Normal" xfId="0" builtinId="0"/>
    <cellStyle name="Normal 2" xfId="2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hitachivantara-my.sharepoint.com/personal/ashok_moori_hitachivantara_com/Documents/Desktop/Hitachi%20Laptop/Aug%202018/C%20Drive/Ashok_Data/data_old/Persona_Data/Cone%20Stone/Master%20Reports/Master%20Cone%20Stone%20Sales%20Report%2031%20mar26.xlsx" TargetMode="External"/><Relationship Id="rId2" Type="http://schemas.microsoft.com/office/2019/04/relationships/externalLinkLongPath" Target="/personal/ashok_moori_hitachivantara_com/Documents/Desktop/Hitachi%20Laptop/Aug%202018/C%20Drive/Ashok_Data/data_old/Persona_Data/Cone%20Stone/Master%20Reports/Master%20Cone%20Stone%20Sales%20Report%2031%20mar26.xlsx?801F45ED" TargetMode="External"/><Relationship Id="rId1" Type="http://schemas.openxmlformats.org/officeDocument/2006/relationships/externalLinkPath" Target="file:///\\801F45ED\Master%20Cone%20Stone%20Sales%20Report%2031%20mar26.xlsx" TargetMode="External"/><Relationship Id="rId4" Type="http://schemas.openxmlformats.org/officeDocument/2006/relationships/externalLinkPath" Target="../Master%20Reports/Master%20Cone%20Stone%20Sales%20Report%2031%20mar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APR26- Sales"/>
      <sheetName val="March26- Sales"/>
      <sheetName val="ADYEN"/>
      <sheetName val="Adyen - Mar26"/>
      <sheetName val="Expenes- Delivery Details"/>
      <sheetName val="Payments made"/>
      <sheetName val="cash countere"/>
      <sheetName val="Petty Cash"/>
      <sheetName val="Sales - Itemwise Report"/>
      <sheetName val="Detail4-02-Mar-26"/>
      <sheetName val="Detail3-03-Mar-26"/>
      <sheetName val="Detail2-03-Mar-26"/>
      <sheetName val="Detail1-03-Mar-26"/>
      <sheetName val="Cash Flow"/>
      <sheetName val="Expenses"/>
      <sheetName val="Pivot Expenses"/>
    </sheetNames>
    <sheetDataSet>
      <sheetData sheetId="0">
        <row r="33">
          <cell r="I33">
            <v>299.1633333333333</v>
          </cell>
        </row>
      </sheetData>
      <sheetData sheetId="1">
        <row r="1">
          <cell r="A1" t="str">
            <v>Date</v>
          </cell>
          <cell r="B1" t="str">
            <v>No Of  Transactions</v>
          </cell>
          <cell r="C1" t="str">
            <v>Cash</v>
          </cell>
          <cell r="D1" t="str">
            <v>Nets</v>
          </cell>
          <cell r="E1" t="str">
            <v>Visa</v>
          </cell>
          <cell r="F1" t="str">
            <v>Master</v>
          </cell>
          <cell r="G1" t="str">
            <v>AMEX</v>
          </cell>
          <cell r="H1" t="str">
            <v>PayNow</v>
          </cell>
          <cell r="I1" t="str">
            <v>Total</v>
          </cell>
          <cell r="J1" t="str">
            <v xml:space="preserve">QASHIER </v>
          </cell>
          <cell r="K1" t="str">
            <v>OCBC</v>
          </cell>
          <cell r="L1" t="str">
            <v>Qashier Diff</v>
          </cell>
          <cell r="M1" t="str">
            <v>credit cards - Adyen</v>
          </cell>
          <cell r="N1" t="str">
            <v>OCBC-Adyen Report Amount</v>
          </cell>
          <cell r="O1" t="str">
            <v>Adyen Diff</v>
          </cell>
          <cell r="P1" t="str">
            <v>Total Diff</v>
          </cell>
          <cell r="Q1" t="str">
            <v>Cash Extra</v>
          </cell>
          <cell r="R1" t="str">
            <v>OCBC-Adyen Report payable</v>
          </cell>
          <cell r="S1" t="str">
            <v>OCBC-Adyen Report Fees</v>
          </cell>
          <cell r="T1" t="str">
            <v>OCBC-Adyen Report Total</v>
          </cell>
          <cell r="U1" t="str">
            <v>Difference</v>
          </cell>
        </row>
        <row r="2">
          <cell r="A2">
            <v>46082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H2">
            <v>0</v>
          </cell>
          <cell r="I2">
            <v>0</v>
          </cell>
          <cell r="L2">
            <v>0</v>
          </cell>
          <cell r="M2">
            <v>0</v>
          </cell>
          <cell r="N2">
            <v>0</v>
          </cell>
          <cell r="O2">
            <v>0</v>
          </cell>
          <cell r="P2">
            <v>0</v>
          </cell>
          <cell r="R2">
            <v>0</v>
          </cell>
          <cell r="S2">
            <v>0</v>
          </cell>
          <cell r="T2">
            <v>0</v>
          </cell>
          <cell r="U2">
            <v>0</v>
          </cell>
        </row>
        <row r="3">
          <cell r="A3">
            <v>46083</v>
          </cell>
          <cell r="B3">
            <v>275</v>
          </cell>
          <cell r="C3">
            <v>119.3</v>
          </cell>
          <cell r="D3">
            <v>0</v>
          </cell>
          <cell r="E3">
            <v>308.05</v>
          </cell>
          <cell r="F3">
            <v>0</v>
          </cell>
          <cell r="H3">
            <v>616.79999999999995</v>
          </cell>
          <cell r="I3">
            <v>1044.1500000000001</v>
          </cell>
          <cell r="J3">
            <v>613.05999999999995</v>
          </cell>
          <cell r="L3">
            <v>-3.7400000000000091</v>
          </cell>
          <cell r="M3">
            <v>308.05</v>
          </cell>
          <cell r="N3">
            <v>0</v>
          </cell>
          <cell r="O3">
            <v>-308.05</v>
          </cell>
          <cell r="P3">
            <v>-311.79000000000002</v>
          </cell>
          <cell r="R3">
            <v>0</v>
          </cell>
          <cell r="S3">
            <v>0</v>
          </cell>
          <cell r="T3">
            <v>0</v>
          </cell>
          <cell r="U3">
            <v>-308.05</v>
          </cell>
        </row>
        <row r="4">
          <cell r="A4">
            <v>46084</v>
          </cell>
          <cell r="B4">
            <v>308</v>
          </cell>
          <cell r="C4">
            <v>183.5</v>
          </cell>
          <cell r="D4">
            <v>0</v>
          </cell>
          <cell r="E4">
            <v>252.1</v>
          </cell>
          <cell r="F4">
            <v>0</v>
          </cell>
          <cell r="H4">
            <v>701.6</v>
          </cell>
          <cell r="I4">
            <v>1137.2</v>
          </cell>
          <cell r="J4">
            <v>703.31</v>
          </cell>
          <cell r="L4">
            <v>1.7099999999999227</v>
          </cell>
          <cell r="M4">
            <v>252.1</v>
          </cell>
          <cell r="N4">
            <v>253.89999999999998</v>
          </cell>
          <cell r="O4">
            <v>1.7999999999999829</v>
          </cell>
          <cell r="P4">
            <v>3.5099999999999056</v>
          </cell>
          <cell r="R4">
            <v>249.6</v>
          </cell>
          <cell r="S4">
            <v>4.3</v>
          </cell>
          <cell r="T4">
            <v>253.9</v>
          </cell>
          <cell r="U4">
            <v>1.8000000000000114</v>
          </cell>
        </row>
        <row r="5">
          <cell r="A5">
            <v>46085</v>
          </cell>
          <cell r="B5">
            <v>310</v>
          </cell>
          <cell r="C5">
            <v>171.6</v>
          </cell>
          <cell r="D5">
            <v>22.8</v>
          </cell>
          <cell r="E5">
            <v>410</v>
          </cell>
          <cell r="F5">
            <v>0</v>
          </cell>
          <cell r="H5">
            <v>620.9</v>
          </cell>
          <cell r="I5">
            <v>1225.3</v>
          </cell>
          <cell r="J5">
            <v>663.21</v>
          </cell>
          <cell r="K5">
            <v>7</v>
          </cell>
          <cell r="L5">
            <v>49.310000000000059</v>
          </cell>
          <cell r="M5">
            <v>432.8</v>
          </cell>
          <cell r="N5">
            <v>437</v>
          </cell>
          <cell r="O5">
            <v>4.1999999999999886</v>
          </cell>
          <cell r="P5">
            <v>53.510000000000048</v>
          </cell>
          <cell r="Q5">
            <v>53.510000000000048</v>
          </cell>
          <cell r="R5">
            <v>429.57000000000005</v>
          </cell>
          <cell r="S5">
            <v>7.4300000000000006</v>
          </cell>
          <cell r="T5">
            <v>437.00000000000006</v>
          </cell>
          <cell r="U5">
            <v>4.2000000000000455</v>
          </cell>
        </row>
        <row r="6">
          <cell r="A6">
            <v>46086</v>
          </cell>
          <cell r="B6">
            <v>332</v>
          </cell>
          <cell r="C6">
            <v>143.4</v>
          </cell>
          <cell r="D6">
            <v>0</v>
          </cell>
          <cell r="E6">
            <v>530.9</v>
          </cell>
          <cell r="F6">
            <v>0</v>
          </cell>
          <cell r="H6">
            <v>762</v>
          </cell>
          <cell r="I6">
            <v>1436.3</v>
          </cell>
          <cell r="J6">
            <v>772</v>
          </cell>
          <cell r="L6">
            <v>10</v>
          </cell>
          <cell r="M6">
            <v>530.9</v>
          </cell>
          <cell r="N6">
            <v>534.69999999999982</v>
          </cell>
          <cell r="O6">
            <v>3.7999999999998408</v>
          </cell>
          <cell r="P6">
            <v>13.799999999999841</v>
          </cell>
          <cell r="Q6">
            <v>13.799999999999841</v>
          </cell>
          <cell r="R6">
            <v>523.80999999999995</v>
          </cell>
          <cell r="S6">
            <v>10.89</v>
          </cell>
          <cell r="T6">
            <v>534.69999999999993</v>
          </cell>
          <cell r="U6">
            <v>3.7999999999999545</v>
          </cell>
        </row>
        <row r="7">
          <cell r="A7">
            <v>46087</v>
          </cell>
          <cell r="B7">
            <v>305</v>
          </cell>
          <cell r="C7">
            <v>158.5</v>
          </cell>
          <cell r="D7">
            <v>52.5</v>
          </cell>
          <cell r="E7">
            <v>671</v>
          </cell>
          <cell r="F7">
            <v>0</v>
          </cell>
          <cell r="H7">
            <v>894.4</v>
          </cell>
          <cell r="I7">
            <v>1776.4</v>
          </cell>
          <cell r="J7">
            <v>934.78</v>
          </cell>
          <cell r="K7">
            <v>5</v>
          </cell>
          <cell r="L7">
            <v>45.379999999999995</v>
          </cell>
          <cell r="M7">
            <v>723.5</v>
          </cell>
          <cell r="N7">
            <v>683.5</v>
          </cell>
          <cell r="O7">
            <v>-40</v>
          </cell>
          <cell r="P7">
            <v>5.3799999999999955</v>
          </cell>
          <cell r="R7">
            <v>671.79</v>
          </cell>
          <cell r="S7">
            <v>11.709999999999999</v>
          </cell>
          <cell r="T7">
            <v>683.5</v>
          </cell>
          <cell r="U7">
            <v>-40</v>
          </cell>
        </row>
        <row r="8">
          <cell r="A8">
            <v>46088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</row>
        <row r="9">
          <cell r="A9">
            <v>46089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46090</v>
          </cell>
          <cell r="B10">
            <v>318</v>
          </cell>
          <cell r="C10">
            <v>161.6</v>
          </cell>
          <cell r="D10">
            <v>0</v>
          </cell>
          <cell r="E10">
            <v>62.5</v>
          </cell>
          <cell r="F10">
            <v>3.6</v>
          </cell>
          <cell r="H10">
            <v>743</v>
          </cell>
          <cell r="I10">
            <v>970.7</v>
          </cell>
          <cell r="J10">
            <v>756.77</v>
          </cell>
          <cell r="K10">
            <v>10.199999999999999</v>
          </cell>
          <cell r="L10">
            <v>23.970000000000027</v>
          </cell>
          <cell r="M10">
            <v>66.099999999999994</v>
          </cell>
          <cell r="N10">
            <v>68.900000000000006</v>
          </cell>
          <cell r="O10">
            <v>2.8000000000000114</v>
          </cell>
          <cell r="P10">
            <v>26.770000000000039</v>
          </cell>
          <cell r="Q10">
            <v>26.770000000000039</v>
          </cell>
          <cell r="R10">
            <v>67.69</v>
          </cell>
          <cell r="S10">
            <v>1.2100000000000002</v>
          </cell>
          <cell r="T10">
            <v>68.899999999999991</v>
          </cell>
          <cell r="U10">
            <v>2.7999999999999972</v>
          </cell>
        </row>
        <row r="11">
          <cell r="A11">
            <v>46091</v>
          </cell>
          <cell r="B11">
            <v>327</v>
          </cell>
          <cell r="C11">
            <v>179.3</v>
          </cell>
          <cell r="E11">
            <v>95.1</v>
          </cell>
          <cell r="F11">
            <v>226.3</v>
          </cell>
          <cell r="H11">
            <v>731.4</v>
          </cell>
          <cell r="I11">
            <v>1232.0999999999999</v>
          </cell>
          <cell r="J11">
            <v>732.89</v>
          </cell>
          <cell r="K11">
            <v>3.4</v>
          </cell>
          <cell r="L11">
            <v>4.8899999999999864</v>
          </cell>
          <cell r="M11">
            <v>321.39999999999998</v>
          </cell>
          <cell r="N11">
            <v>321.40000000000009</v>
          </cell>
          <cell r="O11">
            <v>0</v>
          </cell>
          <cell r="P11">
            <v>4.8899999999999864</v>
          </cell>
          <cell r="R11">
            <v>315.77000000000004</v>
          </cell>
          <cell r="S11">
            <v>5.629999999999999</v>
          </cell>
          <cell r="T11">
            <v>321.40000000000003</v>
          </cell>
          <cell r="U11">
            <v>0</v>
          </cell>
        </row>
        <row r="12">
          <cell r="A12">
            <v>46092</v>
          </cell>
          <cell r="B12">
            <v>353</v>
          </cell>
          <cell r="C12">
            <v>178.2</v>
          </cell>
          <cell r="D12">
            <v>2</v>
          </cell>
          <cell r="E12">
            <v>335.5</v>
          </cell>
          <cell r="F12">
            <v>464.2</v>
          </cell>
          <cell r="H12">
            <v>794.4</v>
          </cell>
          <cell r="I12">
            <v>1774.3000000000002</v>
          </cell>
          <cell r="J12">
            <v>772.86</v>
          </cell>
          <cell r="K12">
            <v>2.2999999999999998</v>
          </cell>
          <cell r="L12">
            <v>-19.240000000000009</v>
          </cell>
          <cell r="M12">
            <v>801.7</v>
          </cell>
          <cell r="N12">
            <v>824.84999999999991</v>
          </cell>
          <cell r="O12">
            <v>23.149999999999864</v>
          </cell>
          <cell r="P12">
            <v>3.9099999999998545</v>
          </cell>
          <cell r="R12">
            <v>811.8</v>
          </cell>
          <cell r="S12">
            <v>13.049999999999997</v>
          </cell>
          <cell r="T12">
            <v>824.84999999999991</v>
          </cell>
          <cell r="U12">
            <v>23.149999999999864</v>
          </cell>
        </row>
        <row r="13">
          <cell r="A13">
            <v>46093</v>
          </cell>
          <cell r="B13">
            <v>303</v>
          </cell>
          <cell r="C13">
            <v>108.9</v>
          </cell>
          <cell r="E13">
            <v>151.19999999999999</v>
          </cell>
          <cell r="F13">
            <v>234.3</v>
          </cell>
          <cell r="H13">
            <v>826.1</v>
          </cell>
          <cell r="I13">
            <v>1320.5</v>
          </cell>
          <cell r="J13">
            <v>848.9</v>
          </cell>
          <cell r="L13">
            <v>22.799999999999955</v>
          </cell>
          <cell r="M13">
            <v>385.5</v>
          </cell>
          <cell r="N13">
            <v>395.55</v>
          </cell>
          <cell r="O13">
            <v>10.050000000000011</v>
          </cell>
          <cell r="P13">
            <v>32.849999999999966</v>
          </cell>
          <cell r="Q13">
            <v>32.849999999999966</v>
          </cell>
          <cell r="R13">
            <v>388.27000000000004</v>
          </cell>
          <cell r="S13">
            <v>7.2799999999999985</v>
          </cell>
          <cell r="T13">
            <v>395.55</v>
          </cell>
          <cell r="U13">
            <v>10.050000000000011</v>
          </cell>
        </row>
        <row r="14">
          <cell r="A14">
            <v>46094</v>
          </cell>
          <cell r="B14">
            <v>269</v>
          </cell>
          <cell r="C14">
            <v>96.9</v>
          </cell>
          <cell r="E14">
            <v>716.5</v>
          </cell>
          <cell r="F14">
            <v>5.8</v>
          </cell>
          <cell r="H14">
            <v>719</v>
          </cell>
          <cell r="I14">
            <v>1538.1999999999998</v>
          </cell>
          <cell r="J14">
            <v>702</v>
          </cell>
          <cell r="K14">
            <v>28.5</v>
          </cell>
          <cell r="L14">
            <v>11.5</v>
          </cell>
          <cell r="M14">
            <v>722.3</v>
          </cell>
          <cell r="N14">
            <v>729.94</v>
          </cell>
          <cell r="O14">
            <v>7.6400000000001</v>
          </cell>
          <cell r="P14">
            <v>19.1400000000001</v>
          </cell>
          <cell r="R14">
            <v>717.53</v>
          </cell>
          <cell r="S14">
            <v>12.41</v>
          </cell>
          <cell r="T14">
            <v>729.93999999999994</v>
          </cell>
          <cell r="U14">
            <v>7.6399999999999864</v>
          </cell>
        </row>
        <row r="15">
          <cell r="A15">
            <v>46095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46096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46097</v>
          </cell>
          <cell r="B17">
            <v>301</v>
          </cell>
          <cell r="C17">
            <v>164.35</v>
          </cell>
          <cell r="E17">
            <v>35.799999999999997</v>
          </cell>
          <cell r="H17">
            <v>571.9</v>
          </cell>
          <cell r="I17">
            <v>772.05</v>
          </cell>
          <cell r="J17">
            <v>577.51</v>
          </cell>
          <cell r="L17">
            <v>5.6100000000000136</v>
          </cell>
          <cell r="M17">
            <v>35.799999999999997</v>
          </cell>
          <cell r="N17">
            <v>44.2</v>
          </cell>
          <cell r="O17">
            <v>8.4000000000000057</v>
          </cell>
          <cell r="P17">
            <v>14.010000000000019</v>
          </cell>
          <cell r="Q17">
            <v>14.010000000000019</v>
          </cell>
          <cell r="R17">
            <v>43.45</v>
          </cell>
          <cell r="S17">
            <v>0.75</v>
          </cell>
          <cell r="T17">
            <v>44.2</v>
          </cell>
          <cell r="U17">
            <v>8.4000000000000057</v>
          </cell>
        </row>
        <row r="18">
          <cell r="A18">
            <v>46098</v>
          </cell>
          <cell r="B18">
            <v>320</v>
          </cell>
          <cell r="C18">
            <v>159.15</v>
          </cell>
          <cell r="E18">
            <v>59</v>
          </cell>
          <cell r="F18">
            <v>42.15</v>
          </cell>
          <cell r="H18">
            <v>743.45</v>
          </cell>
          <cell r="I18">
            <v>1003.75</v>
          </cell>
          <cell r="J18">
            <v>756.04</v>
          </cell>
          <cell r="K18">
            <v>5.5</v>
          </cell>
          <cell r="L18">
            <v>18.089999999999918</v>
          </cell>
          <cell r="M18">
            <v>101.15</v>
          </cell>
          <cell r="N18">
            <v>103.75</v>
          </cell>
          <cell r="O18">
            <v>2.5999999999999943</v>
          </cell>
          <cell r="P18">
            <v>20.689999999999912</v>
          </cell>
          <cell r="Q18">
            <v>20.689999999999912</v>
          </cell>
          <cell r="R18">
            <v>101.83999999999999</v>
          </cell>
          <cell r="S18">
            <v>1.9100000000000001</v>
          </cell>
          <cell r="T18">
            <v>103.74999999999999</v>
          </cell>
          <cell r="U18">
            <v>2.5999999999999801</v>
          </cell>
        </row>
        <row r="19">
          <cell r="A19">
            <v>46099</v>
          </cell>
          <cell r="B19">
            <v>230</v>
          </cell>
          <cell r="C19">
            <v>142.05000000000001</v>
          </cell>
          <cell r="E19">
            <v>76.55</v>
          </cell>
          <cell r="F19">
            <v>110.9</v>
          </cell>
          <cell r="H19">
            <v>724.2</v>
          </cell>
          <cell r="I19">
            <v>1053.7</v>
          </cell>
          <cell r="J19">
            <v>698.11</v>
          </cell>
          <cell r="K19">
            <v>3.8</v>
          </cell>
          <cell r="L19">
            <v>-22.290000000000077</v>
          </cell>
          <cell r="M19">
            <v>187.45</v>
          </cell>
          <cell r="N19">
            <v>206.50000000000003</v>
          </cell>
          <cell r="O19">
            <v>19.05000000000004</v>
          </cell>
          <cell r="P19">
            <v>-3.2400000000000375</v>
          </cell>
          <cell r="R19">
            <v>202.98000000000002</v>
          </cell>
          <cell r="S19">
            <v>3.5199999999999991</v>
          </cell>
          <cell r="T19">
            <v>206.50000000000003</v>
          </cell>
          <cell r="U19">
            <v>19.05000000000004</v>
          </cell>
        </row>
        <row r="20">
          <cell r="A20">
            <v>46100</v>
          </cell>
          <cell r="B20">
            <v>284</v>
          </cell>
          <cell r="C20">
            <v>141.69999999999999</v>
          </cell>
          <cell r="D20">
            <v>7.2</v>
          </cell>
          <cell r="E20">
            <v>39.9</v>
          </cell>
          <cell r="F20">
            <v>11.3</v>
          </cell>
          <cell r="H20">
            <v>577.70000000000005</v>
          </cell>
          <cell r="I20">
            <v>777.80000000000007</v>
          </cell>
          <cell r="J20">
            <v>690.12</v>
          </cell>
          <cell r="K20">
            <v>5.8</v>
          </cell>
          <cell r="L20">
            <v>118.21999999999991</v>
          </cell>
          <cell r="M20">
            <v>58.400000000000006</v>
          </cell>
          <cell r="N20">
            <v>50.4</v>
          </cell>
          <cell r="O20">
            <v>-8.0000000000000071</v>
          </cell>
          <cell r="P20">
            <v>110.21999999999991</v>
          </cell>
          <cell r="R20">
            <v>49.560000000000009</v>
          </cell>
          <cell r="S20">
            <v>0.84</v>
          </cell>
          <cell r="T20">
            <v>50.400000000000013</v>
          </cell>
          <cell r="U20">
            <v>-7.9999999999999929</v>
          </cell>
        </row>
        <row r="21">
          <cell r="A21">
            <v>46101</v>
          </cell>
          <cell r="B21">
            <v>190</v>
          </cell>
          <cell r="C21">
            <v>181.75</v>
          </cell>
          <cell r="E21">
            <v>546.5</v>
          </cell>
          <cell r="F21">
            <v>261.55</v>
          </cell>
          <cell r="H21">
            <v>958.65</v>
          </cell>
          <cell r="I21">
            <v>1948.4499999999998</v>
          </cell>
          <cell r="J21">
            <v>820.15</v>
          </cell>
          <cell r="K21">
            <v>22</v>
          </cell>
          <cell r="L21">
            <v>-116.5</v>
          </cell>
          <cell r="M21">
            <v>808.05</v>
          </cell>
          <cell r="N21">
            <v>808.05</v>
          </cell>
          <cell r="O21">
            <v>0</v>
          </cell>
          <cell r="P21">
            <v>-116.5</v>
          </cell>
          <cell r="R21">
            <v>794.31000000000006</v>
          </cell>
          <cell r="S21">
            <v>13.74</v>
          </cell>
          <cell r="T21">
            <v>808.05000000000007</v>
          </cell>
          <cell r="U21">
            <v>0</v>
          </cell>
        </row>
        <row r="22">
          <cell r="A22">
            <v>46102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46103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46104</v>
          </cell>
          <cell r="B24">
            <v>240</v>
          </cell>
          <cell r="C24">
            <v>175.8</v>
          </cell>
          <cell r="E24">
            <v>35.6</v>
          </cell>
          <cell r="F24">
            <v>3.3</v>
          </cell>
          <cell r="G24">
            <v>3.3</v>
          </cell>
          <cell r="H24">
            <v>647.70000000000005</v>
          </cell>
          <cell r="I24">
            <v>865.7</v>
          </cell>
          <cell r="J24">
            <v>654.86</v>
          </cell>
          <cell r="L24">
            <v>7.1599999999999682</v>
          </cell>
          <cell r="M24">
            <v>42.199999999999996</v>
          </cell>
          <cell r="N24">
            <v>47.2</v>
          </cell>
          <cell r="O24">
            <v>5.0000000000000071</v>
          </cell>
          <cell r="P24">
            <v>12.159999999999975</v>
          </cell>
          <cell r="Q24">
            <v>12.159999999999975</v>
          </cell>
          <cell r="R24">
            <v>46.349999999999994</v>
          </cell>
          <cell r="S24">
            <v>0.85000000000000009</v>
          </cell>
          <cell r="T24">
            <v>47.199999999999996</v>
          </cell>
          <cell r="U24">
            <v>5</v>
          </cell>
        </row>
        <row r="25">
          <cell r="A25">
            <v>46105</v>
          </cell>
          <cell r="B25">
            <v>368</v>
          </cell>
          <cell r="C25">
            <v>309.60000000000002</v>
          </cell>
          <cell r="E25">
            <v>278.39999999999998</v>
          </cell>
          <cell r="H25">
            <v>869.25</v>
          </cell>
          <cell r="I25">
            <v>1457.25</v>
          </cell>
          <cell r="J25">
            <v>872.02</v>
          </cell>
          <cell r="L25">
            <v>2.7699999999999818</v>
          </cell>
          <cell r="M25">
            <v>278.39999999999998</v>
          </cell>
          <cell r="N25">
            <v>278.40000000000003</v>
          </cell>
          <cell r="O25">
            <v>0</v>
          </cell>
          <cell r="P25">
            <v>2.7699999999999818</v>
          </cell>
          <cell r="R25">
            <v>273.67</v>
          </cell>
          <cell r="S25">
            <v>4.7300000000000004</v>
          </cell>
          <cell r="T25">
            <v>278.40000000000003</v>
          </cell>
          <cell r="U25">
            <v>0</v>
          </cell>
        </row>
        <row r="26">
          <cell r="A26">
            <v>46106</v>
          </cell>
          <cell r="B26">
            <v>327</v>
          </cell>
          <cell r="C26">
            <v>205.9</v>
          </cell>
          <cell r="E26">
            <v>163.6</v>
          </cell>
          <cell r="F26">
            <v>2</v>
          </cell>
          <cell r="H26">
            <v>713.35</v>
          </cell>
          <cell r="I26">
            <v>1084.8499999999999</v>
          </cell>
          <cell r="J26">
            <v>694.18</v>
          </cell>
          <cell r="K26">
            <v>3.3</v>
          </cell>
          <cell r="L26">
            <v>-15.870000000000118</v>
          </cell>
          <cell r="M26">
            <v>165.6</v>
          </cell>
          <cell r="N26">
            <v>183.2</v>
          </cell>
          <cell r="O26">
            <v>17.599999999999994</v>
          </cell>
          <cell r="P26">
            <v>1.7299999999998761</v>
          </cell>
          <cell r="R26">
            <v>180.07999999999998</v>
          </cell>
          <cell r="S26">
            <v>3.12</v>
          </cell>
          <cell r="T26">
            <v>183.2</v>
          </cell>
          <cell r="U26">
            <v>17.599999999999994</v>
          </cell>
        </row>
        <row r="27">
          <cell r="A27">
            <v>46107</v>
          </cell>
          <cell r="B27">
            <v>314</v>
          </cell>
          <cell r="C27">
            <v>207.1</v>
          </cell>
          <cell r="E27">
            <v>46.3</v>
          </cell>
          <cell r="G27">
            <v>4.4000000000000004</v>
          </cell>
          <cell r="H27">
            <v>767.5</v>
          </cell>
          <cell r="I27">
            <v>1025.3</v>
          </cell>
          <cell r="J27">
            <v>778.27</v>
          </cell>
          <cell r="K27">
            <v>7.3</v>
          </cell>
          <cell r="L27">
            <v>18.069999999999936</v>
          </cell>
          <cell r="M27">
            <v>50.699999999999996</v>
          </cell>
          <cell r="N27">
            <v>50.4</v>
          </cell>
          <cell r="O27">
            <v>-0.29999999999999716</v>
          </cell>
          <cell r="P27">
            <v>17.769999999999939</v>
          </cell>
          <cell r="Q27">
            <v>17.769999999999939</v>
          </cell>
          <cell r="R27">
            <v>49.519999999999996</v>
          </cell>
          <cell r="S27">
            <v>0.87999999999999989</v>
          </cell>
          <cell r="T27">
            <v>50.4</v>
          </cell>
          <cell r="U27">
            <v>-0.29999999999999716</v>
          </cell>
        </row>
        <row r="28">
          <cell r="A28">
            <v>46108</v>
          </cell>
          <cell r="B28">
            <v>300</v>
          </cell>
          <cell r="C28">
            <v>154.15</v>
          </cell>
          <cell r="E28">
            <v>360.2</v>
          </cell>
          <cell r="F28">
            <v>187.35</v>
          </cell>
          <cell r="H28">
            <v>856</v>
          </cell>
          <cell r="I28">
            <v>1557.7</v>
          </cell>
          <cell r="J28">
            <v>1072.23</v>
          </cell>
          <cell r="K28">
            <v>3.6</v>
          </cell>
          <cell r="L28">
            <v>219.82999999999993</v>
          </cell>
          <cell r="M28">
            <v>547.54999999999995</v>
          </cell>
          <cell r="N28">
            <v>783.79999999999973</v>
          </cell>
          <cell r="O28">
            <v>236.24999999999977</v>
          </cell>
          <cell r="P28">
            <v>456.0799999999997</v>
          </cell>
          <cell r="R28">
            <v>770.33999999999992</v>
          </cell>
          <cell r="S28">
            <v>13.459999999999999</v>
          </cell>
          <cell r="T28">
            <v>783.8</v>
          </cell>
          <cell r="U28">
            <v>236.25</v>
          </cell>
        </row>
        <row r="29">
          <cell r="A29">
            <v>46109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46110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46111</v>
          </cell>
          <cell r="C31">
            <v>149.69999999999999</v>
          </cell>
          <cell r="E31">
            <v>29.9</v>
          </cell>
          <cell r="H31">
            <v>789.9</v>
          </cell>
          <cell r="I31">
            <v>969.5</v>
          </cell>
          <cell r="J31">
            <v>1039.17</v>
          </cell>
          <cell r="L31">
            <v>249.2700000000001</v>
          </cell>
          <cell r="M31">
            <v>29.9</v>
          </cell>
          <cell r="N31">
            <v>0</v>
          </cell>
          <cell r="O31">
            <v>-29.9</v>
          </cell>
          <cell r="P31">
            <v>219.37000000000009</v>
          </cell>
          <cell r="R31">
            <v>0</v>
          </cell>
          <cell r="S31">
            <v>0</v>
          </cell>
          <cell r="T31">
            <v>0</v>
          </cell>
          <cell r="U31">
            <v>-29.9</v>
          </cell>
        </row>
        <row r="32">
          <cell r="A32">
            <v>46112</v>
          </cell>
          <cell r="C32">
            <v>219.45</v>
          </cell>
          <cell r="E32">
            <v>40.700000000000003</v>
          </cell>
          <cell r="F32">
            <v>39.299999999999997</v>
          </cell>
          <cell r="H32">
            <v>950.6</v>
          </cell>
          <cell r="I32">
            <v>1250.05</v>
          </cell>
          <cell r="J32">
            <v>947.5</v>
          </cell>
          <cell r="K32">
            <v>6.3</v>
          </cell>
          <cell r="L32">
            <v>3.1999999999999318</v>
          </cell>
          <cell r="M32">
            <v>80</v>
          </cell>
          <cell r="N32">
            <v>0</v>
          </cell>
          <cell r="O32">
            <v>-80</v>
          </cell>
          <cell r="P32">
            <v>-76.800000000000068</v>
          </cell>
          <cell r="R32">
            <v>0</v>
          </cell>
          <cell r="S32">
            <v>0</v>
          </cell>
          <cell r="T32">
            <v>0</v>
          </cell>
          <cell r="U32">
            <v>-80</v>
          </cell>
        </row>
        <row r="33">
          <cell r="A33" t="str">
            <v>Total</v>
          </cell>
          <cell r="C33">
            <v>3711.9</v>
          </cell>
          <cell r="D33">
            <v>84.5</v>
          </cell>
          <cell r="E33">
            <v>5245.3</v>
          </cell>
          <cell r="F33">
            <v>1592.0499999999997</v>
          </cell>
          <cell r="H33">
            <v>16579.800000000003</v>
          </cell>
          <cell r="I33">
            <v>27221.25</v>
          </cell>
          <cell r="J33">
            <v>17099.940000000002</v>
          </cell>
          <cell r="K33">
            <v>113.99999999999999</v>
          </cell>
          <cell r="L33">
            <v>634.13999999999942</v>
          </cell>
          <cell r="M33">
            <v>6929.5499999999993</v>
          </cell>
          <cell r="N33">
            <v>6805.6399999999976</v>
          </cell>
          <cell r="O33">
            <v>-123.91000000000167</v>
          </cell>
          <cell r="P33">
            <v>510.229999999999</v>
          </cell>
          <cell r="Q33">
            <v>191.55999999999972</v>
          </cell>
          <cell r="R33">
            <v>6687.9300000000021</v>
          </cell>
          <cell r="S33">
            <v>117.70999999999998</v>
          </cell>
          <cell r="T33">
            <v>6805.6399999999985</v>
          </cell>
          <cell r="U33">
            <v>-123.91000000000017</v>
          </cell>
        </row>
        <row r="34">
          <cell r="A34" t="str">
            <v>Average</v>
          </cell>
          <cell r="C34">
            <v>161.38695652173914</v>
          </cell>
          <cell r="D34">
            <v>9.3888888888888893</v>
          </cell>
          <cell r="E34">
            <v>228.05652173913043</v>
          </cell>
          <cell r="F34">
            <v>83.792105263157879</v>
          </cell>
          <cell r="H34">
            <v>720.86086956521751</v>
          </cell>
          <cell r="I34">
            <v>1183.5326086956522</v>
          </cell>
        </row>
        <row r="35">
          <cell r="I35">
            <v>1296.25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workbookViewId="0">
      <pane xSplit="1" ySplit="1" topLeftCell="B4" activePane="bottomRight" state="frozen"/>
      <selection pane="topRight" activeCell="B1" sqref="B1"/>
      <selection pane="bottomLeft" activeCell="A2" sqref="A2"/>
      <selection pane="bottomRight" activeCell="F39" sqref="F39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46024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46025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46026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46027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46028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46029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46030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46031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46032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46033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46034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46035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46036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46037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46038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46039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46040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46041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46042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46043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46044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46045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46046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46047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46048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46049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46050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46051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46052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46053</v>
      </c>
      <c r="B32" s="5">
        <v>10</v>
      </c>
      <c r="C32" s="5">
        <v>10</v>
      </c>
      <c r="D32" s="5">
        <v>10</v>
      </c>
      <c r="E32" s="5">
        <v>10</v>
      </c>
      <c r="F32" s="5">
        <v>10</v>
      </c>
      <c r="G32" s="5">
        <v>10</v>
      </c>
      <c r="H32" s="5">
        <v>10</v>
      </c>
      <c r="I32" s="5">
        <v>10</v>
      </c>
      <c r="J32" s="5">
        <v>10</v>
      </c>
      <c r="K32" s="5">
        <v>10</v>
      </c>
      <c r="L32" s="5">
        <v>10</v>
      </c>
      <c r="M32" s="5">
        <v>10</v>
      </c>
      <c r="N32" s="5">
        <v>10</v>
      </c>
      <c r="O32" s="3">
        <f t="shared" si="2"/>
        <v>130</v>
      </c>
      <c r="P32" s="5">
        <v>10</v>
      </c>
      <c r="Q32" s="5">
        <v>10</v>
      </c>
      <c r="R32" s="5">
        <v>10</v>
      </c>
      <c r="S32" s="5">
        <v>10</v>
      </c>
      <c r="T32" s="5">
        <v>10</v>
      </c>
      <c r="U32" s="5">
        <v>10</v>
      </c>
      <c r="V32" s="5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5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2"/>
  <sheetViews>
    <sheetView workbookViewId="0">
      <pane xSplit="1" ySplit="1" topLeftCell="K20" activePane="bottomRight" state="frozen"/>
      <selection pane="topRight" activeCell="B1" sqref="B1"/>
      <selection pane="bottomLeft" activeCell="A2" sqref="A2"/>
      <selection pane="bottomRight" activeCell="P29" sqref="P29:V29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46054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29" si="0">SUM(P2:V2)</f>
        <v>0</v>
      </c>
      <c r="X2" s="21">
        <f t="shared" ref="X2:X30" si="1">O2-W2</f>
        <v>0</v>
      </c>
    </row>
    <row r="3" spans="1:24" ht="15.75" x14ac:dyDescent="0.25">
      <c r="A3" s="36">
        <v>46055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2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46056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46057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46058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46059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46060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46061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46062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46063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46064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46065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46066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46067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46068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46069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46070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46071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46072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46073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46074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46075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46076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46077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46078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46079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46080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46081</v>
      </c>
      <c r="B29" s="9">
        <v>10</v>
      </c>
      <c r="C29" s="9">
        <v>10</v>
      </c>
      <c r="D29" s="9">
        <v>10</v>
      </c>
      <c r="E29" s="9">
        <v>10</v>
      </c>
      <c r="F29" s="9">
        <v>10</v>
      </c>
      <c r="G29" s="9">
        <v>10</v>
      </c>
      <c r="H29" s="9">
        <v>10</v>
      </c>
      <c r="I29" s="9">
        <v>10</v>
      </c>
      <c r="J29" s="9">
        <v>10</v>
      </c>
      <c r="K29" s="9">
        <v>10</v>
      </c>
      <c r="L29" s="9">
        <v>10</v>
      </c>
      <c r="M29" s="9">
        <v>10</v>
      </c>
      <c r="N29" s="9">
        <v>10</v>
      </c>
      <c r="O29" s="3">
        <f t="shared" si="2"/>
        <v>130</v>
      </c>
      <c r="P29" s="9">
        <v>10</v>
      </c>
      <c r="Q29" s="9">
        <v>10</v>
      </c>
      <c r="R29" s="9">
        <v>10</v>
      </c>
      <c r="S29" s="9">
        <v>10</v>
      </c>
      <c r="T29" s="9">
        <v>10</v>
      </c>
      <c r="U29" s="9">
        <v>10</v>
      </c>
      <c r="V29" s="9">
        <v>10</v>
      </c>
      <c r="W29" s="21">
        <f t="shared" si="0"/>
        <v>70</v>
      </c>
      <c r="X29" s="21">
        <f t="shared" si="1"/>
        <v>60</v>
      </c>
    </row>
    <row r="30" spans="1:24" ht="15.75" x14ac:dyDescent="0.25">
      <c r="A30" s="36" t="s">
        <v>22</v>
      </c>
      <c r="B30" s="15">
        <f t="shared" ref="B30:N30" si="3">SUM(B2:B29)</f>
        <v>10</v>
      </c>
      <c r="C30" s="15">
        <f t="shared" si="3"/>
        <v>10</v>
      </c>
      <c r="D30" s="15">
        <f t="shared" si="3"/>
        <v>10</v>
      </c>
      <c r="E30" s="15">
        <f t="shared" si="3"/>
        <v>10</v>
      </c>
      <c r="F30" s="15">
        <f t="shared" si="3"/>
        <v>10</v>
      </c>
      <c r="G30" s="15">
        <f t="shared" si="3"/>
        <v>10</v>
      </c>
      <c r="H30" s="15">
        <f t="shared" si="3"/>
        <v>10</v>
      </c>
      <c r="I30" s="15">
        <f t="shared" si="3"/>
        <v>10</v>
      </c>
      <c r="J30" s="15">
        <f t="shared" si="3"/>
        <v>10</v>
      </c>
      <c r="K30" s="15">
        <f t="shared" si="3"/>
        <v>10</v>
      </c>
      <c r="L30" s="15">
        <f t="shared" si="3"/>
        <v>10</v>
      </c>
      <c r="M30" s="15">
        <f t="shared" si="3"/>
        <v>10</v>
      </c>
      <c r="N30" s="16">
        <f t="shared" si="3"/>
        <v>10</v>
      </c>
      <c r="O30" s="16">
        <f t="shared" si="2"/>
        <v>130</v>
      </c>
      <c r="P30" s="15">
        <f t="shared" ref="P30:W30" si="4">SUM(P2:P29)</f>
        <v>10</v>
      </c>
      <c r="Q30" s="15">
        <f t="shared" si="4"/>
        <v>10</v>
      </c>
      <c r="R30" s="15">
        <f t="shared" si="4"/>
        <v>10</v>
      </c>
      <c r="S30" s="15">
        <f t="shared" si="4"/>
        <v>10</v>
      </c>
      <c r="T30" s="15">
        <f t="shared" si="4"/>
        <v>10</v>
      </c>
      <c r="U30" s="15">
        <f t="shared" si="4"/>
        <v>10</v>
      </c>
      <c r="V30" s="15">
        <f t="shared" si="4"/>
        <v>10</v>
      </c>
      <c r="W30" s="15">
        <f t="shared" si="4"/>
        <v>70</v>
      </c>
      <c r="X30" s="15">
        <f t="shared" si="1"/>
        <v>60</v>
      </c>
    </row>
    <row r="31" spans="1:24" ht="15.75" x14ac:dyDescent="0.25">
      <c r="A31" s="36" t="s">
        <v>23</v>
      </c>
      <c r="B31" s="15">
        <f>B30/100*0</f>
        <v>0</v>
      </c>
      <c r="C31" s="15">
        <f>C30/100*2.5</f>
        <v>0.25</v>
      </c>
      <c r="D31" s="15">
        <f>D30/100*16.1</f>
        <v>1.6100000000000003</v>
      </c>
      <c r="E31" s="15">
        <f>E30/100*2.5</f>
        <v>0.25</v>
      </c>
      <c r="F31" s="15">
        <f>F30/100*100</f>
        <v>10</v>
      </c>
      <c r="G31" s="15">
        <f>G30/100*37</f>
        <v>3.7</v>
      </c>
      <c r="H31" s="15">
        <f>H30/100*37</f>
        <v>3.7</v>
      </c>
      <c r="I31" s="15">
        <f>I30/100*2.5</f>
        <v>0.25</v>
      </c>
      <c r="J31" s="15">
        <f>J30/100*2.5</f>
        <v>0.25</v>
      </c>
      <c r="K31" s="15">
        <f>K30/100*0</f>
        <v>0</v>
      </c>
      <c r="L31" s="15">
        <f>L30/100*2.5</f>
        <v>0.25</v>
      </c>
      <c r="M31" s="15">
        <f>M30/100*0</f>
        <v>0</v>
      </c>
      <c r="N31" s="16">
        <f>N30/100*0</f>
        <v>0</v>
      </c>
      <c r="O31" s="16">
        <f t="shared" si="2"/>
        <v>20.259999999999998</v>
      </c>
      <c r="P31" s="15"/>
      <c r="Q31" s="15"/>
      <c r="R31" s="15"/>
      <c r="S31" s="15"/>
      <c r="T31" s="15"/>
      <c r="U31" s="15"/>
      <c r="V31" s="15"/>
      <c r="W31" s="15"/>
      <c r="X31" s="15"/>
    </row>
    <row r="32" spans="1:24" ht="15.75" x14ac:dyDescent="0.25">
      <c r="A32" s="36" t="s">
        <v>24</v>
      </c>
      <c r="B32" s="17">
        <f>SUM(B30-B31)</f>
        <v>10</v>
      </c>
      <c r="C32" s="17">
        <f t="shared" ref="C32:N32" si="5">SUM(C30-C31)</f>
        <v>9.75</v>
      </c>
      <c r="D32" s="17">
        <f t="shared" si="5"/>
        <v>8.39</v>
      </c>
      <c r="E32" s="17">
        <f t="shared" si="5"/>
        <v>9.75</v>
      </c>
      <c r="F32" s="17">
        <f t="shared" si="5"/>
        <v>0</v>
      </c>
      <c r="G32" s="17">
        <f t="shared" si="5"/>
        <v>6.3</v>
      </c>
      <c r="H32" s="17">
        <f t="shared" si="5"/>
        <v>6.3</v>
      </c>
      <c r="I32" s="17">
        <f t="shared" si="5"/>
        <v>9.75</v>
      </c>
      <c r="J32" s="17">
        <f t="shared" si="5"/>
        <v>9.75</v>
      </c>
      <c r="K32" s="17">
        <f>SUM(K30-K31)</f>
        <v>10</v>
      </c>
      <c r="L32" s="17">
        <f t="shared" si="5"/>
        <v>9.75</v>
      </c>
      <c r="M32" s="17">
        <f t="shared" si="5"/>
        <v>10</v>
      </c>
      <c r="N32" s="18">
        <f t="shared" si="5"/>
        <v>10</v>
      </c>
      <c r="O32" s="18">
        <f t="shared" si="2"/>
        <v>109.74</v>
      </c>
      <c r="P32" s="17">
        <f t="shared" ref="P32:W32" si="6">SUM(P30-P31)</f>
        <v>10</v>
      </c>
      <c r="Q32" s="17">
        <f t="shared" si="6"/>
        <v>10</v>
      </c>
      <c r="R32" s="17">
        <f t="shared" si="6"/>
        <v>10</v>
      </c>
      <c r="S32" s="17">
        <f t="shared" si="6"/>
        <v>10</v>
      </c>
      <c r="T32" s="17">
        <f t="shared" si="6"/>
        <v>10</v>
      </c>
      <c r="U32" s="17">
        <f t="shared" si="6"/>
        <v>10</v>
      </c>
      <c r="V32" s="17">
        <f t="shared" si="6"/>
        <v>10</v>
      </c>
      <c r="W32" s="17">
        <f t="shared" si="6"/>
        <v>70</v>
      </c>
      <c r="X32" s="17">
        <f>O32-W32</f>
        <v>39.739999999999995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7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4" sqref="K4:L12"/>
    </sheetView>
  </sheetViews>
  <sheetFormatPr defaultRowHeight="15" x14ac:dyDescent="0.25"/>
  <cols>
    <col min="1" max="1" width="11.5703125" style="37" bestFit="1" customWidth="1"/>
    <col min="2" max="2" width="10.140625" bestFit="1" customWidth="1"/>
    <col min="3" max="4" width="9.85546875" bestFit="1" customWidth="1"/>
    <col min="5" max="5" width="10.140625" bestFit="1" customWidth="1"/>
    <col min="6" max="6" width="12.7109375" bestFit="1" customWidth="1"/>
    <col min="7" max="7" width="10.140625" bestFit="1" customWidth="1"/>
    <col min="13" max="13" width="11.7109375" customWidth="1"/>
    <col min="14" max="14" width="11" customWidth="1"/>
    <col min="15" max="15" width="9.140625" bestFit="1" customWidth="1"/>
    <col min="16" max="16" width="12.7109375" bestFit="1" customWidth="1"/>
    <col min="17" max="18" width="12.7109375" customWidth="1"/>
    <col min="19" max="19" width="11.42578125" customWidth="1"/>
    <col min="23" max="23" width="11.42578125" customWidth="1"/>
    <col min="27" max="27" width="11.5703125" bestFit="1" customWidth="1"/>
  </cols>
  <sheetData>
    <row r="1" spans="1:27" s="32" customFormat="1" ht="38.25" x14ac:dyDescent="0.25">
      <c r="A1" s="35" t="s">
        <v>0</v>
      </c>
      <c r="B1" s="26" t="s">
        <v>1</v>
      </c>
      <c r="C1" s="26" t="s">
        <v>28</v>
      </c>
      <c r="D1" s="26" t="s">
        <v>33</v>
      </c>
      <c r="E1" s="26" t="s">
        <v>32</v>
      </c>
      <c r="F1" s="27" t="s">
        <v>27</v>
      </c>
      <c r="G1" s="27" t="s">
        <v>26</v>
      </c>
      <c r="H1" s="27" t="s">
        <v>6</v>
      </c>
      <c r="I1" s="27" t="s">
        <v>7</v>
      </c>
      <c r="J1" s="27" t="s">
        <v>8</v>
      </c>
      <c r="K1" s="27" t="s">
        <v>9</v>
      </c>
      <c r="L1" s="27" t="s">
        <v>10</v>
      </c>
      <c r="M1" s="27" t="s">
        <v>34</v>
      </c>
      <c r="N1" s="27" t="s">
        <v>35</v>
      </c>
      <c r="O1" s="28" t="s">
        <v>17</v>
      </c>
      <c r="P1" s="33" t="s">
        <v>30</v>
      </c>
      <c r="Q1" s="33" t="s">
        <v>29</v>
      </c>
      <c r="R1" s="33" t="s">
        <v>31</v>
      </c>
      <c r="S1" s="30" t="s">
        <v>16</v>
      </c>
      <c r="T1" s="30" t="s">
        <v>13</v>
      </c>
      <c r="U1" s="31" t="s">
        <v>20</v>
      </c>
      <c r="V1" s="31" t="s">
        <v>18</v>
      </c>
      <c r="W1" s="31" t="s">
        <v>19</v>
      </c>
      <c r="X1" s="31" t="s">
        <v>17</v>
      </c>
      <c r="Y1" s="31" t="s">
        <v>17</v>
      </c>
      <c r="Z1" s="33" t="s">
        <v>14</v>
      </c>
      <c r="AA1" s="31" t="s">
        <v>15</v>
      </c>
    </row>
    <row r="2" spans="1:27" ht="15.75" x14ac:dyDescent="0.25">
      <c r="A2" s="36">
        <v>46082</v>
      </c>
      <c r="B2" s="2">
        <f>VLOOKUP($A:$A,'[1]March26- Sales'!$A:$U,3,0)</f>
        <v>0</v>
      </c>
      <c r="C2" s="2">
        <f>VLOOKUP($A:$A,'[1]March26- Sales'!$A:$U,13,0)</f>
        <v>0</v>
      </c>
      <c r="D2" s="2">
        <f>VLOOKUP($A:$A,'[1]March26- Sales'!$A:$U,8,0)</f>
        <v>0</v>
      </c>
      <c r="E2" s="2">
        <f>VLOOKUP($A:$A,'[1]March26- Sales'!$A:$U,11,0)</f>
        <v>0</v>
      </c>
      <c r="F2" s="2">
        <f>VLOOKUP($A:$A,'[1]March26- Sales'!$A:$U,10,0)</f>
        <v>0</v>
      </c>
      <c r="G2" s="2">
        <f>VLOOKUP($A:$A,'[1]March26- Sales'!$A:$U,14,0)</f>
        <v>0</v>
      </c>
      <c r="H2" s="2"/>
      <c r="I2" s="2"/>
      <c r="J2" s="2"/>
      <c r="K2" s="2"/>
      <c r="L2" s="2"/>
      <c r="M2" s="2"/>
      <c r="N2" s="2"/>
      <c r="O2" s="2"/>
      <c r="P2" s="3">
        <f t="shared" ref="P2:P32" si="0">B2+E2+F2+G2</f>
        <v>0</v>
      </c>
      <c r="Q2" s="3">
        <f t="shared" ref="Q2:Q32" si="1">SUM(B2:D2)</f>
        <v>0</v>
      </c>
      <c r="R2" s="3">
        <f>P2-Q2</f>
        <v>0</v>
      </c>
      <c r="S2" s="19"/>
      <c r="T2" s="19"/>
      <c r="U2" s="20"/>
      <c r="V2" s="20"/>
      <c r="W2" s="20"/>
      <c r="X2" s="20"/>
      <c r="Y2" s="20"/>
      <c r="Z2" s="21">
        <f t="shared" ref="Z2:Z32" si="2">SUM(S2:Y2)</f>
        <v>0</v>
      </c>
      <c r="AA2" s="21">
        <f t="shared" ref="AA2:AA33" si="3">P2-Z2</f>
        <v>0</v>
      </c>
    </row>
    <row r="3" spans="1:27" ht="15.75" x14ac:dyDescent="0.25">
      <c r="A3" s="36">
        <v>46083</v>
      </c>
      <c r="B3" s="2">
        <f>VLOOKUP($A:$A,'[1]March26- Sales'!$A:$U,3,0)</f>
        <v>119.3</v>
      </c>
      <c r="C3" s="2">
        <f>VLOOKUP($A:$A,'[1]March26- Sales'!$A:$U,13,0)</f>
        <v>308.05</v>
      </c>
      <c r="D3" s="2">
        <f>VLOOKUP($A:$A,'[1]March26- Sales'!$A:$U,8,0)</f>
        <v>616.79999999999995</v>
      </c>
      <c r="E3" s="2">
        <f>VLOOKUP($A:$A,'[1]March26- Sales'!$A:$U,11,0)</f>
        <v>0</v>
      </c>
      <c r="F3" s="2">
        <f>VLOOKUP($A:$A,'[1]March26- Sales'!$A:$U,10,0)</f>
        <v>613.05999999999995</v>
      </c>
      <c r="G3" s="2">
        <f>VLOOKUP($A:$A,'[1]March26- Sales'!$A:$U,14,0)</f>
        <v>0</v>
      </c>
      <c r="H3" s="5"/>
      <c r="I3" s="5"/>
      <c r="J3" s="5"/>
      <c r="K3" s="5"/>
      <c r="L3" s="5"/>
      <c r="M3" s="6"/>
      <c r="N3" s="6"/>
      <c r="O3" s="8"/>
      <c r="P3" s="3">
        <f t="shared" si="0"/>
        <v>732.3599999999999</v>
      </c>
      <c r="Q3" s="3">
        <f t="shared" si="1"/>
        <v>1044.1500000000001</v>
      </c>
      <c r="R3" s="3">
        <f t="shared" ref="R3:R32" si="4">P3-Q3</f>
        <v>-311.79000000000019</v>
      </c>
      <c r="S3" s="22"/>
      <c r="T3" s="19"/>
      <c r="U3" s="20"/>
      <c r="V3" s="20"/>
      <c r="W3" s="20"/>
      <c r="X3" s="20"/>
      <c r="Y3" s="20"/>
      <c r="Z3" s="21">
        <f t="shared" si="2"/>
        <v>0</v>
      </c>
      <c r="AA3" s="21">
        <f t="shared" si="3"/>
        <v>732.3599999999999</v>
      </c>
    </row>
    <row r="4" spans="1:27" ht="15.75" x14ac:dyDescent="0.25">
      <c r="A4" s="36">
        <v>46084</v>
      </c>
      <c r="B4" s="2">
        <f>VLOOKUP($A:$A,'[1]March26- Sales'!$A:$U,3,0)</f>
        <v>183.5</v>
      </c>
      <c r="C4" s="2">
        <f>VLOOKUP($A:$A,'[1]March26- Sales'!$A:$U,13,0)</f>
        <v>252.1</v>
      </c>
      <c r="D4" s="2">
        <f>VLOOKUP($A:$A,'[1]March26- Sales'!$A:$U,8,0)</f>
        <v>701.6</v>
      </c>
      <c r="E4" s="2">
        <f>VLOOKUP($A:$A,'[1]March26- Sales'!$A:$U,11,0)</f>
        <v>0</v>
      </c>
      <c r="F4" s="2">
        <f>VLOOKUP($A:$A,'[1]March26- Sales'!$A:$U,10,0)</f>
        <v>703.31</v>
      </c>
      <c r="G4" s="2">
        <f>VLOOKUP($A:$A,'[1]March26- Sales'!$A:$U,14,0)</f>
        <v>253.89999999999998</v>
      </c>
      <c r="H4" s="5"/>
      <c r="I4" s="5"/>
      <c r="J4" s="5"/>
      <c r="K4" s="5"/>
      <c r="L4" s="5"/>
      <c r="M4" s="6"/>
      <c r="N4" s="6"/>
      <c r="O4" s="8"/>
      <c r="P4" s="3">
        <f t="shared" si="0"/>
        <v>1140.71</v>
      </c>
      <c r="Q4" s="3">
        <f t="shared" si="1"/>
        <v>1137.2</v>
      </c>
      <c r="R4" s="3">
        <f t="shared" si="4"/>
        <v>3.5099999999999909</v>
      </c>
      <c r="S4" s="22"/>
      <c r="T4" s="22"/>
      <c r="U4" s="20"/>
      <c r="V4" s="20"/>
      <c r="W4" s="20"/>
      <c r="X4" s="20"/>
      <c r="Y4" s="20"/>
      <c r="Z4" s="21">
        <f t="shared" si="2"/>
        <v>0</v>
      </c>
      <c r="AA4" s="21">
        <f t="shared" si="3"/>
        <v>1140.71</v>
      </c>
    </row>
    <row r="5" spans="1:27" ht="15.75" x14ac:dyDescent="0.25">
      <c r="A5" s="36">
        <v>46085</v>
      </c>
      <c r="B5" s="2">
        <f>VLOOKUP($A:$A,'[1]March26- Sales'!$A:$U,3,0)</f>
        <v>171.6</v>
      </c>
      <c r="C5" s="2">
        <f>VLOOKUP($A:$A,'[1]March26- Sales'!$A:$U,13,0)</f>
        <v>432.8</v>
      </c>
      <c r="D5" s="2">
        <f>VLOOKUP($A:$A,'[1]March26- Sales'!$A:$U,8,0)</f>
        <v>620.9</v>
      </c>
      <c r="E5" s="2">
        <f>VLOOKUP($A:$A,'[1]March26- Sales'!$A:$U,11,0)</f>
        <v>7</v>
      </c>
      <c r="F5" s="2">
        <f>VLOOKUP($A:$A,'[1]March26- Sales'!$A:$U,10,0)</f>
        <v>663.21</v>
      </c>
      <c r="G5" s="2">
        <f>VLOOKUP($A:$A,'[1]March26- Sales'!$A:$U,14,0)</f>
        <v>437</v>
      </c>
      <c r="H5" s="5"/>
      <c r="I5" s="5"/>
      <c r="J5" s="5"/>
      <c r="K5" s="5"/>
      <c r="L5" s="5"/>
      <c r="M5" s="6"/>
      <c r="N5" s="6"/>
      <c r="O5" s="8"/>
      <c r="P5" s="3">
        <f t="shared" si="0"/>
        <v>1278.81</v>
      </c>
      <c r="Q5" s="3">
        <f t="shared" si="1"/>
        <v>1225.3</v>
      </c>
      <c r="R5" s="3">
        <f t="shared" si="4"/>
        <v>53.509999999999991</v>
      </c>
      <c r="S5" s="20"/>
      <c r="T5" s="22"/>
      <c r="U5" s="20"/>
      <c r="V5" s="20"/>
      <c r="W5" s="20"/>
      <c r="X5" s="20"/>
      <c r="Y5" s="20"/>
      <c r="Z5" s="21">
        <f t="shared" si="2"/>
        <v>0</v>
      </c>
      <c r="AA5" s="21">
        <f t="shared" si="3"/>
        <v>1278.81</v>
      </c>
    </row>
    <row r="6" spans="1:27" ht="15.75" x14ac:dyDescent="0.25">
      <c r="A6" s="36">
        <v>46086</v>
      </c>
      <c r="B6" s="2">
        <f>VLOOKUP($A:$A,'[1]March26- Sales'!$A:$U,3,0)</f>
        <v>143.4</v>
      </c>
      <c r="C6" s="2">
        <f>VLOOKUP($A:$A,'[1]March26- Sales'!$A:$U,13,0)</f>
        <v>530.9</v>
      </c>
      <c r="D6" s="2">
        <f>VLOOKUP($A:$A,'[1]March26- Sales'!$A:$U,8,0)</f>
        <v>762</v>
      </c>
      <c r="E6" s="2">
        <f>VLOOKUP($A:$A,'[1]March26- Sales'!$A:$U,11,0)</f>
        <v>0</v>
      </c>
      <c r="F6" s="2">
        <f>VLOOKUP($A:$A,'[1]March26- Sales'!$A:$U,10,0)</f>
        <v>772</v>
      </c>
      <c r="G6" s="2">
        <f>VLOOKUP($A:$A,'[1]March26- Sales'!$A:$U,14,0)</f>
        <v>534.69999999999982</v>
      </c>
      <c r="H6" s="5"/>
      <c r="I6" s="5"/>
      <c r="J6" s="5"/>
      <c r="K6" s="5"/>
      <c r="L6" s="5"/>
      <c r="M6" s="6"/>
      <c r="N6" s="6"/>
      <c r="O6" s="8"/>
      <c r="P6" s="3">
        <f t="shared" si="0"/>
        <v>1450.1</v>
      </c>
      <c r="Q6" s="3">
        <f t="shared" si="1"/>
        <v>1436.3</v>
      </c>
      <c r="R6" s="3">
        <f t="shared" si="4"/>
        <v>13.799999999999955</v>
      </c>
      <c r="S6" s="19"/>
      <c r="T6" s="19"/>
      <c r="U6" s="20"/>
      <c r="V6" s="22"/>
      <c r="W6" s="20"/>
      <c r="X6" s="20"/>
      <c r="Y6" s="20"/>
      <c r="Z6" s="21">
        <f t="shared" si="2"/>
        <v>0</v>
      </c>
      <c r="AA6" s="21">
        <f t="shared" si="3"/>
        <v>1450.1</v>
      </c>
    </row>
    <row r="7" spans="1:27" ht="15.75" x14ac:dyDescent="0.25">
      <c r="A7" s="36">
        <v>46087</v>
      </c>
      <c r="B7" s="2">
        <f>VLOOKUP($A:$A,'[1]March26- Sales'!$A:$U,3,0)</f>
        <v>158.5</v>
      </c>
      <c r="C7" s="2">
        <f>VLOOKUP($A:$A,'[1]March26- Sales'!$A:$U,13,0)</f>
        <v>723.5</v>
      </c>
      <c r="D7" s="2">
        <f>VLOOKUP($A:$A,'[1]March26- Sales'!$A:$U,8,0)</f>
        <v>894.4</v>
      </c>
      <c r="E7" s="2">
        <f>VLOOKUP($A:$A,'[1]March26- Sales'!$A:$U,11,0)</f>
        <v>5</v>
      </c>
      <c r="F7" s="2">
        <f>VLOOKUP($A:$A,'[1]March26- Sales'!$A:$U,10,0)</f>
        <v>934.78</v>
      </c>
      <c r="G7" s="2">
        <f>VLOOKUP($A:$A,'[1]March26- Sales'!$A:$U,14,0)</f>
        <v>683.5</v>
      </c>
      <c r="H7" s="5"/>
      <c r="I7" s="5"/>
      <c r="J7" s="5"/>
      <c r="K7" s="5"/>
      <c r="L7" s="5"/>
      <c r="M7" s="6"/>
      <c r="N7" s="6"/>
      <c r="O7" s="8"/>
      <c r="P7" s="3">
        <f t="shared" si="0"/>
        <v>1781.78</v>
      </c>
      <c r="Q7" s="3">
        <f t="shared" si="1"/>
        <v>1776.4</v>
      </c>
      <c r="R7" s="3">
        <f t="shared" si="4"/>
        <v>5.3799999999998818</v>
      </c>
      <c r="S7" s="22"/>
      <c r="T7" s="22"/>
      <c r="U7" s="22"/>
      <c r="V7" s="22"/>
      <c r="W7" s="22"/>
      <c r="X7" s="22"/>
      <c r="Y7" s="22"/>
      <c r="Z7" s="21">
        <f t="shared" si="2"/>
        <v>0</v>
      </c>
      <c r="AA7" s="21">
        <f t="shared" si="3"/>
        <v>1781.78</v>
      </c>
    </row>
    <row r="8" spans="1:27" ht="15.75" x14ac:dyDescent="0.25">
      <c r="A8" s="36">
        <v>46088</v>
      </c>
      <c r="B8" s="2">
        <f>VLOOKUP($A:$A,'[1]March26- Sales'!$A:$U,3,0)</f>
        <v>0</v>
      </c>
      <c r="C8" s="2">
        <f>VLOOKUP($A:$A,'[1]March26- Sales'!$A:$U,13,0)</f>
        <v>0</v>
      </c>
      <c r="D8" s="2">
        <f>VLOOKUP($A:$A,'[1]March26- Sales'!$A:$U,8,0)</f>
        <v>0</v>
      </c>
      <c r="E8" s="2">
        <f>VLOOKUP($A:$A,'[1]March26- Sales'!$A:$U,11,0)</f>
        <v>0</v>
      </c>
      <c r="F8" s="2">
        <f>VLOOKUP($A:$A,'[1]March26- Sales'!$A:$U,10,0)</f>
        <v>0</v>
      </c>
      <c r="G8" s="2">
        <f>VLOOKUP($A:$A,'[1]March26- Sales'!$A:$U,14,0)</f>
        <v>0</v>
      </c>
      <c r="H8" s="7"/>
      <c r="I8" s="7"/>
      <c r="J8" s="7"/>
      <c r="K8" s="7"/>
      <c r="L8" s="7"/>
      <c r="M8" s="9"/>
      <c r="N8" s="9"/>
      <c r="O8" s="8"/>
      <c r="P8" s="3">
        <f t="shared" si="0"/>
        <v>0</v>
      </c>
      <c r="Q8" s="3">
        <f t="shared" si="1"/>
        <v>0</v>
      </c>
      <c r="R8" s="3">
        <f t="shared" si="4"/>
        <v>0</v>
      </c>
      <c r="S8" s="23"/>
      <c r="T8" s="23"/>
      <c r="U8" s="23"/>
      <c r="V8" s="24"/>
      <c r="W8" s="23"/>
      <c r="X8" s="23"/>
      <c r="Y8" s="23"/>
      <c r="Z8" s="21">
        <f t="shared" si="2"/>
        <v>0</v>
      </c>
      <c r="AA8" s="21">
        <f t="shared" si="3"/>
        <v>0</v>
      </c>
    </row>
    <row r="9" spans="1:27" ht="15.75" x14ac:dyDescent="0.25">
      <c r="A9" s="36">
        <v>46089</v>
      </c>
      <c r="B9" s="2">
        <f>VLOOKUP($A:$A,'[1]March26- Sales'!$A:$U,3,0)</f>
        <v>0</v>
      </c>
      <c r="C9" s="2">
        <f>VLOOKUP($A:$A,'[1]March26- Sales'!$A:$U,13,0)</f>
        <v>0</v>
      </c>
      <c r="D9" s="2">
        <f>VLOOKUP($A:$A,'[1]March26- Sales'!$A:$U,8,0)</f>
        <v>0</v>
      </c>
      <c r="E9" s="2">
        <f>VLOOKUP($A:$A,'[1]March26- Sales'!$A:$U,11,0)</f>
        <v>0</v>
      </c>
      <c r="F9" s="2">
        <f>VLOOKUP($A:$A,'[1]March26- Sales'!$A:$U,10,0)</f>
        <v>0</v>
      </c>
      <c r="G9" s="2">
        <f>VLOOKUP($A:$A,'[1]March26- Sales'!$A:$U,14,0)</f>
        <v>0</v>
      </c>
      <c r="H9" s="7"/>
      <c r="I9" s="7"/>
      <c r="J9" s="7"/>
      <c r="K9" s="7"/>
      <c r="L9" s="7"/>
      <c r="M9" s="9"/>
      <c r="N9" s="9"/>
      <c r="O9" s="8"/>
      <c r="P9" s="3">
        <f t="shared" si="0"/>
        <v>0</v>
      </c>
      <c r="Q9" s="3">
        <f t="shared" si="1"/>
        <v>0</v>
      </c>
      <c r="R9" s="3">
        <f t="shared" si="4"/>
        <v>0</v>
      </c>
      <c r="S9" s="19"/>
      <c r="T9" s="19"/>
      <c r="U9" s="20"/>
      <c r="V9" s="22"/>
      <c r="W9" s="20"/>
      <c r="X9" s="22"/>
      <c r="Y9" s="22"/>
      <c r="Z9" s="21">
        <f t="shared" si="2"/>
        <v>0</v>
      </c>
      <c r="AA9" s="21">
        <f t="shared" si="3"/>
        <v>0</v>
      </c>
    </row>
    <row r="10" spans="1:27" ht="15.75" x14ac:dyDescent="0.25">
      <c r="A10" s="36">
        <v>46090</v>
      </c>
      <c r="B10" s="2">
        <f>VLOOKUP($A:$A,'[1]March26- Sales'!$A:$U,3,0)</f>
        <v>161.6</v>
      </c>
      <c r="C10" s="2">
        <f>VLOOKUP($A:$A,'[1]March26- Sales'!$A:$U,13,0)</f>
        <v>66.099999999999994</v>
      </c>
      <c r="D10" s="2">
        <f>VLOOKUP($A:$A,'[1]March26- Sales'!$A:$U,8,0)</f>
        <v>743</v>
      </c>
      <c r="E10" s="2">
        <f>VLOOKUP($A:$A,'[1]March26- Sales'!$A:$U,11,0)</f>
        <v>10.199999999999999</v>
      </c>
      <c r="F10" s="2">
        <f>VLOOKUP($A:$A,'[1]March26- Sales'!$A:$U,10,0)</f>
        <v>756.77</v>
      </c>
      <c r="G10" s="2">
        <f>VLOOKUP($A:$A,'[1]March26- Sales'!$A:$U,14,0)</f>
        <v>68.900000000000006</v>
      </c>
      <c r="H10" s="5"/>
      <c r="I10" s="5"/>
      <c r="J10" s="5"/>
      <c r="K10" s="5"/>
      <c r="L10" s="5"/>
      <c r="M10" s="6"/>
      <c r="N10" s="6"/>
      <c r="O10" s="8"/>
      <c r="P10" s="3">
        <f t="shared" si="0"/>
        <v>997.46999999999991</v>
      </c>
      <c r="Q10" s="3">
        <f t="shared" si="1"/>
        <v>970.7</v>
      </c>
      <c r="R10" s="3">
        <f t="shared" si="4"/>
        <v>26.769999999999868</v>
      </c>
      <c r="S10" s="22"/>
      <c r="T10" s="19"/>
      <c r="U10" s="20"/>
      <c r="V10" s="22"/>
      <c r="W10" s="22"/>
      <c r="X10" s="22"/>
      <c r="Y10" s="22"/>
      <c r="Z10" s="21">
        <f t="shared" si="2"/>
        <v>0</v>
      </c>
      <c r="AA10" s="21">
        <f t="shared" si="3"/>
        <v>997.46999999999991</v>
      </c>
    </row>
    <row r="11" spans="1:27" ht="15.75" x14ac:dyDescent="0.25">
      <c r="A11" s="36">
        <v>46091</v>
      </c>
      <c r="B11" s="2">
        <f>VLOOKUP($A:$A,'[1]March26- Sales'!$A:$U,3,0)</f>
        <v>179.3</v>
      </c>
      <c r="C11" s="2">
        <f>VLOOKUP($A:$A,'[1]March26- Sales'!$A:$U,13,0)</f>
        <v>321.39999999999998</v>
      </c>
      <c r="D11" s="2">
        <f>VLOOKUP($A:$A,'[1]March26- Sales'!$A:$U,8,0)</f>
        <v>731.4</v>
      </c>
      <c r="E11" s="2">
        <f>VLOOKUP($A:$A,'[1]March26- Sales'!$A:$U,11,0)</f>
        <v>3.4</v>
      </c>
      <c r="F11" s="2">
        <f>VLOOKUP($A:$A,'[1]March26- Sales'!$A:$U,10,0)</f>
        <v>732.89</v>
      </c>
      <c r="G11" s="2">
        <f>VLOOKUP($A:$A,'[1]March26- Sales'!$A:$U,14,0)</f>
        <v>321.40000000000009</v>
      </c>
      <c r="H11" s="6"/>
      <c r="I11" s="7"/>
      <c r="J11" s="7"/>
      <c r="K11" s="7"/>
      <c r="L11" s="7"/>
      <c r="M11" s="9"/>
      <c r="N11" s="9"/>
      <c r="O11" s="8"/>
      <c r="P11" s="3">
        <f t="shared" si="0"/>
        <v>1236.9900000000002</v>
      </c>
      <c r="Q11" s="3">
        <f t="shared" si="1"/>
        <v>1232.0999999999999</v>
      </c>
      <c r="R11" s="3">
        <f t="shared" si="4"/>
        <v>4.8900000000003274</v>
      </c>
      <c r="S11" s="22"/>
      <c r="T11" s="22"/>
      <c r="U11" s="22"/>
      <c r="V11" s="20"/>
      <c r="W11" s="22"/>
      <c r="X11" s="20"/>
      <c r="Y11" s="22"/>
      <c r="Z11" s="21">
        <f t="shared" si="2"/>
        <v>0</v>
      </c>
      <c r="AA11" s="21">
        <f t="shared" si="3"/>
        <v>1236.9900000000002</v>
      </c>
    </row>
    <row r="12" spans="1:27" ht="15.75" x14ac:dyDescent="0.25">
      <c r="A12" s="36">
        <v>46092</v>
      </c>
      <c r="B12" s="2">
        <f>VLOOKUP($A:$A,'[1]March26- Sales'!$A:$U,3,0)</f>
        <v>178.2</v>
      </c>
      <c r="C12" s="2">
        <f>VLOOKUP($A:$A,'[1]March26- Sales'!$A:$U,13,0)</f>
        <v>801.7</v>
      </c>
      <c r="D12" s="2">
        <f>VLOOKUP($A:$A,'[1]March26- Sales'!$A:$U,8,0)</f>
        <v>794.4</v>
      </c>
      <c r="E12" s="2">
        <f>VLOOKUP($A:$A,'[1]March26- Sales'!$A:$U,11,0)</f>
        <v>2.2999999999999998</v>
      </c>
      <c r="F12" s="2">
        <f>VLOOKUP($A:$A,'[1]March26- Sales'!$A:$U,10,0)</f>
        <v>772.86</v>
      </c>
      <c r="G12" s="2">
        <f>VLOOKUP($A:$A,'[1]March26- Sales'!$A:$U,14,0)</f>
        <v>824.84999999999991</v>
      </c>
      <c r="H12" s="10"/>
      <c r="I12" s="10"/>
      <c r="J12" s="10"/>
      <c r="K12" s="10"/>
      <c r="L12" s="10"/>
      <c r="M12" s="6"/>
      <c r="N12" s="6"/>
      <c r="O12" s="8"/>
      <c r="P12" s="3">
        <f t="shared" si="0"/>
        <v>1778.21</v>
      </c>
      <c r="Q12" s="3">
        <f t="shared" si="1"/>
        <v>1774.3000000000002</v>
      </c>
      <c r="R12" s="3">
        <f t="shared" si="4"/>
        <v>3.9099999999998545</v>
      </c>
      <c r="S12" s="22"/>
      <c r="T12" s="22"/>
      <c r="U12" s="20"/>
      <c r="V12" s="22"/>
      <c r="W12" s="20"/>
      <c r="X12" s="20"/>
      <c r="Y12" s="20"/>
      <c r="Z12" s="21">
        <f t="shared" si="2"/>
        <v>0</v>
      </c>
      <c r="AA12" s="21">
        <f t="shared" si="3"/>
        <v>1778.21</v>
      </c>
    </row>
    <row r="13" spans="1:27" ht="15.75" x14ac:dyDescent="0.25">
      <c r="A13" s="36">
        <v>46093</v>
      </c>
      <c r="B13" s="2">
        <f>VLOOKUP($A:$A,'[1]March26- Sales'!$A:$U,3,0)</f>
        <v>108.9</v>
      </c>
      <c r="C13" s="2">
        <f>VLOOKUP($A:$A,'[1]March26- Sales'!$A:$U,13,0)</f>
        <v>385.5</v>
      </c>
      <c r="D13" s="2">
        <f>VLOOKUP($A:$A,'[1]March26- Sales'!$A:$U,8,0)</f>
        <v>826.1</v>
      </c>
      <c r="E13" s="2">
        <f>VLOOKUP($A:$A,'[1]March26- Sales'!$A:$U,11,0)</f>
        <v>0</v>
      </c>
      <c r="F13" s="2">
        <f>VLOOKUP($A:$A,'[1]March26- Sales'!$A:$U,10,0)</f>
        <v>848.9</v>
      </c>
      <c r="G13" s="2">
        <f>VLOOKUP($A:$A,'[1]March26- Sales'!$A:$U,14,0)</f>
        <v>395.55</v>
      </c>
      <c r="H13" s="7"/>
      <c r="I13" s="5"/>
      <c r="J13" s="13"/>
      <c r="K13" s="5"/>
      <c r="L13" s="5"/>
      <c r="M13" s="6"/>
      <c r="N13" s="6"/>
      <c r="O13" s="8"/>
      <c r="P13" s="3">
        <f t="shared" si="0"/>
        <v>1353.35</v>
      </c>
      <c r="Q13" s="3">
        <f t="shared" si="1"/>
        <v>1320.5</v>
      </c>
      <c r="R13" s="3">
        <f t="shared" si="4"/>
        <v>32.849999999999909</v>
      </c>
      <c r="S13" s="22"/>
      <c r="T13" s="22"/>
      <c r="U13" s="20"/>
      <c r="V13" s="22"/>
      <c r="W13" s="20"/>
      <c r="X13" s="22"/>
      <c r="Y13" s="22"/>
      <c r="Z13" s="21">
        <f t="shared" si="2"/>
        <v>0</v>
      </c>
      <c r="AA13" s="21">
        <f t="shared" si="3"/>
        <v>1353.35</v>
      </c>
    </row>
    <row r="14" spans="1:27" ht="15.75" x14ac:dyDescent="0.25">
      <c r="A14" s="36">
        <v>46094</v>
      </c>
      <c r="B14" s="2">
        <f>VLOOKUP($A:$A,'[1]March26- Sales'!$A:$U,3,0)</f>
        <v>96.9</v>
      </c>
      <c r="C14" s="2">
        <f>VLOOKUP($A:$A,'[1]March26- Sales'!$A:$U,13,0)</f>
        <v>722.3</v>
      </c>
      <c r="D14" s="2">
        <f>VLOOKUP($A:$A,'[1]March26- Sales'!$A:$U,8,0)</f>
        <v>719</v>
      </c>
      <c r="E14" s="2">
        <f>VLOOKUP($A:$A,'[1]March26- Sales'!$A:$U,11,0)</f>
        <v>28.5</v>
      </c>
      <c r="F14" s="2">
        <f>VLOOKUP($A:$A,'[1]March26- Sales'!$A:$U,10,0)</f>
        <v>702</v>
      </c>
      <c r="G14" s="2">
        <f>VLOOKUP($A:$A,'[1]March26- Sales'!$A:$U,14,0)</f>
        <v>729.94</v>
      </c>
      <c r="H14" s="5"/>
      <c r="I14" s="5"/>
      <c r="J14" s="5"/>
      <c r="K14" s="5"/>
      <c r="L14" s="5"/>
      <c r="M14" s="6"/>
      <c r="N14" s="6"/>
      <c r="O14" s="8"/>
      <c r="P14" s="3">
        <f t="shared" si="0"/>
        <v>1557.3400000000001</v>
      </c>
      <c r="Q14" s="3">
        <f t="shared" si="1"/>
        <v>1538.1999999999998</v>
      </c>
      <c r="R14" s="3">
        <f t="shared" si="4"/>
        <v>19.140000000000327</v>
      </c>
      <c r="S14" s="22"/>
      <c r="T14" s="22"/>
      <c r="U14" s="22"/>
      <c r="V14" s="20"/>
      <c r="W14" s="20"/>
      <c r="X14" s="20"/>
      <c r="Y14" s="20"/>
      <c r="Z14" s="21">
        <f t="shared" si="2"/>
        <v>0</v>
      </c>
      <c r="AA14" s="21">
        <f t="shared" si="3"/>
        <v>1557.3400000000001</v>
      </c>
    </row>
    <row r="15" spans="1:27" ht="15.75" x14ac:dyDescent="0.25">
      <c r="A15" s="36">
        <v>46095</v>
      </c>
      <c r="B15" s="2">
        <f>VLOOKUP($A:$A,'[1]March26- Sales'!$A:$U,3,0)</f>
        <v>0</v>
      </c>
      <c r="C15" s="2">
        <f>VLOOKUP($A:$A,'[1]March26- Sales'!$A:$U,13,0)</f>
        <v>0</v>
      </c>
      <c r="D15" s="2">
        <f>VLOOKUP($A:$A,'[1]March26- Sales'!$A:$U,8,0)</f>
        <v>0</v>
      </c>
      <c r="E15" s="2">
        <f>VLOOKUP($A:$A,'[1]March26- Sales'!$A:$U,11,0)</f>
        <v>0</v>
      </c>
      <c r="F15" s="2">
        <f>VLOOKUP($A:$A,'[1]March26- Sales'!$A:$U,10,0)</f>
        <v>0</v>
      </c>
      <c r="G15" s="2">
        <f>VLOOKUP($A:$A,'[1]March26- Sales'!$A:$U,14,0)</f>
        <v>0</v>
      </c>
      <c r="H15" s="5"/>
      <c r="I15" s="5"/>
      <c r="J15" s="5"/>
      <c r="K15" s="5"/>
      <c r="L15" s="5"/>
      <c r="M15" s="6"/>
      <c r="N15" s="6"/>
      <c r="O15" s="8"/>
      <c r="P15" s="3">
        <f t="shared" si="0"/>
        <v>0</v>
      </c>
      <c r="Q15" s="3">
        <f t="shared" si="1"/>
        <v>0</v>
      </c>
      <c r="R15" s="3">
        <f t="shared" si="4"/>
        <v>0</v>
      </c>
      <c r="S15" s="22"/>
      <c r="T15" s="20"/>
      <c r="U15" s="20"/>
      <c r="V15" s="20"/>
      <c r="W15" s="22"/>
      <c r="X15" s="20"/>
      <c r="Y15" s="22"/>
      <c r="Z15" s="21">
        <f t="shared" si="2"/>
        <v>0</v>
      </c>
      <c r="AA15" s="21">
        <f t="shared" si="3"/>
        <v>0</v>
      </c>
    </row>
    <row r="16" spans="1:27" ht="15.75" x14ac:dyDescent="0.25">
      <c r="A16" s="36">
        <v>46096</v>
      </c>
      <c r="B16" s="2">
        <f>VLOOKUP($A:$A,'[1]March26- Sales'!$A:$U,3,0)</f>
        <v>0</v>
      </c>
      <c r="C16" s="2">
        <f>VLOOKUP($A:$A,'[1]March26- Sales'!$A:$U,13,0)</f>
        <v>0</v>
      </c>
      <c r="D16" s="2">
        <f>VLOOKUP($A:$A,'[1]March26- Sales'!$A:$U,8,0)</f>
        <v>0</v>
      </c>
      <c r="E16" s="2">
        <f>VLOOKUP($A:$A,'[1]March26- Sales'!$A:$U,11,0)</f>
        <v>0</v>
      </c>
      <c r="F16" s="2">
        <f>VLOOKUP($A:$A,'[1]March26- Sales'!$A:$U,10,0)</f>
        <v>0</v>
      </c>
      <c r="G16" s="2">
        <f>VLOOKUP($A:$A,'[1]March26- Sales'!$A:$U,14,0)</f>
        <v>0</v>
      </c>
      <c r="H16" s="9"/>
      <c r="I16" s="7"/>
      <c r="J16" s="7"/>
      <c r="K16" s="7"/>
      <c r="L16" s="7"/>
      <c r="M16" s="7"/>
      <c r="N16" s="7"/>
      <c r="O16" s="8"/>
      <c r="P16" s="3">
        <f t="shared" si="0"/>
        <v>0</v>
      </c>
      <c r="Q16" s="3">
        <f t="shared" si="1"/>
        <v>0</v>
      </c>
      <c r="R16" s="3">
        <f t="shared" si="4"/>
        <v>0</v>
      </c>
      <c r="S16" s="22"/>
      <c r="T16" s="22"/>
      <c r="U16" s="20"/>
      <c r="V16" s="20"/>
      <c r="W16" s="20"/>
      <c r="X16" s="20"/>
      <c r="Y16" s="20"/>
      <c r="Z16" s="21">
        <f t="shared" si="2"/>
        <v>0</v>
      </c>
      <c r="AA16" s="21">
        <f t="shared" si="3"/>
        <v>0</v>
      </c>
    </row>
    <row r="17" spans="1:27" ht="15.75" x14ac:dyDescent="0.25">
      <c r="A17" s="36">
        <v>46097</v>
      </c>
      <c r="B17" s="2">
        <f>VLOOKUP($A:$A,'[1]March26- Sales'!$A:$U,3,0)</f>
        <v>164.35</v>
      </c>
      <c r="C17" s="2">
        <f>VLOOKUP($A:$A,'[1]March26- Sales'!$A:$U,13,0)</f>
        <v>35.799999999999997</v>
      </c>
      <c r="D17" s="2">
        <f>VLOOKUP($A:$A,'[1]March26- Sales'!$A:$U,8,0)</f>
        <v>571.9</v>
      </c>
      <c r="E17" s="2">
        <f>VLOOKUP($A:$A,'[1]March26- Sales'!$A:$U,11,0)</f>
        <v>0</v>
      </c>
      <c r="F17" s="2">
        <f>VLOOKUP($A:$A,'[1]March26- Sales'!$A:$U,10,0)</f>
        <v>577.51</v>
      </c>
      <c r="G17" s="2">
        <f>VLOOKUP($A:$A,'[1]March26- Sales'!$A:$U,14,0)</f>
        <v>44.2</v>
      </c>
      <c r="H17" s="9"/>
      <c r="I17" s="7"/>
      <c r="J17" s="7"/>
      <c r="K17" s="7"/>
      <c r="L17" s="7"/>
      <c r="M17" s="7"/>
      <c r="N17" s="7"/>
      <c r="O17" s="8"/>
      <c r="P17" s="3">
        <f t="shared" si="0"/>
        <v>786.06000000000006</v>
      </c>
      <c r="Q17" s="3">
        <f t="shared" si="1"/>
        <v>772.05</v>
      </c>
      <c r="R17" s="3">
        <f t="shared" si="4"/>
        <v>14.010000000000105</v>
      </c>
      <c r="S17" s="19"/>
      <c r="T17" s="19"/>
      <c r="U17" s="20"/>
      <c r="V17" s="20"/>
      <c r="W17" s="20"/>
      <c r="X17" s="22"/>
      <c r="Y17" s="22"/>
      <c r="Z17" s="21">
        <f t="shared" si="2"/>
        <v>0</v>
      </c>
      <c r="AA17" s="21">
        <f t="shared" si="3"/>
        <v>786.06000000000006</v>
      </c>
    </row>
    <row r="18" spans="1:27" ht="15.75" x14ac:dyDescent="0.25">
      <c r="A18" s="36">
        <v>46098</v>
      </c>
      <c r="B18" s="2">
        <f>VLOOKUP($A:$A,'[1]March26- Sales'!$A:$U,3,0)</f>
        <v>159.15</v>
      </c>
      <c r="C18" s="2">
        <f>VLOOKUP($A:$A,'[1]March26- Sales'!$A:$U,13,0)</f>
        <v>101.15</v>
      </c>
      <c r="D18" s="2">
        <f>VLOOKUP($A:$A,'[1]March26- Sales'!$A:$U,8,0)</f>
        <v>743.45</v>
      </c>
      <c r="E18" s="2">
        <f>VLOOKUP($A:$A,'[1]March26- Sales'!$A:$U,11,0)</f>
        <v>5.5</v>
      </c>
      <c r="F18" s="2">
        <f>VLOOKUP($A:$A,'[1]March26- Sales'!$A:$U,10,0)</f>
        <v>756.04</v>
      </c>
      <c r="G18" s="2">
        <f>VLOOKUP($A:$A,'[1]March26- Sales'!$A:$U,14,0)</f>
        <v>103.75</v>
      </c>
      <c r="H18" s="9"/>
      <c r="I18" s="7"/>
      <c r="J18" s="7"/>
      <c r="K18" s="7"/>
      <c r="L18" s="7"/>
      <c r="M18" s="7"/>
      <c r="N18" s="7"/>
      <c r="O18" s="8"/>
      <c r="P18" s="3">
        <f t="shared" si="0"/>
        <v>1024.44</v>
      </c>
      <c r="Q18" s="3">
        <f t="shared" si="1"/>
        <v>1003.75</v>
      </c>
      <c r="R18" s="3">
        <f t="shared" si="4"/>
        <v>20.690000000000055</v>
      </c>
      <c r="S18" s="22"/>
      <c r="T18" s="22"/>
      <c r="U18" s="20"/>
      <c r="V18" s="20"/>
      <c r="W18" s="20"/>
      <c r="X18" s="20"/>
      <c r="Y18" s="22"/>
      <c r="Z18" s="21">
        <f t="shared" si="2"/>
        <v>0</v>
      </c>
      <c r="AA18" s="21">
        <f t="shared" si="3"/>
        <v>1024.44</v>
      </c>
    </row>
    <row r="19" spans="1:27" ht="15.75" x14ac:dyDescent="0.25">
      <c r="A19" s="36">
        <v>46099</v>
      </c>
      <c r="B19" s="2">
        <f>VLOOKUP($A:$A,'[1]March26- Sales'!$A:$U,3,0)</f>
        <v>142.05000000000001</v>
      </c>
      <c r="C19" s="2">
        <f>VLOOKUP($A:$A,'[1]March26- Sales'!$A:$U,13,0)</f>
        <v>187.45</v>
      </c>
      <c r="D19" s="2">
        <f>VLOOKUP($A:$A,'[1]March26- Sales'!$A:$U,8,0)</f>
        <v>724.2</v>
      </c>
      <c r="E19" s="2">
        <f>VLOOKUP($A:$A,'[1]March26- Sales'!$A:$U,11,0)</f>
        <v>3.8</v>
      </c>
      <c r="F19" s="2">
        <f>VLOOKUP($A:$A,'[1]March26- Sales'!$A:$U,10,0)</f>
        <v>698.11</v>
      </c>
      <c r="G19" s="2">
        <f>VLOOKUP($A:$A,'[1]March26- Sales'!$A:$U,14,0)</f>
        <v>206.50000000000003</v>
      </c>
      <c r="H19" s="9"/>
      <c r="I19" s="7"/>
      <c r="J19" s="7"/>
      <c r="K19" s="7"/>
      <c r="L19" s="7"/>
      <c r="M19" s="7"/>
      <c r="N19" s="7"/>
      <c r="O19" s="8"/>
      <c r="P19" s="3">
        <f t="shared" si="0"/>
        <v>1050.46</v>
      </c>
      <c r="Q19" s="3">
        <f t="shared" si="1"/>
        <v>1053.7</v>
      </c>
      <c r="R19" s="3">
        <f t="shared" si="4"/>
        <v>-3.2400000000000091</v>
      </c>
      <c r="S19" s="22"/>
      <c r="T19" s="22"/>
      <c r="U19" s="20"/>
      <c r="V19" s="22"/>
      <c r="W19" s="20"/>
      <c r="X19" s="22"/>
      <c r="Y19" s="22"/>
      <c r="Z19" s="21">
        <f t="shared" si="2"/>
        <v>0</v>
      </c>
      <c r="AA19" s="21">
        <f t="shared" si="3"/>
        <v>1050.46</v>
      </c>
    </row>
    <row r="20" spans="1:27" ht="15.75" x14ac:dyDescent="0.25">
      <c r="A20" s="36">
        <v>46100</v>
      </c>
      <c r="B20" s="2">
        <f>VLOOKUP($A:$A,'[1]March26- Sales'!$A:$U,3,0)</f>
        <v>141.69999999999999</v>
      </c>
      <c r="C20" s="2">
        <f>VLOOKUP($A:$A,'[1]March26- Sales'!$A:$U,13,0)</f>
        <v>58.400000000000006</v>
      </c>
      <c r="D20" s="2">
        <f>VLOOKUP($A:$A,'[1]March26- Sales'!$A:$U,8,0)</f>
        <v>577.70000000000005</v>
      </c>
      <c r="E20" s="2">
        <f>VLOOKUP($A:$A,'[1]March26- Sales'!$A:$U,11,0)</f>
        <v>5.8</v>
      </c>
      <c r="F20" s="2">
        <f>VLOOKUP($A:$A,'[1]March26- Sales'!$A:$U,10,0)</f>
        <v>690.12</v>
      </c>
      <c r="G20" s="2">
        <f>VLOOKUP($A:$A,'[1]March26- Sales'!$A:$U,14,0)</f>
        <v>50.4</v>
      </c>
      <c r="H20" s="9"/>
      <c r="I20" s="7"/>
      <c r="J20" s="7"/>
      <c r="K20" s="7"/>
      <c r="L20" s="7"/>
      <c r="M20" s="7"/>
      <c r="N20" s="7"/>
      <c r="O20" s="8"/>
      <c r="P20" s="3">
        <f t="shared" si="0"/>
        <v>888.02</v>
      </c>
      <c r="Q20" s="3">
        <f t="shared" si="1"/>
        <v>777.80000000000007</v>
      </c>
      <c r="R20" s="3">
        <f t="shared" si="4"/>
        <v>110.21999999999991</v>
      </c>
      <c r="S20" s="22"/>
      <c r="T20" s="22"/>
      <c r="U20" s="20"/>
      <c r="V20" s="20"/>
      <c r="W20" s="20"/>
      <c r="X20" s="20"/>
      <c r="Y20" s="22"/>
      <c r="Z20" s="21">
        <f t="shared" si="2"/>
        <v>0</v>
      </c>
      <c r="AA20" s="21">
        <f t="shared" si="3"/>
        <v>888.02</v>
      </c>
    </row>
    <row r="21" spans="1:27" ht="15.75" x14ac:dyDescent="0.25">
      <c r="A21" s="36">
        <v>46101</v>
      </c>
      <c r="B21" s="2">
        <f>VLOOKUP($A:$A,'[1]March26- Sales'!$A:$U,3,0)</f>
        <v>181.75</v>
      </c>
      <c r="C21" s="2">
        <f>VLOOKUP($A:$A,'[1]March26- Sales'!$A:$U,13,0)</f>
        <v>808.05</v>
      </c>
      <c r="D21" s="2">
        <f>VLOOKUP($A:$A,'[1]March26- Sales'!$A:$U,8,0)</f>
        <v>958.65</v>
      </c>
      <c r="E21" s="2">
        <f>VLOOKUP($A:$A,'[1]March26- Sales'!$A:$U,11,0)</f>
        <v>22</v>
      </c>
      <c r="F21" s="2">
        <f>VLOOKUP($A:$A,'[1]March26- Sales'!$A:$U,10,0)</f>
        <v>820.15</v>
      </c>
      <c r="G21" s="2">
        <f>VLOOKUP($A:$A,'[1]March26- Sales'!$A:$U,14,0)</f>
        <v>808.05</v>
      </c>
      <c r="H21" s="9"/>
      <c r="I21" s="7"/>
      <c r="J21" s="7"/>
      <c r="K21" s="7"/>
      <c r="L21" s="7"/>
      <c r="M21" s="7"/>
      <c r="N21" s="7"/>
      <c r="O21" s="8"/>
      <c r="P21" s="3">
        <f t="shared" si="0"/>
        <v>1831.9499999999998</v>
      </c>
      <c r="Q21" s="3">
        <f t="shared" si="1"/>
        <v>1948.4499999999998</v>
      </c>
      <c r="R21" s="3">
        <f t="shared" si="4"/>
        <v>-116.5</v>
      </c>
      <c r="S21" s="22"/>
      <c r="T21" s="22"/>
      <c r="U21" s="22"/>
      <c r="V21" s="20"/>
      <c r="W21" s="22"/>
      <c r="X21" s="22"/>
      <c r="Y21" s="20"/>
      <c r="Z21" s="21">
        <f t="shared" si="2"/>
        <v>0</v>
      </c>
      <c r="AA21" s="21">
        <f t="shared" si="3"/>
        <v>1831.9499999999998</v>
      </c>
    </row>
    <row r="22" spans="1:27" ht="15.75" x14ac:dyDescent="0.25">
      <c r="A22" s="36">
        <v>46102</v>
      </c>
      <c r="B22" s="2">
        <f>VLOOKUP($A:$A,'[1]March26- Sales'!$A:$U,3,0)</f>
        <v>0</v>
      </c>
      <c r="C22" s="2">
        <f>VLOOKUP($A:$A,'[1]March26- Sales'!$A:$U,13,0)</f>
        <v>0</v>
      </c>
      <c r="D22" s="2">
        <f>VLOOKUP($A:$A,'[1]March26- Sales'!$A:$U,8,0)</f>
        <v>0</v>
      </c>
      <c r="E22" s="2">
        <f>VLOOKUP($A:$A,'[1]March26- Sales'!$A:$U,11,0)</f>
        <v>0</v>
      </c>
      <c r="F22" s="2">
        <f>VLOOKUP($A:$A,'[1]March26- Sales'!$A:$U,10,0)</f>
        <v>0</v>
      </c>
      <c r="G22" s="2">
        <f>VLOOKUP($A:$A,'[1]March26- Sales'!$A:$U,14,0)</f>
        <v>0</v>
      </c>
      <c r="H22" s="9"/>
      <c r="I22" s="7"/>
      <c r="J22" s="7"/>
      <c r="K22" s="7"/>
      <c r="L22" s="7"/>
      <c r="M22" s="7"/>
      <c r="N22" s="7"/>
      <c r="O22" s="8"/>
      <c r="P22" s="3">
        <f t="shared" si="0"/>
        <v>0</v>
      </c>
      <c r="Q22" s="3">
        <f t="shared" si="1"/>
        <v>0</v>
      </c>
      <c r="R22" s="3">
        <f t="shared" si="4"/>
        <v>0</v>
      </c>
      <c r="S22" s="20"/>
      <c r="T22" s="20"/>
      <c r="U22" s="22"/>
      <c r="V22" s="22"/>
      <c r="W22" s="22"/>
      <c r="X22" s="22"/>
      <c r="Y22" s="22"/>
      <c r="Z22" s="21">
        <f t="shared" si="2"/>
        <v>0</v>
      </c>
      <c r="AA22" s="21">
        <f t="shared" si="3"/>
        <v>0</v>
      </c>
    </row>
    <row r="23" spans="1:27" ht="15.75" x14ac:dyDescent="0.25">
      <c r="A23" s="36">
        <v>46103</v>
      </c>
      <c r="B23" s="2">
        <f>VLOOKUP($A:$A,'[1]March26- Sales'!$A:$U,3,0)</f>
        <v>0</v>
      </c>
      <c r="C23" s="2">
        <f>VLOOKUP($A:$A,'[1]March26- Sales'!$A:$U,13,0)</f>
        <v>0</v>
      </c>
      <c r="D23" s="2">
        <f>VLOOKUP($A:$A,'[1]March26- Sales'!$A:$U,8,0)</f>
        <v>0</v>
      </c>
      <c r="E23" s="2">
        <f>VLOOKUP($A:$A,'[1]March26- Sales'!$A:$U,11,0)</f>
        <v>0</v>
      </c>
      <c r="F23" s="2">
        <f>VLOOKUP($A:$A,'[1]March26- Sales'!$A:$U,10,0)</f>
        <v>0</v>
      </c>
      <c r="G23" s="2">
        <f>VLOOKUP($A:$A,'[1]March26- Sales'!$A:$U,14,0)</f>
        <v>0</v>
      </c>
      <c r="H23" s="9"/>
      <c r="I23" s="7"/>
      <c r="J23" s="7"/>
      <c r="K23" s="7"/>
      <c r="L23" s="7"/>
      <c r="M23" s="7"/>
      <c r="N23" s="7"/>
      <c r="O23" s="8"/>
      <c r="P23" s="3">
        <f t="shared" si="0"/>
        <v>0</v>
      </c>
      <c r="Q23" s="3">
        <f t="shared" si="1"/>
        <v>0</v>
      </c>
      <c r="R23" s="3">
        <f t="shared" si="4"/>
        <v>0</v>
      </c>
      <c r="S23" s="22"/>
      <c r="T23" s="22"/>
      <c r="U23" s="22"/>
      <c r="V23" s="22"/>
      <c r="W23" s="22"/>
      <c r="X23" s="22"/>
      <c r="Y23" s="22"/>
      <c r="Z23" s="21">
        <f t="shared" si="2"/>
        <v>0</v>
      </c>
      <c r="AA23" s="21">
        <f t="shared" si="3"/>
        <v>0</v>
      </c>
    </row>
    <row r="24" spans="1:27" ht="15.75" x14ac:dyDescent="0.25">
      <c r="A24" s="36">
        <v>46104</v>
      </c>
      <c r="B24" s="2">
        <f>VLOOKUP($A:$A,'[1]March26- Sales'!$A:$U,3,0)</f>
        <v>175.8</v>
      </c>
      <c r="C24" s="2">
        <f>VLOOKUP($A:$A,'[1]March26- Sales'!$A:$U,13,0)</f>
        <v>42.199999999999996</v>
      </c>
      <c r="D24" s="2">
        <f>VLOOKUP($A:$A,'[1]March26- Sales'!$A:$U,8,0)</f>
        <v>647.70000000000005</v>
      </c>
      <c r="E24" s="2">
        <f>VLOOKUP($A:$A,'[1]March26- Sales'!$A:$U,11,0)</f>
        <v>0</v>
      </c>
      <c r="F24" s="2">
        <f>VLOOKUP($A:$A,'[1]March26- Sales'!$A:$U,10,0)</f>
        <v>654.86</v>
      </c>
      <c r="G24" s="2">
        <f>VLOOKUP($A:$A,'[1]March26- Sales'!$A:$U,14,0)</f>
        <v>47.2</v>
      </c>
      <c r="H24" s="9"/>
      <c r="I24" s="7"/>
      <c r="J24" s="7"/>
      <c r="K24" s="7"/>
      <c r="L24" s="7"/>
      <c r="M24" s="7"/>
      <c r="N24" s="7"/>
      <c r="O24" s="8"/>
      <c r="P24" s="3">
        <f t="shared" si="0"/>
        <v>877.86000000000013</v>
      </c>
      <c r="Q24" s="3">
        <f t="shared" si="1"/>
        <v>865.7</v>
      </c>
      <c r="R24" s="3">
        <f t="shared" si="4"/>
        <v>12.160000000000082</v>
      </c>
      <c r="S24" s="22"/>
      <c r="T24" s="22"/>
      <c r="U24" s="20"/>
      <c r="V24" s="20"/>
      <c r="W24" s="20"/>
      <c r="X24" s="20"/>
      <c r="Y24" s="20"/>
      <c r="Z24" s="21">
        <f t="shared" si="2"/>
        <v>0</v>
      </c>
      <c r="AA24" s="21">
        <f t="shared" si="3"/>
        <v>877.86000000000013</v>
      </c>
    </row>
    <row r="25" spans="1:27" ht="15.75" x14ac:dyDescent="0.25">
      <c r="A25" s="36">
        <v>46105</v>
      </c>
      <c r="B25" s="2">
        <f>VLOOKUP($A:$A,'[1]March26- Sales'!$A:$U,3,0)</f>
        <v>309.60000000000002</v>
      </c>
      <c r="C25" s="2">
        <f>VLOOKUP($A:$A,'[1]March26- Sales'!$A:$U,13,0)</f>
        <v>278.39999999999998</v>
      </c>
      <c r="D25" s="2">
        <f>VLOOKUP($A:$A,'[1]March26- Sales'!$A:$U,8,0)</f>
        <v>869.25</v>
      </c>
      <c r="E25" s="2">
        <f>VLOOKUP($A:$A,'[1]March26- Sales'!$A:$U,11,0)</f>
        <v>0</v>
      </c>
      <c r="F25" s="2">
        <f>VLOOKUP($A:$A,'[1]March26- Sales'!$A:$U,10,0)</f>
        <v>872.02</v>
      </c>
      <c r="G25" s="2">
        <f>VLOOKUP($A:$A,'[1]March26- Sales'!$A:$U,14,0)</f>
        <v>278.40000000000003</v>
      </c>
      <c r="H25" s="9"/>
      <c r="I25" s="7"/>
      <c r="J25" s="7"/>
      <c r="K25" s="7"/>
      <c r="L25" s="7"/>
      <c r="M25" s="7"/>
      <c r="N25" s="7"/>
      <c r="O25" s="8"/>
      <c r="P25" s="3">
        <f t="shared" si="0"/>
        <v>1460.02</v>
      </c>
      <c r="Q25" s="3">
        <f t="shared" si="1"/>
        <v>1457.25</v>
      </c>
      <c r="R25" s="3">
        <f t="shared" si="4"/>
        <v>2.7699999999999818</v>
      </c>
      <c r="S25" s="22"/>
      <c r="T25" s="22"/>
      <c r="U25" s="22"/>
      <c r="V25" s="22"/>
      <c r="W25" s="20"/>
      <c r="X25" s="20"/>
      <c r="Y25" s="20"/>
      <c r="Z25" s="21">
        <f t="shared" si="2"/>
        <v>0</v>
      </c>
      <c r="AA25" s="21">
        <f t="shared" si="3"/>
        <v>1460.02</v>
      </c>
    </row>
    <row r="26" spans="1:27" ht="15.75" x14ac:dyDescent="0.25">
      <c r="A26" s="36">
        <v>46106</v>
      </c>
      <c r="B26" s="2">
        <f>VLOOKUP($A:$A,'[1]March26- Sales'!$A:$U,3,0)</f>
        <v>205.9</v>
      </c>
      <c r="C26" s="2">
        <f>VLOOKUP($A:$A,'[1]March26- Sales'!$A:$U,13,0)</f>
        <v>165.6</v>
      </c>
      <c r="D26" s="2">
        <f>VLOOKUP($A:$A,'[1]March26- Sales'!$A:$U,8,0)</f>
        <v>713.35</v>
      </c>
      <c r="E26" s="2">
        <f>VLOOKUP($A:$A,'[1]March26- Sales'!$A:$U,11,0)</f>
        <v>3.3</v>
      </c>
      <c r="F26" s="2">
        <f>VLOOKUP($A:$A,'[1]March26- Sales'!$A:$U,10,0)</f>
        <v>694.18</v>
      </c>
      <c r="G26" s="2">
        <f>VLOOKUP($A:$A,'[1]March26- Sales'!$A:$U,14,0)</f>
        <v>183.2</v>
      </c>
      <c r="H26" s="9"/>
      <c r="I26" s="7"/>
      <c r="J26" s="7"/>
      <c r="K26" s="7"/>
      <c r="L26" s="7"/>
      <c r="M26" s="7"/>
      <c r="N26" s="7"/>
      <c r="O26" s="8"/>
      <c r="P26" s="3">
        <f t="shared" si="0"/>
        <v>1086.58</v>
      </c>
      <c r="Q26" s="3">
        <f t="shared" si="1"/>
        <v>1084.8499999999999</v>
      </c>
      <c r="R26" s="3">
        <f t="shared" si="4"/>
        <v>1.7300000000000182</v>
      </c>
      <c r="S26" s="22"/>
      <c r="T26" s="22"/>
      <c r="U26" s="22"/>
      <c r="V26" s="22"/>
      <c r="W26" s="20"/>
      <c r="X26" s="20"/>
      <c r="Y26" s="20"/>
      <c r="Z26" s="21">
        <f t="shared" si="2"/>
        <v>0</v>
      </c>
      <c r="AA26" s="21">
        <f t="shared" si="3"/>
        <v>1086.58</v>
      </c>
    </row>
    <row r="27" spans="1:27" ht="15.75" x14ac:dyDescent="0.25">
      <c r="A27" s="36">
        <v>46107</v>
      </c>
      <c r="B27" s="2">
        <f>VLOOKUP($A:$A,'[1]March26- Sales'!$A:$U,3,0)</f>
        <v>207.1</v>
      </c>
      <c r="C27" s="2">
        <f>VLOOKUP($A:$A,'[1]March26- Sales'!$A:$U,13,0)</f>
        <v>50.699999999999996</v>
      </c>
      <c r="D27" s="2">
        <f>VLOOKUP($A:$A,'[1]March26- Sales'!$A:$U,8,0)</f>
        <v>767.5</v>
      </c>
      <c r="E27" s="2">
        <f>VLOOKUP($A:$A,'[1]March26- Sales'!$A:$U,11,0)</f>
        <v>7.3</v>
      </c>
      <c r="F27" s="2">
        <f>VLOOKUP($A:$A,'[1]March26- Sales'!$A:$U,10,0)</f>
        <v>778.27</v>
      </c>
      <c r="G27" s="2">
        <f>VLOOKUP($A:$A,'[1]March26- Sales'!$A:$U,14,0)</f>
        <v>50.4</v>
      </c>
      <c r="H27" s="9"/>
      <c r="I27" s="7"/>
      <c r="J27" s="7"/>
      <c r="K27" s="7"/>
      <c r="L27" s="7"/>
      <c r="M27" s="7"/>
      <c r="N27" s="7"/>
      <c r="O27" s="8"/>
      <c r="P27" s="3">
        <f t="shared" si="0"/>
        <v>1043.07</v>
      </c>
      <c r="Q27" s="3">
        <f t="shared" si="1"/>
        <v>1025.3</v>
      </c>
      <c r="R27" s="3">
        <f t="shared" si="4"/>
        <v>17.769999999999982</v>
      </c>
      <c r="S27" s="19"/>
      <c r="T27" s="19"/>
      <c r="U27" s="22"/>
      <c r="V27" s="22"/>
      <c r="W27" s="20"/>
      <c r="X27" s="20"/>
      <c r="Y27" s="20"/>
      <c r="Z27" s="21">
        <f t="shared" si="2"/>
        <v>0</v>
      </c>
      <c r="AA27" s="21">
        <f t="shared" si="3"/>
        <v>1043.07</v>
      </c>
    </row>
    <row r="28" spans="1:27" ht="15.75" x14ac:dyDescent="0.25">
      <c r="A28" s="36">
        <v>46108</v>
      </c>
      <c r="B28" s="2">
        <f>VLOOKUP($A:$A,'[1]March26- Sales'!$A:$U,3,0)</f>
        <v>154.15</v>
      </c>
      <c r="C28" s="2">
        <f>VLOOKUP($A:$A,'[1]March26- Sales'!$A:$U,13,0)</f>
        <v>547.54999999999995</v>
      </c>
      <c r="D28" s="2">
        <f>VLOOKUP($A:$A,'[1]March26- Sales'!$A:$U,8,0)</f>
        <v>856</v>
      </c>
      <c r="E28" s="2">
        <f>VLOOKUP($A:$A,'[1]March26- Sales'!$A:$U,11,0)</f>
        <v>3.6</v>
      </c>
      <c r="F28" s="2">
        <f>VLOOKUP($A:$A,'[1]March26- Sales'!$A:$U,10,0)</f>
        <v>1072.23</v>
      </c>
      <c r="G28" s="2">
        <f>VLOOKUP($A:$A,'[1]March26- Sales'!$A:$U,14,0)</f>
        <v>783.79999999999973</v>
      </c>
      <c r="H28" s="9"/>
      <c r="I28" s="9"/>
      <c r="J28" s="9"/>
      <c r="K28" s="9"/>
      <c r="L28" s="9"/>
      <c r="M28" s="9"/>
      <c r="N28" s="9"/>
      <c r="O28" s="9"/>
      <c r="P28" s="3">
        <f t="shared" si="0"/>
        <v>2013.7799999999997</v>
      </c>
      <c r="Q28" s="3">
        <f t="shared" si="1"/>
        <v>1557.6999999999998</v>
      </c>
      <c r="R28" s="3">
        <f t="shared" si="4"/>
        <v>456.07999999999993</v>
      </c>
      <c r="S28" s="22"/>
      <c r="T28" s="22"/>
      <c r="U28" s="22"/>
      <c r="V28" s="20"/>
      <c r="W28" s="22"/>
      <c r="X28" s="22"/>
      <c r="Y28" s="22"/>
      <c r="Z28" s="21">
        <f t="shared" si="2"/>
        <v>0</v>
      </c>
      <c r="AA28" s="21">
        <f t="shared" si="3"/>
        <v>2013.7799999999997</v>
      </c>
    </row>
    <row r="29" spans="1:27" ht="15.75" x14ac:dyDescent="0.25">
      <c r="A29" s="36">
        <v>46109</v>
      </c>
      <c r="B29" s="2">
        <f>VLOOKUP($A:$A,'[1]March26- Sales'!$A:$U,3,0)</f>
        <v>0</v>
      </c>
      <c r="C29" s="2">
        <f>VLOOKUP($A:$A,'[1]March26- Sales'!$A:$U,13,0)</f>
        <v>0</v>
      </c>
      <c r="D29" s="2">
        <f>VLOOKUP($A:$A,'[1]March26- Sales'!$A:$U,8,0)</f>
        <v>0</v>
      </c>
      <c r="E29" s="2">
        <f>VLOOKUP($A:$A,'[1]March26- Sales'!$A:$U,11,0)</f>
        <v>0</v>
      </c>
      <c r="F29" s="2">
        <f>VLOOKUP($A:$A,'[1]March26- Sales'!$A:$U,10,0)</f>
        <v>0</v>
      </c>
      <c r="G29" s="2">
        <f>VLOOKUP($A:$A,'[1]March26- Sales'!$A:$U,14,0)</f>
        <v>0</v>
      </c>
      <c r="H29" s="9"/>
      <c r="I29" s="7"/>
      <c r="J29" s="7"/>
      <c r="K29" s="7"/>
      <c r="L29" s="7"/>
      <c r="M29" s="7"/>
      <c r="N29" s="7"/>
      <c r="O29" s="8"/>
      <c r="P29" s="3">
        <f t="shared" si="0"/>
        <v>0</v>
      </c>
      <c r="Q29" s="3">
        <f t="shared" si="1"/>
        <v>0</v>
      </c>
      <c r="R29" s="3">
        <f t="shared" si="4"/>
        <v>0</v>
      </c>
      <c r="S29" s="22"/>
      <c r="T29" s="22"/>
      <c r="U29" s="22"/>
      <c r="V29" s="22"/>
      <c r="W29" s="22"/>
      <c r="X29" s="20"/>
      <c r="Y29" s="22"/>
      <c r="Z29" s="21">
        <f t="shared" si="2"/>
        <v>0</v>
      </c>
      <c r="AA29" s="21">
        <f t="shared" si="3"/>
        <v>0</v>
      </c>
    </row>
    <row r="30" spans="1:27" ht="15.75" x14ac:dyDescent="0.25">
      <c r="A30" s="36">
        <v>46110</v>
      </c>
      <c r="B30" s="2">
        <f>VLOOKUP($A:$A,'[1]March26- Sales'!$A:$U,3,0)</f>
        <v>0</v>
      </c>
      <c r="C30" s="2">
        <f>VLOOKUP($A:$A,'[1]March26- Sales'!$A:$U,13,0)</f>
        <v>0</v>
      </c>
      <c r="D30" s="2">
        <f>VLOOKUP($A:$A,'[1]March26- Sales'!$A:$U,8,0)</f>
        <v>0</v>
      </c>
      <c r="E30" s="2">
        <f>VLOOKUP($A:$A,'[1]March26- Sales'!$A:$U,11,0)</f>
        <v>0</v>
      </c>
      <c r="F30" s="2">
        <f>VLOOKUP($A:$A,'[1]March26- Sales'!$A:$U,10,0)</f>
        <v>0</v>
      </c>
      <c r="G30" s="2">
        <f>VLOOKUP($A:$A,'[1]March26- Sales'!$A:$U,14,0)</f>
        <v>0</v>
      </c>
      <c r="H30" s="9"/>
      <c r="I30" s="7"/>
      <c r="J30" s="7"/>
      <c r="K30" s="7"/>
      <c r="L30" s="7"/>
      <c r="M30" s="7"/>
      <c r="N30" s="7"/>
      <c r="O30" s="8"/>
      <c r="P30" s="3">
        <f t="shared" si="0"/>
        <v>0</v>
      </c>
      <c r="Q30" s="3">
        <f t="shared" si="1"/>
        <v>0</v>
      </c>
      <c r="R30" s="3">
        <f t="shared" si="4"/>
        <v>0</v>
      </c>
      <c r="S30" s="22"/>
      <c r="T30" s="22"/>
      <c r="U30" s="22"/>
      <c r="V30" s="20"/>
      <c r="W30" s="22"/>
      <c r="X30" s="22"/>
      <c r="Y30" s="22"/>
      <c r="Z30" s="21">
        <f t="shared" si="2"/>
        <v>0</v>
      </c>
      <c r="AA30" s="21">
        <f t="shared" si="3"/>
        <v>0</v>
      </c>
    </row>
    <row r="31" spans="1:27" ht="15.75" x14ac:dyDescent="0.25">
      <c r="A31" s="36">
        <v>46111</v>
      </c>
      <c r="B31" s="2">
        <f>VLOOKUP($A:$A,'[1]March26- Sales'!$A:$U,3,0)</f>
        <v>149.69999999999999</v>
      </c>
      <c r="C31" s="2">
        <f>VLOOKUP($A:$A,'[1]March26- Sales'!$A:$U,13,0)</f>
        <v>29.9</v>
      </c>
      <c r="D31" s="2">
        <f>VLOOKUP($A:$A,'[1]March26- Sales'!$A:$U,8,0)</f>
        <v>789.9</v>
      </c>
      <c r="E31" s="2">
        <f>VLOOKUP($A:$A,'[1]March26- Sales'!$A:$U,11,0)</f>
        <v>0</v>
      </c>
      <c r="F31" s="2">
        <f>VLOOKUP($A:$A,'[1]March26- Sales'!$A:$U,10,0)</f>
        <v>1039.17</v>
      </c>
      <c r="G31" s="2">
        <f>VLOOKUP($A:$A,'[1]March26- Sales'!$A:$U,14,0)</f>
        <v>0</v>
      </c>
      <c r="H31" s="9"/>
      <c r="I31" s="7"/>
      <c r="J31" s="7"/>
      <c r="K31" s="7"/>
      <c r="L31" s="7"/>
      <c r="M31" s="7"/>
      <c r="N31" s="7"/>
      <c r="O31" s="8"/>
      <c r="P31" s="3">
        <f t="shared" si="0"/>
        <v>1188.8700000000001</v>
      </c>
      <c r="Q31" s="3">
        <f t="shared" si="1"/>
        <v>969.5</v>
      </c>
      <c r="R31" s="3">
        <f t="shared" si="4"/>
        <v>219.37000000000012</v>
      </c>
      <c r="S31" s="22"/>
      <c r="T31" s="22"/>
      <c r="U31" s="22"/>
      <c r="V31" s="22"/>
      <c r="W31" s="22"/>
      <c r="X31" s="22"/>
      <c r="Y31" s="22"/>
      <c r="Z31" s="21">
        <f t="shared" si="2"/>
        <v>0</v>
      </c>
      <c r="AA31" s="21">
        <f t="shared" si="3"/>
        <v>1188.8700000000001</v>
      </c>
    </row>
    <row r="32" spans="1:27" ht="15.75" x14ac:dyDescent="0.25">
      <c r="A32" s="36">
        <v>46112</v>
      </c>
      <c r="B32" s="2">
        <f>VLOOKUP($A:$A,'[1]March26- Sales'!$A:$U,3,0)</f>
        <v>219.45</v>
      </c>
      <c r="C32" s="2">
        <f>VLOOKUP($A:$A,'[1]March26- Sales'!$A:$U,13,0)</f>
        <v>80</v>
      </c>
      <c r="D32" s="2">
        <f>VLOOKUP($A:$A,'[1]March26- Sales'!$A:$U,8,0)</f>
        <v>950.6</v>
      </c>
      <c r="E32" s="2">
        <f>VLOOKUP($A:$A,'[1]March26- Sales'!$A:$U,11,0)</f>
        <v>6.3</v>
      </c>
      <c r="F32" s="2">
        <f>VLOOKUP($A:$A,'[1]March26- Sales'!$A:$U,10,0)</f>
        <v>947.5</v>
      </c>
      <c r="G32" s="2">
        <f>VLOOKUP($A:$A,'[1]March26- Sales'!$A:$U,14,0)</f>
        <v>0</v>
      </c>
      <c r="H32" s="9"/>
      <c r="I32" s="9"/>
      <c r="J32" s="9"/>
      <c r="K32" s="9"/>
      <c r="L32" s="9"/>
      <c r="M32" s="9"/>
      <c r="N32" s="9"/>
      <c r="O32" s="9"/>
      <c r="P32" s="3">
        <f t="shared" si="0"/>
        <v>1173.25</v>
      </c>
      <c r="Q32" s="3">
        <f t="shared" si="1"/>
        <v>1250.05</v>
      </c>
      <c r="R32" s="3">
        <f t="shared" si="4"/>
        <v>-76.799999999999955</v>
      </c>
      <c r="S32" s="9"/>
      <c r="T32" s="9"/>
      <c r="U32" s="9"/>
      <c r="V32" s="9"/>
      <c r="W32" s="9"/>
      <c r="X32" s="9"/>
      <c r="Y32" s="9"/>
      <c r="Z32" s="21">
        <f t="shared" si="2"/>
        <v>0</v>
      </c>
      <c r="AA32" s="21">
        <f t="shared" si="3"/>
        <v>1173.25</v>
      </c>
    </row>
    <row r="33" spans="1:27" ht="15.75" x14ac:dyDescent="0.25">
      <c r="A33" s="36" t="s">
        <v>22</v>
      </c>
      <c r="B33" s="15">
        <f>SUM(B2:B32)</f>
        <v>3711.9</v>
      </c>
      <c r="C33" s="15"/>
      <c r="D33" s="15"/>
      <c r="E33" s="15">
        <f t="shared" ref="E33:R33" si="5">SUM(E2:E32)</f>
        <v>113.99999999999999</v>
      </c>
      <c r="F33" s="15">
        <f t="shared" si="5"/>
        <v>17099.940000000002</v>
      </c>
      <c r="G33" s="15">
        <f t="shared" si="5"/>
        <v>6805.6399999999976</v>
      </c>
      <c r="H33" s="15">
        <f t="shared" si="5"/>
        <v>0</v>
      </c>
      <c r="I33" s="15">
        <f t="shared" si="5"/>
        <v>0</v>
      </c>
      <c r="J33" s="15">
        <f t="shared" si="5"/>
        <v>0</v>
      </c>
      <c r="K33" s="15">
        <f t="shared" si="5"/>
        <v>0</v>
      </c>
      <c r="L33" s="15">
        <f>SUM(L2:L32)</f>
        <v>0</v>
      </c>
      <c r="M33" s="15">
        <f t="shared" si="5"/>
        <v>0</v>
      </c>
      <c r="N33" s="15">
        <f t="shared" si="5"/>
        <v>0</v>
      </c>
      <c r="O33" s="16">
        <f t="shared" si="5"/>
        <v>0</v>
      </c>
      <c r="P33" s="15">
        <f t="shared" si="5"/>
        <v>27731.48</v>
      </c>
      <c r="Q33" s="15">
        <f t="shared" si="5"/>
        <v>27221.25</v>
      </c>
      <c r="R33" s="15">
        <f t="shared" si="5"/>
        <v>510.23000000000013</v>
      </c>
      <c r="S33" s="15">
        <f t="shared" ref="S33:Z33" si="6">SUM(S2:S32)</f>
        <v>0</v>
      </c>
      <c r="T33" s="15">
        <f t="shared" si="6"/>
        <v>0</v>
      </c>
      <c r="U33" s="15">
        <f t="shared" si="6"/>
        <v>0</v>
      </c>
      <c r="V33" s="15">
        <f t="shared" si="6"/>
        <v>0</v>
      </c>
      <c r="W33" s="15">
        <f t="shared" si="6"/>
        <v>0</v>
      </c>
      <c r="X33" s="15">
        <f t="shared" si="6"/>
        <v>0</v>
      </c>
      <c r="Y33" s="15">
        <f t="shared" si="6"/>
        <v>0</v>
      </c>
      <c r="Z33" s="15">
        <f t="shared" si="6"/>
        <v>0</v>
      </c>
      <c r="AA33" s="15">
        <f t="shared" si="3"/>
        <v>27731.48</v>
      </c>
    </row>
    <row r="34" spans="1:27" ht="15.75" x14ac:dyDescent="0.25">
      <c r="A34" s="36" t="s">
        <v>23</v>
      </c>
      <c r="B34" s="15">
        <f>B33/100*0</f>
        <v>0</v>
      </c>
      <c r="C34" s="15"/>
      <c r="D34" s="15"/>
      <c r="E34" s="15">
        <f>E33/100*0</f>
        <v>0</v>
      </c>
      <c r="F34" s="15">
        <f>F33/100*0.7</f>
        <v>119.69958000000001</v>
      </c>
      <c r="G34" s="15">
        <v>115.87</v>
      </c>
      <c r="H34" s="15">
        <f>H33/100*37</f>
        <v>0</v>
      </c>
      <c r="I34" s="15">
        <f>I33/100*37</f>
        <v>0</v>
      </c>
      <c r="J34" s="15">
        <f>J33/100*2.5</f>
        <v>0</v>
      </c>
      <c r="K34" s="15">
        <f>K33/100*2.5</f>
        <v>0</v>
      </c>
      <c r="L34" s="15">
        <f>L33/100*0</f>
        <v>0</v>
      </c>
      <c r="M34" s="15">
        <f>M33/100*2.5</f>
        <v>0</v>
      </c>
      <c r="N34" s="15">
        <f>N33/100*0</f>
        <v>0</v>
      </c>
      <c r="O34" s="16">
        <f>O33/100*0</f>
        <v>0</v>
      </c>
      <c r="P34" s="16">
        <f>SUM(B34:O34)</f>
        <v>235.56958000000003</v>
      </c>
      <c r="Q34" s="16"/>
      <c r="R34" s="16"/>
      <c r="S34" s="15"/>
      <c r="T34" s="15"/>
      <c r="U34" s="15"/>
      <c r="V34" s="15"/>
      <c r="W34" s="15"/>
      <c r="X34" s="15"/>
      <c r="Y34" s="15"/>
      <c r="Z34" s="15"/>
      <c r="AA34" s="15"/>
    </row>
    <row r="35" spans="1:27" ht="15.75" x14ac:dyDescent="0.25">
      <c r="A35" s="36" t="s">
        <v>24</v>
      </c>
      <c r="B35" s="17">
        <f>SUM(B33-B34)</f>
        <v>3711.9</v>
      </c>
      <c r="C35" s="17"/>
      <c r="D35" s="17"/>
      <c r="E35" s="17">
        <f t="shared" ref="E35:O35" si="7">SUM(E33-E34)</f>
        <v>113.99999999999999</v>
      </c>
      <c r="F35" s="17">
        <f t="shared" si="7"/>
        <v>16980.240420000002</v>
      </c>
      <c r="G35" s="17">
        <f t="shared" si="7"/>
        <v>6689.7699999999977</v>
      </c>
      <c r="H35" s="17">
        <f t="shared" si="7"/>
        <v>0</v>
      </c>
      <c r="I35" s="17">
        <f t="shared" si="7"/>
        <v>0</v>
      </c>
      <c r="J35" s="17">
        <f t="shared" si="7"/>
        <v>0</v>
      </c>
      <c r="K35" s="17">
        <f t="shared" si="7"/>
        <v>0</v>
      </c>
      <c r="L35" s="17">
        <f>SUM(L33-L34)</f>
        <v>0</v>
      </c>
      <c r="M35" s="17">
        <f t="shared" si="7"/>
        <v>0</v>
      </c>
      <c r="N35" s="17">
        <f t="shared" si="7"/>
        <v>0</v>
      </c>
      <c r="O35" s="18">
        <f t="shared" si="7"/>
        <v>0</v>
      </c>
      <c r="P35" s="18">
        <f>SUM(B35:O35)</f>
        <v>27495.91042</v>
      </c>
      <c r="Q35" s="18"/>
      <c r="R35" s="18"/>
      <c r="S35" s="17">
        <f t="shared" ref="S35:Z35" si="8">SUM(S33-S34)</f>
        <v>0</v>
      </c>
      <c r="T35" s="17">
        <f t="shared" si="8"/>
        <v>0</v>
      </c>
      <c r="U35" s="17">
        <f t="shared" si="8"/>
        <v>0</v>
      </c>
      <c r="V35" s="17">
        <f t="shared" si="8"/>
        <v>0</v>
      </c>
      <c r="W35" s="17">
        <f t="shared" si="8"/>
        <v>0</v>
      </c>
      <c r="X35" s="17">
        <f t="shared" si="8"/>
        <v>0</v>
      </c>
      <c r="Y35" s="17">
        <f t="shared" si="8"/>
        <v>0</v>
      </c>
      <c r="Z35" s="17">
        <f t="shared" si="8"/>
        <v>0</v>
      </c>
      <c r="AA35" s="17">
        <f>P35-Z35</f>
        <v>27495.91042</v>
      </c>
    </row>
    <row r="37" spans="1:27" x14ac:dyDescent="0.25">
      <c r="P37" s="39">
        <f>'[1]APR26- Sales'!$I$33</f>
        <v>299.1633333333333</v>
      </c>
      <c r="Q37" s="39"/>
      <c r="R37" s="39"/>
      <c r="Z37" t="e">
        <f>GETPIVOTDATA("Amount",'[1]Expenes- Delivery Details'!$H$1)</f>
        <v>#REF!</v>
      </c>
      <c r="AA37" s="40" t="e">
        <f>P35-Z37</f>
        <v>#REF!</v>
      </c>
    </row>
  </sheetData>
  <conditionalFormatting sqref="R2:R32">
    <cfRule type="cellIs" dxfId="0" priority="1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34"/>
  <sheetViews>
    <sheetView workbookViewId="0">
      <pane xSplit="1" ySplit="1" topLeftCell="K20" activePane="bottomRight" state="frozen"/>
      <selection pane="topRight" activeCell="B1" sqref="B1"/>
      <selection pane="bottomLeft" activeCell="A2" sqref="A2"/>
      <selection pane="bottomRight" activeCell="N38" sqref="N38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46113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1" si="0">SUM(P2:V2)</f>
        <v>0</v>
      </c>
      <c r="X2" s="21">
        <f t="shared" ref="X2:X32" si="1">O2-W2</f>
        <v>0</v>
      </c>
    </row>
    <row r="3" spans="1:24" ht="15.75" x14ac:dyDescent="0.25">
      <c r="A3" s="36">
        <v>46114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4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46115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46116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46117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46118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46119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46120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46121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46122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46123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46124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46125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46126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46127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46128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46129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46130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46131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46132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46133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46134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46135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46136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46137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46138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46139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46140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46141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46142</v>
      </c>
      <c r="B31" s="9">
        <v>10</v>
      </c>
      <c r="C31" s="9">
        <v>10</v>
      </c>
      <c r="D31" s="9">
        <v>10</v>
      </c>
      <c r="E31" s="9">
        <v>10</v>
      </c>
      <c r="F31" s="9">
        <v>10</v>
      </c>
      <c r="G31" s="9">
        <v>10</v>
      </c>
      <c r="H31" s="9">
        <v>10</v>
      </c>
      <c r="I31" s="9">
        <v>10</v>
      </c>
      <c r="J31" s="9">
        <v>10</v>
      </c>
      <c r="K31" s="9">
        <v>10</v>
      </c>
      <c r="L31" s="9">
        <v>10</v>
      </c>
      <c r="M31" s="9">
        <v>10</v>
      </c>
      <c r="N31" s="9">
        <v>10</v>
      </c>
      <c r="O31" s="3">
        <f t="shared" si="2"/>
        <v>130</v>
      </c>
      <c r="P31" s="9">
        <v>10</v>
      </c>
      <c r="Q31" s="9">
        <v>10</v>
      </c>
      <c r="R31" s="9">
        <v>10</v>
      </c>
      <c r="S31" s="9">
        <v>10</v>
      </c>
      <c r="T31" s="9">
        <v>10</v>
      </c>
      <c r="U31" s="9">
        <v>10</v>
      </c>
      <c r="V31" s="9">
        <v>10</v>
      </c>
      <c r="W31" s="21">
        <f t="shared" si="0"/>
        <v>70</v>
      </c>
      <c r="X31" s="21">
        <f t="shared" si="1"/>
        <v>60</v>
      </c>
    </row>
    <row r="32" spans="1:24" ht="15.75" x14ac:dyDescent="0.25">
      <c r="A32" s="36" t="s">
        <v>22</v>
      </c>
      <c r="B32" s="15">
        <f t="shared" ref="B32:N32" si="3">SUM(B2:B31)</f>
        <v>10</v>
      </c>
      <c r="C32" s="15">
        <f t="shared" si="3"/>
        <v>10</v>
      </c>
      <c r="D32" s="15">
        <f t="shared" si="3"/>
        <v>10</v>
      </c>
      <c r="E32" s="15">
        <f t="shared" si="3"/>
        <v>10</v>
      </c>
      <c r="F32" s="15">
        <f t="shared" si="3"/>
        <v>10</v>
      </c>
      <c r="G32" s="15">
        <f t="shared" si="3"/>
        <v>10</v>
      </c>
      <c r="H32" s="15">
        <f t="shared" si="3"/>
        <v>10</v>
      </c>
      <c r="I32" s="15">
        <f t="shared" si="3"/>
        <v>10</v>
      </c>
      <c r="J32" s="15">
        <f t="shared" si="3"/>
        <v>10</v>
      </c>
      <c r="K32" s="15">
        <f t="shared" si="3"/>
        <v>10</v>
      </c>
      <c r="L32" s="15">
        <f t="shared" si="3"/>
        <v>10</v>
      </c>
      <c r="M32" s="15">
        <f t="shared" si="3"/>
        <v>10</v>
      </c>
      <c r="N32" s="16">
        <f t="shared" si="3"/>
        <v>10</v>
      </c>
      <c r="O32" s="16">
        <f t="shared" si="2"/>
        <v>130</v>
      </c>
      <c r="P32" s="15">
        <f t="shared" ref="P32:W32" si="4">SUM(P2:P31)</f>
        <v>10</v>
      </c>
      <c r="Q32" s="15">
        <f t="shared" si="4"/>
        <v>10</v>
      </c>
      <c r="R32" s="15">
        <f t="shared" si="4"/>
        <v>10</v>
      </c>
      <c r="S32" s="15">
        <f t="shared" si="4"/>
        <v>10</v>
      </c>
      <c r="T32" s="15">
        <f t="shared" si="4"/>
        <v>10</v>
      </c>
      <c r="U32" s="15">
        <f t="shared" si="4"/>
        <v>10</v>
      </c>
      <c r="V32" s="15">
        <f t="shared" si="4"/>
        <v>10</v>
      </c>
      <c r="W32" s="15">
        <f t="shared" si="4"/>
        <v>70</v>
      </c>
      <c r="X32" s="15">
        <f t="shared" si="1"/>
        <v>60</v>
      </c>
    </row>
    <row r="33" spans="1:24" ht="15.75" x14ac:dyDescent="0.25">
      <c r="A33" s="36" t="s">
        <v>23</v>
      </c>
      <c r="B33" s="15">
        <f>B32/100*0</f>
        <v>0</v>
      </c>
      <c r="C33" s="15">
        <f>C32/100*2.5</f>
        <v>0.25</v>
      </c>
      <c r="D33" s="15">
        <f>D32/100*16.1</f>
        <v>1.6100000000000003</v>
      </c>
      <c r="E33" s="15">
        <f>E32/100*2.5</f>
        <v>0.25</v>
      </c>
      <c r="F33" s="15">
        <f>F32/100*100</f>
        <v>10</v>
      </c>
      <c r="G33" s="15">
        <f>G32/100*37</f>
        <v>3.7</v>
      </c>
      <c r="H33" s="15">
        <f>H32/100*37</f>
        <v>3.7</v>
      </c>
      <c r="I33" s="15">
        <f>I32/100*2.5</f>
        <v>0.25</v>
      </c>
      <c r="J33" s="15">
        <f>J32/100*2.5</f>
        <v>0.25</v>
      </c>
      <c r="K33" s="15">
        <f>K32/100*0</f>
        <v>0</v>
      </c>
      <c r="L33" s="15">
        <f>L32/100*2.5</f>
        <v>0.25</v>
      </c>
      <c r="M33" s="15">
        <f>M32/100*0</f>
        <v>0</v>
      </c>
      <c r="N33" s="16">
        <f>N32/100*0</f>
        <v>0</v>
      </c>
      <c r="O33" s="16">
        <f t="shared" si="2"/>
        <v>20.259999999999998</v>
      </c>
      <c r="P33" s="15"/>
      <c r="Q33" s="15"/>
      <c r="R33" s="15"/>
      <c r="S33" s="15"/>
      <c r="T33" s="15"/>
      <c r="U33" s="15"/>
      <c r="V33" s="15"/>
      <c r="W33" s="15"/>
      <c r="X33" s="15"/>
    </row>
    <row r="34" spans="1:24" ht="15.75" x14ac:dyDescent="0.25">
      <c r="A34" s="36" t="s">
        <v>24</v>
      </c>
      <c r="B34" s="17">
        <f>SUM(B32-B33)</f>
        <v>10</v>
      </c>
      <c r="C34" s="17">
        <f t="shared" ref="C34:N34" si="5">SUM(C32-C33)</f>
        <v>9.75</v>
      </c>
      <c r="D34" s="17">
        <f t="shared" si="5"/>
        <v>8.39</v>
      </c>
      <c r="E34" s="17">
        <f t="shared" si="5"/>
        <v>9.75</v>
      </c>
      <c r="F34" s="17">
        <f t="shared" si="5"/>
        <v>0</v>
      </c>
      <c r="G34" s="17">
        <f t="shared" si="5"/>
        <v>6.3</v>
      </c>
      <c r="H34" s="17">
        <f t="shared" si="5"/>
        <v>6.3</v>
      </c>
      <c r="I34" s="17">
        <f t="shared" si="5"/>
        <v>9.75</v>
      </c>
      <c r="J34" s="17">
        <f t="shared" si="5"/>
        <v>9.75</v>
      </c>
      <c r="K34" s="17">
        <f>SUM(K32-K33)</f>
        <v>10</v>
      </c>
      <c r="L34" s="17">
        <f t="shared" si="5"/>
        <v>9.75</v>
      </c>
      <c r="M34" s="17">
        <f t="shared" si="5"/>
        <v>10</v>
      </c>
      <c r="N34" s="18">
        <f t="shared" si="5"/>
        <v>10</v>
      </c>
      <c r="O34" s="18">
        <f t="shared" si="2"/>
        <v>109.74</v>
      </c>
      <c r="P34" s="17">
        <f t="shared" ref="P34:W34" si="6">SUM(P32-P33)</f>
        <v>10</v>
      </c>
      <c r="Q34" s="17">
        <f t="shared" si="6"/>
        <v>10</v>
      </c>
      <c r="R34" s="17">
        <f t="shared" si="6"/>
        <v>10</v>
      </c>
      <c r="S34" s="17">
        <f t="shared" si="6"/>
        <v>10</v>
      </c>
      <c r="T34" s="17">
        <f t="shared" si="6"/>
        <v>10</v>
      </c>
      <c r="U34" s="17">
        <f t="shared" si="6"/>
        <v>10</v>
      </c>
      <c r="V34" s="17">
        <f t="shared" si="6"/>
        <v>10</v>
      </c>
      <c r="W34" s="17">
        <f t="shared" si="6"/>
        <v>70</v>
      </c>
      <c r="X34" s="17">
        <f>O34-W34</f>
        <v>39.739999999999995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5"/>
  <sheetViews>
    <sheetView workbookViewId="0">
      <pane xSplit="1" ySplit="1" topLeftCell="K19" activePane="bottomRight" state="frozen"/>
      <selection pane="topRight" activeCell="B1" sqref="B1"/>
      <selection pane="bottomLeft" activeCell="A2" sqref="A2"/>
      <selection pane="bottomRight" activeCell="B32" sqref="B32:N32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46143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46144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46145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46146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46147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46148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46149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46150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46151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46152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46153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46154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46155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46156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46157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46158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46159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46160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46161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46162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46163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46164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46165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46166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46167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46168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46169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46170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46171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46172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46173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 t="shared" si="2"/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34"/>
  <sheetViews>
    <sheetView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A2" sqref="A2:XFD2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46174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1" si="0">SUM(P2:V2)</f>
        <v>0</v>
      </c>
      <c r="X2" s="21">
        <f t="shared" ref="X2:X32" si="1">O2-W2</f>
        <v>0</v>
      </c>
    </row>
    <row r="3" spans="1:24" ht="15.75" x14ac:dyDescent="0.25">
      <c r="A3" s="36">
        <v>46175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4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46176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46177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46178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46179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46180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46181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46182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46183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46184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46185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46186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46187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46188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46189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46190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46191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46192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46193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46194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46195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46196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46197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46198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46199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46200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46201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46202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46203</v>
      </c>
      <c r="B31" s="9">
        <v>10</v>
      </c>
      <c r="C31" s="9">
        <v>10</v>
      </c>
      <c r="D31" s="9">
        <v>10</v>
      </c>
      <c r="E31" s="9">
        <v>10</v>
      </c>
      <c r="F31" s="9">
        <v>10</v>
      </c>
      <c r="G31" s="9">
        <v>10</v>
      </c>
      <c r="H31" s="9">
        <v>10</v>
      </c>
      <c r="I31" s="9">
        <v>10</v>
      </c>
      <c r="J31" s="9">
        <v>10</v>
      </c>
      <c r="K31" s="9">
        <v>10</v>
      </c>
      <c r="L31" s="9">
        <v>10</v>
      </c>
      <c r="M31" s="9">
        <v>10</v>
      </c>
      <c r="N31" s="9">
        <v>10</v>
      </c>
      <c r="O31" s="3">
        <f t="shared" si="2"/>
        <v>130</v>
      </c>
      <c r="P31" s="9">
        <v>10</v>
      </c>
      <c r="Q31" s="9">
        <v>10</v>
      </c>
      <c r="R31" s="9">
        <v>10</v>
      </c>
      <c r="S31" s="9">
        <v>10</v>
      </c>
      <c r="T31" s="9">
        <v>10</v>
      </c>
      <c r="U31" s="9">
        <v>10</v>
      </c>
      <c r="V31" s="9">
        <v>10</v>
      </c>
      <c r="W31" s="21">
        <f t="shared" si="0"/>
        <v>70</v>
      </c>
      <c r="X31" s="21">
        <f t="shared" si="1"/>
        <v>60</v>
      </c>
    </row>
    <row r="32" spans="1:24" ht="15.75" x14ac:dyDescent="0.25">
      <c r="A32" s="36" t="s">
        <v>22</v>
      </c>
      <c r="B32" s="15">
        <f t="shared" ref="B32:N32" si="3">SUM(B2:B31)</f>
        <v>10</v>
      </c>
      <c r="C32" s="15">
        <f t="shared" si="3"/>
        <v>10</v>
      </c>
      <c r="D32" s="15">
        <f t="shared" si="3"/>
        <v>10</v>
      </c>
      <c r="E32" s="15">
        <f t="shared" si="3"/>
        <v>10</v>
      </c>
      <c r="F32" s="15">
        <f t="shared" si="3"/>
        <v>10</v>
      </c>
      <c r="G32" s="15">
        <f t="shared" si="3"/>
        <v>10</v>
      </c>
      <c r="H32" s="15">
        <f t="shared" si="3"/>
        <v>10</v>
      </c>
      <c r="I32" s="15">
        <f t="shared" si="3"/>
        <v>10</v>
      </c>
      <c r="J32" s="15">
        <f t="shared" si="3"/>
        <v>10</v>
      </c>
      <c r="K32" s="15">
        <f t="shared" si="3"/>
        <v>10</v>
      </c>
      <c r="L32" s="15">
        <f t="shared" si="3"/>
        <v>10</v>
      </c>
      <c r="M32" s="15">
        <f t="shared" si="3"/>
        <v>10</v>
      </c>
      <c r="N32" s="16">
        <f t="shared" si="3"/>
        <v>10</v>
      </c>
      <c r="O32" s="16">
        <f t="shared" si="2"/>
        <v>130</v>
      </c>
      <c r="P32" s="15">
        <f t="shared" ref="P32:W32" si="4">SUM(P2:P31)</f>
        <v>10</v>
      </c>
      <c r="Q32" s="15">
        <f t="shared" si="4"/>
        <v>10</v>
      </c>
      <c r="R32" s="15">
        <f t="shared" si="4"/>
        <v>10</v>
      </c>
      <c r="S32" s="15">
        <f t="shared" si="4"/>
        <v>10</v>
      </c>
      <c r="T32" s="15">
        <f t="shared" si="4"/>
        <v>10</v>
      </c>
      <c r="U32" s="15">
        <f t="shared" si="4"/>
        <v>10</v>
      </c>
      <c r="V32" s="15">
        <f t="shared" si="4"/>
        <v>10</v>
      </c>
      <c r="W32" s="15">
        <f t="shared" si="4"/>
        <v>70</v>
      </c>
      <c r="X32" s="15">
        <f t="shared" si="1"/>
        <v>60</v>
      </c>
    </row>
    <row r="33" spans="1:24" ht="15.75" x14ac:dyDescent="0.25">
      <c r="A33" s="36" t="s">
        <v>23</v>
      </c>
      <c r="B33" s="15">
        <f>B32/100*0</f>
        <v>0</v>
      </c>
      <c r="C33" s="15">
        <f>C32/100*2.5</f>
        <v>0.25</v>
      </c>
      <c r="D33" s="15">
        <f>D32/100*16.1</f>
        <v>1.6100000000000003</v>
      </c>
      <c r="E33" s="15">
        <f>E32/100*2.5</f>
        <v>0.25</v>
      </c>
      <c r="F33" s="15">
        <f>F32/100*100</f>
        <v>10</v>
      </c>
      <c r="G33" s="15">
        <f>G32/100*37</f>
        <v>3.7</v>
      </c>
      <c r="H33" s="15">
        <f>H32/100*37</f>
        <v>3.7</v>
      </c>
      <c r="I33" s="15">
        <f>I32/100*2.5</f>
        <v>0.25</v>
      </c>
      <c r="J33" s="15">
        <f>J32/100*2.5</f>
        <v>0.25</v>
      </c>
      <c r="K33" s="15">
        <f>K32/100*0</f>
        <v>0</v>
      </c>
      <c r="L33" s="15">
        <f>L32/100*2.5</f>
        <v>0.25</v>
      </c>
      <c r="M33" s="15">
        <f>M32/100*0</f>
        <v>0</v>
      </c>
      <c r="N33" s="16">
        <f>N32/100*0</f>
        <v>0</v>
      </c>
      <c r="O33" s="16">
        <f t="shared" si="2"/>
        <v>20.259999999999998</v>
      </c>
      <c r="P33" s="15"/>
      <c r="Q33" s="15"/>
      <c r="R33" s="15"/>
      <c r="S33" s="15"/>
      <c r="T33" s="15"/>
      <c r="U33" s="15"/>
      <c r="V33" s="15"/>
      <c r="W33" s="15"/>
      <c r="X33" s="15"/>
    </row>
    <row r="34" spans="1:24" ht="15.75" x14ac:dyDescent="0.25">
      <c r="A34" s="36" t="s">
        <v>24</v>
      </c>
      <c r="B34" s="17">
        <f>SUM(B32-B33)</f>
        <v>10</v>
      </c>
      <c r="C34" s="17">
        <f t="shared" ref="C34:N34" si="5">SUM(C32-C33)</f>
        <v>9.75</v>
      </c>
      <c r="D34" s="17">
        <f t="shared" si="5"/>
        <v>8.39</v>
      </c>
      <c r="E34" s="17">
        <f t="shared" si="5"/>
        <v>9.75</v>
      </c>
      <c r="F34" s="17">
        <f t="shared" si="5"/>
        <v>0</v>
      </c>
      <c r="G34" s="17">
        <f t="shared" si="5"/>
        <v>6.3</v>
      </c>
      <c r="H34" s="17">
        <f t="shared" si="5"/>
        <v>6.3</v>
      </c>
      <c r="I34" s="17">
        <f t="shared" si="5"/>
        <v>9.75</v>
      </c>
      <c r="J34" s="17">
        <f t="shared" si="5"/>
        <v>9.75</v>
      </c>
      <c r="K34" s="17">
        <f>SUM(K32-K33)</f>
        <v>10</v>
      </c>
      <c r="L34" s="17">
        <f t="shared" si="5"/>
        <v>9.75</v>
      </c>
      <c r="M34" s="17">
        <f t="shared" si="5"/>
        <v>10</v>
      </c>
      <c r="N34" s="18">
        <f t="shared" si="5"/>
        <v>10</v>
      </c>
      <c r="O34" s="18">
        <f t="shared" si="2"/>
        <v>109.74</v>
      </c>
      <c r="P34" s="17">
        <f t="shared" ref="P34:W34" si="6">SUM(P32-P33)</f>
        <v>10</v>
      </c>
      <c r="Q34" s="17">
        <f t="shared" si="6"/>
        <v>10</v>
      </c>
      <c r="R34" s="17">
        <f t="shared" si="6"/>
        <v>10</v>
      </c>
      <c r="S34" s="17">
        <f t="shared" si="6"/>
        <v>10</v>
      </c>
      <c r="T34" s="17">
        <f t="shared" si="6"/>
        <v>10</v>
      </c>
      <c r="U34" s="17">
        <f t="shared" si="6"/>
        <v>10</v>
      </c>
      <c r="V34" s="17">
        <f t="shared" si="6"/>
        <v>10</v>
      </c>
      <c r="W34" s="17">
        <f t="shared" si="6"/>
        <v>70</v>
      </c>
      <c r="X34" s="17">
        <f>O34-W34</f>
        <v>39.739999999999995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35"/>
  <sheetViews>
    <sheetView workbookViewId="0">
      <pane xSplit="1" ySplit="1" topLeftCell="K20" activePane="bottomRight" state="frozen"/>
      <selection pane="topRight" activeCell="B1" sqref="B1"/>
      <selection pane="bottomLeft" activeCell="A2" sqref="A2"/>
      <selection pane="bottomRight" activeCell="N32" sqref="B32:N32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46204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46205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46206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46207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46208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46209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46210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46211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46212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46213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46214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46215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46216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46217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46218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46219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46220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46221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46222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46223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46224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46225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46226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46227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46228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46229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46230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46231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46232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46233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46234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 t="shared" si="2"/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35"/>
  <sheetViews>
    <sheetView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B32" sqref="B32:N32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46235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46236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46237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46238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46239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46240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46241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46242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46243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46244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46245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46246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46247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46248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46249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46250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46251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46252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46253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46254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46255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46256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46257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46258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46259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46260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46261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46262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46263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46264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46265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 t="shared" si="2"/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40"/>
  <sheetViews>
    <sheetView workbookViewId="0">
      <pane xSplit="1" ySplit="1" topLeftCell="B20" activePane="bottomRight" state="frozen"/>
      <selection pane="topRight" activeCell="B1" sqref="B1"/>
      <selection pane="bottomLeft" activeCell="A2" sqref="A2"/>
      <selection pane="bottomRight" activeCell="E32" sqref="E32:G34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46266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1" si="0">SUM(P2:V2)</f>
        <v>0</v>
      </c>
      <c r="X2" s="21">
        <f t="shared" ref="X2:X32" si="1">O2-W2</f>
        <v>0</v>
      </c>
    </row>
    <row r="3" spans="1:24" ht="15.75" x14ac:dyDescent="0.25">
      <c r="A3" s="36">
        <v>46267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4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46268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46269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46270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46271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46272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46273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46274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46275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46276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46277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46278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46279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46280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46281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46282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46283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46284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46285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46286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46287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46288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46289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46290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46291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46292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46293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46294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46295</v>
      </c>
      <c r="B31" s="9">
        <v>10</v>
      </c>
      <c r="C31" s="9">
        <v>10</v>
      </c>
      <c r="D31" s="9">
        <v>10</v>
      </c>
      <c r="E31" s="9">
        <v>10</v>
      </c>
      <c r="F31" s="9">
        <v>10</v>
      </c>
      <c r="G31" s="9">
        <v>10</v>
      </c>
      <c r="H31" s="9">
        <v>10</v>
      </c>
      <c r="I31" s="9">
        <v>10</v>
      </c>
      <c r="J31" s="9">
        <v>10</v>
      </c>
      <c r="K31" s="9">
        <v>10</v>
      </c>
      <c r="L31" s="9">
        <v>10</v>
      </c>
      <c r="M31" s="9">
        <v>10</v>
      </c>
      <c r="N31" s="9">
        <v>10</v>
      </c>
      <c r="O31" s="3">
        <f t="shared" si="2"/>
        <v>130</v>
      </c>
      <c r="P31" s="9">
        <v>10</v>
      </c>
      <c r="Q31" s="9">
        <v>10</v>
      </c>
      <c r="R31" s="9">
        <v>10</v>
      </c>
      <c r="S31" s="9">
        <v>10</v>
      </c>
      <c r="T31" s="9">
        <v>10</v>
      </c>
      <c r="U31" s="9">
        <v>10</v>
      </c>
      <c r="V31" s="9">
        <v>10</v>
      </c>
      <c r="W31" s="21">
        <f t="shared" si="0"/>
        <v>70</v>
      </c>
      <c r="X31" s="21">
        <f t="shared" si="1"/>
        <v>60</v>
      </c>
    </row>
    <row r="32" spans="1:24" ht="15.75" x14ac:dyDescent="0.25">
      <c r="A32" s="36" t="s">
        <v>22</v>
      </c>
      <c r="B32" s="15">
        <f t="shared" ref="B32:N32" si="3">SUM(B2:B31)</f>
        <v>10</v>
      </c>
      <c r="C32" s="15">
        <f t="shared" si="3"/>
        <v>10</v>
      </c>
      <c r="D32" s="15">
        <f t="shared" si="3"/>
        <v>10</v>
      </c>
      <c r="E32" s="15">
        <f t="shared" si="3"/>
        <v>10</v>
      </c>
      <c r="F32" s="15">
        <f t="shared" si="3"/>
        <v>10</v>
      </c>
      <c r="G32" s="15">
        <f t="shared" si="3"/>
        <v>10</v>
      </c>
      <c r="H32" s="15">
        <f t="shared" si="3"/>
        <v>10</v>
      </c>
      <c r="I32" s="15">
        <f t="shared" si="3"/>
        <v>10</v>
      </c>
      <c r="J32" s="15">
        <f t="shared" si="3"/>
        <v>10</v>
      </c>
      <c r="K32" s="15">
        <f t="shared" si="3"/>
        <v>10</v>
      </c>
      <c r="L32" s="15">
        <f t="shared" si="3"/>
        <v>10</v>
      </c>
      <c r="M32" s="15">
        <f t="shared" si="3"/>
        <v>10</v>
      </c>
      <c r="N32" s="16">
        <f t="shared" si="3"/>
        <v>10</v>
      </c>
      <c r="O32" s="16">
        <f t="shared" si="2"/>
        <v>130</v>
      </c>
      <c r="P32" s="15">
        <f t="shared" ref="P32:W32" si="4">SUM(P2:P31)</f>
        <v>10</v>
      </c>
      <c r="Q32" s="15">
        <f t="shared" si="4"/>
        <v>10</v>
      </c>
      <c r="R32" s="15">
        <f t="shared" si="4"/>
        <v>10</v>
      </c>
      <c r="S32" s="15">
        <f t="shared" si="4"/>
        <v>10</v>
      </c>
      <c r="T32" s="15">
        <f t="shared" si="4"/>
        <v>10</v>
      </c>
      <c r="U32" s="15">
        <f t="shared" si="4"/>
        <v>10</v>
      </c>
      <c r="V32" s="15">
        <f t="shared" si="4"/>
        <v>10</v>
      </c>
      <c r="W32" s="15">
        <f t="shared" si="4"/>
        <v>70</v>
      </c>
      <c r="X32" s="15">
        <f t="shared" si="1"/>
        <v>60</v>
      </c>
    </row>
    <row r="33" spans="1:24" ht="15.75" x14ac:dyDescent="0.25">
      <c r="A33" s="36" t="s">
        <v>23</v>
      </c>
      <c r="B33" s="15">
        <f>B32/100*0</f>
        <v>0</v>
      </c>
      <c r="C33" s="15">
        <f>C32/100*2.5</f>
        <v>0.25</v>
      </c>
      <c r="D33" s="15">
        <f>D32/100*16.1</f>
        <v>1.6100000000000003</v>
      </c>
      <c r="E33" s="15">
        <f>E32/100*2.5</f>
        <v>0.25</v>
      </c>
      <c r="F33" s="15">
        <f>F32/100*100</f>
        <v>10</v>
      </c>
      <c r="G33" s="15">
        <f>G32/100*37</f>
        <v>3.7</v>
      </c>
      <c r="H33" s="15">
        <f>H32/100*37</f>
        <v>3.7</v>
      </c>
      <c r="I33" s="15">
        <f>I32/100*2.5</f>
        <v>0.25</v>
      </c>
      <c r="J33" s="15">
        <f>J32/100*2.5</f>
        <v>0.25</v>
      </c>
      <c r="K33" s="15">
        <f>K32/100*0</f>
        <v>0</v>
      </c>
      <c r="L33" s="15">
        <f>L32/100*2.5</f>
        <v>0.25</v>
      </c>
      <c r="M33" s="15">
        <f>M32/100*0</f>
        <v>0</v>
      </c>
      <c r="N33" s="16">
        <f>N32/100*0</f>
        <v>0</v>
      </c>
      <c r="O33" s="16">
        <f t="shared" si="2"/>
        <v>20.259999999999998</v>
      </c>
      <c r="P33" s="15"/>
      <c r="Q33" s="15"/>
      <c r="R33" s="15"/>
      <c r="S33" s="15"/>
      <c r="T33" s="15"/>
      <c r="U33" s="15"/>
      <c r="V33" s="15"/>
      <c r="W33" s="15"/>
      <c r="X33" s="15"/>
    </row>
    <row r="34" spans="1:24" ht="15.75" x14ac:dyDescent="0.25">
      <c r="A34" s="36" t="s">
        <v>24</v>
      </c>
      <c r="B34" s="17">
        <f>SUM(B32-B33)</f>
        <v>10</v>
      </c>
      <c r="C34" s="17">
        <f t="shared" ref="C34:N34" si="5">SUM(C32-C33)</f>
        <v>9.75</v>
      </c>
      <c r="D34" s="17">
        <f t="shared" si="5"/>
        <v>8.39</v>
      </c>
      <c r="E34" s="17">
        <f t="shared" si="5"/>
        <v>9.75</v>
      </c>
      <c r="F34" s="17">
        <f t="shared" si="5"/>
        <v>0</v>
      </c>
      <c r="G34" s="17">
        <f t="shared" si="5"/>
        <v>6.3</v>
      </c>
      <c r="H34" s="17">
        <f t="shared" si="5"/>
        <v>6.3</v>
      </c>
      <c r="I34" s="17">
        <f t="shared" si="5"/>
        <v>9.75</v>
      </c>
      <c r="J34" s="17">
        <f t="shared" si="5"/>
        <v>9.75</v>
      </c>
      <c r="K34" s="17">
        <f>SUM(K32-K33)</f>
        <v>10</v>
      </c>
      <c r="L34" s="17">
        <f t="shared" si="5"/>
        <v>9.75</v>
      </c>
      <c r="M34" s="17">
        <f t="shared" si="5"/>
        <v>10</v>
      </c>
      <c r="N34" s="18">
        <f t="shared" si="5"/>
        <v>10</v>
      </c>
      <c r="O34" s="18">
        <f t="shared" si="2"/>
        <v>109.74</v>
      </c>
      <c r="P34" s="17">
        <f t="shared" ref="P34:W34" si="6">SUM(P32-P33)</f>
        <v>10</v>
      </c>
      <c r="Q34" s="17">
        <f t="shared" si="6"/>
        <v>10</v>
      </c>
      <c r="R34" s="17">
        <f t="shared" si="6"/>
        <v>10</v>
      </c>
      <c r="S34" s="17">
        <f t="shared" si="6"/>
        <v>10</v>
      </c>
      <c r="T34" s="17">
        <f t="shared" si="6"/>
        <v>10</v>
      </c>
      <c r="U34" s="17">
        <f t="shared" si="6"/>
        <v>10</v>
      </c>
      <c r="V34" s="17">
        <f t="shared" si="6"/>
        <v>10</v>
      </c>
      <c r="W34" s="17">
        <f t="shared" si="6"/>
        <v>70</v>
      </c>
      <c r="X34" s="17">
        <f>O34-W34</f>
        <v>39.739999999999995</v>
      </c>
    </row>
    <row r="40" spans="1:24" x14ac:dyDescent="0.25">
      <c r="D40" s="34"/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35"/>
  <sheetViews>
    <sheetView workbookViewId="0">
      <pane xSplit="1" ySplit="1" topLeftCell="B22" activePane="bottomRight" state="frozen"/>
      <selection pane="topRight" activeCell="B1" sqref="B1"/>
      <selection pane="bottomLeft" activeCell="A2" sqref="A2"/>
      <selection pane="bottomRight" activeCell="J37" sqref="J37:J38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46296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46297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46298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46299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46300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46301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46302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46303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46304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46305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46306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46307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46308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46309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46310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46311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46312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46313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46314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46315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46316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46317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46318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46319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46320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46321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46322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46323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46324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46325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46326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 t="shared" si="2"/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34"/>
  <sheetViews>
    <sheetView workbookViewId="0">
      <pane xSplit="1" ySplit="1" topLeftCell="B22" activePane="bottomRight" state="frozen"/>
      <selection pane="topRight" activeCell="B1" sqref="B1"/>
      <selection pane="bottomLeft" activeCell="A2" sqref="A2"/>
      <selection pane="bottomRight" activeCell="I37" sqref="I37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46327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1" si="0">SUM(P2:V2)</f>
        <v>0</v>
      </c>
      <c r="X2" s="21">
        <f t="shared" ref="X2:X32" si="1">O2-W2</f>
        <v>0</v>
      </c>
    </row>
    <row r="3" spans="1:24" ht="15.75" x14ac:dyDescent="0.25">
      <c r="A3" s="36">
        <v>46328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4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46329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46330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46331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46332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46333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46334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46335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46336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46337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46338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46339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46340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46341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46342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46343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46344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46345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46346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46347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46348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46349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46350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46351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46352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46353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46354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46355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46356</v>
      </c>
      <c r="B31" s="9">
        <v>10</v>
      </c>
      <c r="C31" s="9">
        <v>10</v>
      </c>
      <c r="D31" s="9">
        <v>10</v>
      </c>
      <c r="E31" s="9">
        <v>10</v>
      </c>
      <c r="F31" s="9">
        <v>10</v>
      </c>
      <c r="G31" s="9">
        <v>10</v>
      </c>
      <c r="H31" s="9">
        <v>10</v>
      </c>
      <c r="I31" s="9">
        <v>10</v>
      </c>
      <c r="J31" s="9">
        <v>10</v>
      </c>
      <c r="K31" s="9">
        <v>10</v>
      </c>
      <c r="L31" s="9">
        <v>10</v>
      </c>
      <c r="M31" s="9">
        <v>10</v>
      </c>
      <c r="N31" s="9">
        <v>10</v>
      </c>
      <c r="O31" s="3">
        <f t="shared" si="2"/>
        <v>130</v>
      </c>
      <c r="P31" s="9">
        <v>10</v>
      </c>
      <c r="Q31" s="9">
        <v>10</v>
      </c>
      <c r="R31" s="9">
        <v>10</v>
      </c>
      <c r="S31" s="9">
        <v>10</v>
      </c>
      <c r="T31" s="9">
        <v>10</v>
      </c>
      <c r="U31" s="9">
        <v>10</v>
      </c>
      <c r="V31" s="9">
        <v>10</v>
      </c>
      <c r="W31" s="21">
        <f t="shared" si="0"/>
        <v>70</v>
      </c>
      <c r="X31" s="21">
        <f t="shared" si="1"/>
        <v>60</v>
      </c>
    </row>
    <row r="32" spans="1:24" ht="15.75" x14ac:dyDescent="0.25">
      <c r="A32" s="36" t="s">
        <v>22</v>
      </c>
      <c r="B32" s="15">
        <f t="shared" ref="B32:N32" si="3">SUM(B2:B31)</f>
        <v>10</v>
      </c>
      <c r="C32" s="15">
        <f t="shared" si="3"/>
        <v>10</v>
      </c>
      <c r="D32" s="15">
        <f t="shared" si="3"/>
        <v>10</v>
      </c>
      <c r="E32" s="15">
        <f t="shared" si="3"/>
        <v>10</v>
      </c>
      <c r="F32" s="15">
        <f t="shared" si="3"/>
        <v>10</v>
      </c>
      <c r="G32" s="15">
        <f t="shared" si="3"/>
        <v>10</v>
      </c>
      <c r="H32" s="15">
        <f t="shared" si="3"/>
        <v>10</v>
      </c>
      <c r="I32" s="15">
        <f t="shared" si="3"/>
        <v>10</v>
      </c>
      <c r="J32" s="15">
        <f t="shared" si="3"/>
        <v>10</v>
      </c>
      <c r="K32" s="15">
        <f t="shared" si="3"/>
        <v>10</v>
      </c>
      <c r="L32" s="15">
        <f t="shared" si="3"/>
        <v>10</v>
      </c>
      <c r="M32" s="15">
        <f t="shared" si="3"/>
        <v>10</v>
      </c>
      <c r="N32" s="16">
        <f t="shared" si="3"/>
        <v>10</v>
      </c>
      <c r="O32" s="16">
        <f t="shared" si="2"/>
        <v>130</v>
      </c>
      <c r="P32" s="15">
        <f t="shared" ref="P32:W32" si="4">SUM(P2:P31)</f>
        <v>10</v>
      </c>
      <c r="Q32" s="15">
        <f t="shared" si="4"/>
        <v>10</v>
      </c>
      <c r="R32" s="15">
        <f t="shared" si="4"/>
        <v>10</v>
      </c>
      <c r="S32" s="15">
        <f t="shared" si="4"/>
        <v>10</v>
      </c>
      <c r="T32" s="15">
        <f t="shared" si="4"/>
        <v>10</v>
      </c>
      <c r="U32" s="15">
        <f t="shared" si="4"/>
        <v>10</v>
      </c>
      <c r="V32" s="15">
        <f t="shared" si="4"/>
        <v>10</v>
      </c>
      <c r="W32" s="15">
        <f t="shared" si="4"/>
        <v>70</v>
      </c>
      <c r="X32" s="15">
        <f t="shared" si="1"/>
        <v>60</v>
      </c>
    </row>
    <row r="33" spans="1:24" ht="15.75" x14ac:dyDescent="0.25">
      <c r="A33" s="36" t="s">
        <v>23</v>
      </c>
      <c r="B33" s="15">
        <f>B32/100*0</f>
        <v>0</v>
      </c>
      <c r="C33" s="15">
        <f>C32/100*2.5</f>
        <v>0.25</v>
      </c>
      <c r="D33" s="15">
        <f>D32/100*16.1</f>
        <v>1.6100000000000003</v>
      </c>
      <c r="E33" s="15">
        <f>E32/100*2.5</f>
        <v>0.25</v>
      </c>
      <c r="F33" s="15">
        <f>F32/100*100</f>
        <v>10</v>
      </c>
      <c r="G33" s="15">
        <f>G32/100*37</f>
        <v>3.7</v>
      </c>
      <c r="H33" s="15">
        <f>H32/100*37</f>
        <v>3.7</v>
      </c>
      <c r="I33" s="15">
        <f>I32/100*2.5</f>
        <v>0.25</v>
      </c>
      <c r="J33" s="15">
        <f>J32/100*2.5</f>
        <v>0.25</v>
      </c>
      <c r="K33" s="15">
        <f>K32/100*0</f>
        <v>0</v>
      </c>
      <c r="L33" s="15">
        <f>L32/100*2.5</f>
        <v>0.25</v>
      </c>
      <c r="M33" s="15">
        <f>M32/100*0</f>
        <v>0</v>
      </c>
      <c r="N33" s="16">
        <f>N32/100*0</f>
        <v>0</v>
      </c>
      <c r="O33" s="16">
        <f t="shared" si="2"/>
        <v>20.259999999999998</v>
      </c>
      <c r="P33" s="15"/>
      <c r="Q33" s="15"/>
      <c r="R33" s="15"/>
      <c r="S33" s="15"/>
      <c r="T33" s="15"/>
      <c r="U33" s="15"/>
      <c r="V33" s="15"/>
      <c r="W33" s="15"/>
      <c r="X33" s="15"/>
    </row>
    <row r="34" spans="1:24" ht="15.75" x14ac:dyDescent="0.25">
      <c r="A34" s="36" t="s">
        <v>24</v>
      </c>
      <c r="B34" s="17">
        <f>SUM(B32-B33)</f>
        <v>10</v>
      </c>
      <c r="C34" s="17">
        <f t="shared" ref="C34:N34" si="5">SUM(C32-C33)</f>
        <v>9.75</v>
      </c>
      <c r="D34" s="17">
        <f t="shared" si="5"/>
        <v>8.39</v>
      </c>
      <c r="E34" s="17">
        <f t="shared" si="5"/>
        <v>9.75</v>
      </c>
      <c r="F34" s="17">
        <f t="shared" si="5"/>
        <v>0</v>
      </c>
      <c r="G34" s="17">
        <f t="shared" si="5"/>
        <v>6.3</v>
      </c>
      <c r="H34" s="17">
        <f t="shared" si="5"/>
        <v>6.3</v>
      </c>
      <c r="I34" s="17">
        <f t="shared" si="5"/>
        <v>9.75</v>
      </c>
      <c r="J34" s="17">
        <f t="shared" si="5"/>
        <v>9.75</v>
      </c>
      <c r="K34" s="17">
        <f>SUM(K32-K33)</f>
        <v>10</v>
      </c>
      <c r="L34" s="17">
        <f t="shared" si="5"/>
        <v>9.75</v>
      </c>
      <c r="M34" s="17">
        <f t="shared" si="5"/>
        <v>10</v>
      </c>
      <c r="N34" s="18">
        <f t="shared" si="5"/>
        <v>10</v>
      </c>
      <c r="O34" s="18">
        <f t="shared" si="2"/>
        <v>109.74</v>
      </c>
      <c r="P34" s="17">
        <f t="shared" ref="P34:W34" si="6">SUM(P32-P33)</f>
        <v>10</v>
      </c>
      <c r="Q34" s="17">
        <f t="shared" si="6"/>
        <v>10</v>
      </c>
      <c r="R34" s="17">
        <f t="shared" si="6"/>
        <v>10</v>
      </c>
      <c r="S34" s="17">
        <f t="shared" si="6"/>
        <v>10</v>
      </c>
      <c r="T34" s="17">
        <f t="shared" si="6"/>
        <v>10</v>
      </c>
      <c r="U34" s="17">
        <f t="shared" si="6"/>
        <v>10</v>
      </c>
      <c r="V34" s="17">
        <f t="shared" si="6"/>
        <v>10</v>
      </c>
      <c r="W34" s="17">
        <f t="shared" si="6"/>
        <v>70</v>
      </c>
      <c r="X34" s="17">
        <f>O34-W34</f>
        <v>39.739999999999995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35"/>
  <sheetViews>
    <sheetView workbookViewId="0">
      <pane xSplit="1" ySplit="1" topLeftCell="B11" activePane="bottomRight" state="frozen"/>
      <selection pane="topRight" activeCell="B1" sqref="B1"/>
      <selection pane="bottomLeft" activeCell="A2" sqref="A2"/>
      <selection pane="bottomRight" activeCell="L47" sqref="L47"/>
    </sheetView>
  </sheetViews>
  <sheetFormatPr defaultRowHeight="15" x14ac:dyDescent="0.25"/>
  <cols>
    <col min="1" max="1" width="10.85546875" style="37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3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36">
        <v>46357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36">
        <v>46358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36">
        <v>46359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36">
        <v>46360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36">
        <v>46361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36">
        <v>46362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36">
        <v>46363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36">
        <v>46364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36">
        <v>46365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36">
        <v>46366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36">
        <v>46367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36">
        <v>46368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36">
        <v>46369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36">
        <v>46370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36">
        <v>46371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36">
        <v>46372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36">
        <v>46373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36">
        <v>46374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36">
        <v>46375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36">
        <v>46376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36">
        <v>46377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36">
        <v>46378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36">
        <v>46379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36">
        <v>46380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36">
        <v>46381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36">
        <v>46382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36">
        <v>46383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36">
        <v>46384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36">
        <v>46385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36">
        <v>46386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36">
        <v>46387</v>
      </c>
      <c r="B32" s="9">
        <v>10</v>
      </c>
      <c r="C32" s="9">
        <v>10</v>
      </c>
      <c r="D32" s="9">
        <v>10</v>
      </c>
      <c r="E32" s="9">
        <v>10</v>
      </c>
      <c r="F32" s="9">
        <v>10</v>
      </c>
      <c r="G32" s="9">
        <v>10</v>
      </c>
      <c r="H32" s="9">
        <v>10</v>
      </c>
      <c r="I32" s="9">
        <v>10</v>
      </c>
      <c r="J32" s="9">
        <v>10</v>
      </c>
      <c r="K32" s="9">
        <v>10</v>
      </c>
      <c r="L32" s="9">
        <v>10</v>
      </c>
      <c r="M32" s="9">
        <v>10</v>
      </c>
      <c r="N32" s="9">
        <v>10</v>
      </c>
      <c r="O32" s="3">
        <f>SUM(B32:N32)</f>
        <v>130</v>
      </c>
      <c r="P32" s="9">
        <v>10</v>
      </c>
      <c r="Q32" s="9">
        <v>10</v>
      </c>
      <c r="R32" s="9">
        <v>10</v>
      </c>
      <c r="S32" s="9">
        <v>10</v>
      </c>
      <c r="T32" s="9">
        <v>10</v>
      </c>
      <c r="U32" s="9">
        <v>10</v>
      </c>
      <c r="V32" s="9">
        <v>10</v>
      </c>
      <c r="W32" s="21">
        <f t="shared" si="0"/>
        <v>70</v>
      </c>
      <c r="X32" s="21">
        <f t="shared" si="1"/>
        <v>60</v>
      </c>
    </row>
    <row r="33" spans="1:24" ht="15.75" x14ac:dyDescent="0.25">
      <c r="A33" s="36" t="s">
        <v>22</v>
      </c>
      <c r="B33" s="15">
        <f>SUM(B2:B32)</f>
        <v>10</v>
      </c>
      <c r="C33" s="15">
        <f t="shared" ref="C33:N33" si="3">SUM(C2:C32)</f>
        <v>10</v>
      </c>
      <c r="D33" s="15">
        <f t="shared" si="3"/>
        <v>10</v>
      </c>
      <c r="E33" s="15">
        <f t="shared" si="3"/>
        <v>10</v>
      </c>
      <c r="F33" s="15">
        <f t="shared" si="3"/>
        <v>10</v>
      </c>
      <c r="G33" s="15">
        <f t="shared" si="3"/>
        <v>10</v>
      </c>
      <c r="H33" s="15">
        <f t="shared" si="3"/>
        <v>10</v>
      </c>
      <c r="I33" s="15">
        <f t="shared" si="3"/>
        <v>10</v>
      </c>
      <c r="J33" s="15">
        <f t="shared" si="3"/>
        <v>10</v>
      </c>
      <c r="K33" s="15">
        <f>SUM(K2:K32)</f>
        <v>10</v>
      </c>
      <c r="L33" s="15">
        <f t="shared" si="3"/>
        <v>10</v>
      </c>
      <c r="M33" s="15">
        <f t="shared" si="3"/>
        <v>10</v>
      </c>
      <c r="N33" s="16">
        <f t="shared" si="3"/>
        <v>10</v>
      </c>
      <c r="O33" s="16">
        <f t="shared" si="2"/>
        <v>130</v>
      </c>
      <c r="P33" s="15">
        <f t="shared" ref="P33:W33" si="4">SUM(P2:P32)</f>
        <v>10</v>
      </c>
      <c r="Q33" s="15">
        <f t="shared" si="4"/>
        <v>10</v>
      </c>
      <c r="R33" s="15">
        <f t="shared" si="4"/>
        <v>10</v>
      </c>
      <c r="S33" s="15">
        <f t="shared" si="4"/>
        <v>10</v>
      </c>
      <c r="T33" s="15">
        <f t="shared" si="4"/>
        <v>10</v>
      </c>
      <c r="U33" s="15">
        <f t="shared" si="4"/>
        <v>10</v>
      </c>
      <c r="V33" s="15">
        <f t="shared" si="4"/>
        <v>10</v>
      </c>
      <c r="W33" s="15">
        <f t="shared" si="4"/>
        <v>70</v>
      </c>
      <c r="X33" s="15">
        <f t="shared" si="1"/>
        <v>60</v>
      </c>
    </row>
    <row r="34" spans="1:24" ht="15.75" x14ac:dyDescent="0.25">
      <c r="A34" s="36" t="s">
        <v>23</v>
      </c>
      <c r="B34" s="15">
        <f>B33/100*0</f>
        <v>0</v>
      </c>
      <c r="C34" s="15">
        <f>C33/100*2.5</f>
        <v>0.25</v>
      </c>
      <c r="D34" s="15">
        <f>D33/100*16.1</f>
        <v>1.6100000000000003</v>
      </c>
      <c r="E34" s="15">
        <f>E33/100*2.5</f>
        <v>0.25</v>
      </c>
      <c r="F34" s="15">
        <f>F33/100*100</f>
        <v>10</v>
      </c>
      <c r="G34" s="15">
        <f>G33/100*37</f>
        <v>3.7</v>
      </c>
      <c r="H34" s="15">
        <f>H33/100*37</f>
        <v>3.7</v>
      </c>
      <c r="I34" s="15">
        <f>I33/100*2.5</f>
        <v>0.25</v>
      </c>
      <c r="J34" s="15">
        <f>J33/100*2.5</f>
        <v>0.25</v>
      </c>
      <c r="K34" s="15">
        <f>K33/100*0</f>
        <v>0</v>
      </c>
      <c r="L34" s="15">
        <f>L33/100*2.5</f>
        <v>0.25</v>
      </c>
      <c r="M34" s="15">
        <f>M33/100*0</f>
        <v>0</v>
      </c>
      <c r="N34" s="16">
        <f>N33/100*0</f>
        <v>0</v>
      </c>
      <c r="O34" s="16">
        <f t="shared" si="2"/>
        <v>20.259999999999998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36" t="s">
        <v>24</v>
      </c>
      <c r="B35" s="17">
        <f>SUM(B33-B34)</f>
        <v>10</v>
      </c>
      <c r="C35" s="17">
        <f t="shared" ref="C35:N35" si="5">SUM(C33-C34)</f>
        <v>9.75</v>
      </c>
      <c r="D35" s="17">
        <f t="shared" si="5"/>
        <v>8.39</v>
      </c>
      <c r="E35" s="17">
        <f t="shared" si="5"/>
        <v>9.75</v>
      </c>
      <c r="F35" s="17">
        <f t="shared" si="5"/>
        <v>0</v>
      </c>
      <c r="G35" s="17">
        <f t="shared" si="5"/>
        <v>6.3</v>
      </c>
      <c r="H35" s="17">
        <f t="shared" si="5"/>
        <v>6.3</v>
      </c>
      <c r="I35" s="17">
        <f t="shared" si="5"/>
        <v>9.75</v>
      </c>
      <c r="J35" s="17">
        <f t="shared" si="5"/>
        <v>9.75</v>
      </c>
      <c r="K35" s="17">
        <f>SUM(K33-K34)</f>
        <v>10</v>
      </c>
      <c r="L35" s="17">
        <f t="shared" si="5"/>
        <v>9.75</v>
      </c>
      <c r="M35" s="17">
        <f t="shared" si="5"/>
        <v>10</v>
      </c>
      <c r="N35" s="18">
        <f t="shared" si="5"/>
        <v>10</v>
      </c>
      <c r="O35" s="18">
        <f t="shared" si="2"/>
        <v>109.74</v>
      </c>
      <c r="P35" s="17">
        <f t="shared" ref="P35:W35" si="6">SUM(P33-P34)</f>
        <v>10</v>
      </c>
      <c r="Q35" s="17">
        <f t="shared" si="6"/>
        <v>10</v>
      </c>
      <c r="R35" s="17">
        <f t="shared" si="6"/>
        <v>10</v>
      </c>
      <c r="S35" s="17">
        <f t="shared" si="6"/>
        <v>10</v>
      </c>
      <c r="T35" s="17">
        <f t="shared" si="6"/>
        <v>10</v>
      </c>
      <c r="U35" s="17">
        <f t="shared" si="6"/>
        <v>10</v>
      </c>
      <c r="V35" s="17">
        <f t="shared" si="6"/>
        <v>10</v>
      </c>
      <c r="W35" s="17">
        <f t="shared" si="6"/>
        <v>70</v>
      </c>
      <c r="X35" s="17">
        <f>O35-W35</f>
        <v>39.739999999999995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35"/>
  <sheetViews>
    <sheetView workbookViewId="0">
      <pane xSplit="1" ySplit="1" topLeftCell="B26" activePane="bottomRight" state="frozen"/>
      <selection pane="topRight" activeCell="B1" sqref="B1"/>
      <selection pane="bottomLeft" activeCell="A2" sqref="A2"/>
      <selection pane="bottomRight" activeCell="J41" sqref="J41"/>
    </sheetView>
  </sheetViews>
  <sheetFormatPr defaultRowHeight="15" x14ac:dyDescent="0.25"/>
  <cols>
    <col min="1" max="1" width="10.85546875" bestFit="1" customWidth="1"/>
    <col min="2" max="2" width="9.140625" bestFit="1" customWidth="1"/>
    <col min="13" max="13" width="8.7109375" customWidth="1"/>
    <col min="14" max="14" width="9.140625" bestFit="1" customWidth="1"/>
    <col min="15" max="15" width="10.85546875" bestFit="1" customWidth="1"/>
    <col min="16" max="16" width="11.42578125" customWidth="1"/>
    <col min="20" max="20" width="11.42578125" customWidth="1"/>
    <col min="24" max="24" width="9.5703125" bestFit="1" customWidth="1"/>
  </cols>
  <sheetData>
    <row r="1" spans="1:24" s="32" customFormat="1" ht="38.25" x14ac:dyDescent="0.25">
      <c r="A1" s="2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33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3" t="s">
        <v>14</v>
      </c>
      <c r="X1" s="31" t="s">
        <v>15</v>
      </c>
    </row>
    <row r="2" spans="1:24" ht="15.75" x14ac:dyDescent="0.25">
      <c r="A2" s="1">
        <v>46023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f>SUM(B2:N2)</f>
        <v>0</v>
      </c>
      <c r="P2" s="19"/>
      <c r="Q2" s="19"/>
      <c r="R2" s="20"/>
      <c r="S2" s="20"/>
      <c r="T2" s="20"/>
      <c r="U2" s="20"/>
      <c r="V2" s="20"/>
      <c r="W2" s="21">
        <f t="shared" ref="W2:W32" si="0">SUM(P2:V2)</f>
        <v>0</v>
      </c>
      <c r="X2" s="21">
        <f t="shared" ref="X2:X33" si="1">O2-W2</f>
        <v>0</v>
      </c>
    </row>
    <row r="3" spans="1:24" ht="15.75" x14ac:dyDescent="0.25">
      <c r="A3" s="1">
        <v>46024</v>
      </c>
      <c r="B3" s="5"/>
      <c r="C3" s="5"/>
      <c r="D3" s="6"/>
      <c r="E3" s="6"/>
      <c r="F3" s="6"/>
      <c r="G3" s="5"/>
      <c r="H3" s="5"/>
      <c r="I3" s="5"/>
      <c r="J3" s="5"/>
      <c r="K3" s="5"/>
      <c r="L3" s="6"/>
      <c r="M3" s="6"/>
      <c r="N3" s="8"/>
      <c r="O3" s="3">
        <f t="shared" ref="O3:O35" si="2">SUM(B3:N3)</f>
        <v>0</v>
      </c>
      <c r="P3" s="22"/>
      <c r="Q3" s="19"/>
      <c r="R3" s="20"/>
      <c r="S3" s="20"/>
      <c r="T3" s="20"/>
      <c r="U3" s="20"/>
      <c r="V3" s="20"/>
      <c r="W3" s="21">
        <f t="shared" si="0"/>
        <v>0</v>
      </c>
      <c r="X3" s="21">
        <f t="shared" si="1"/>
        <v>0</v>
      </c>
    </row>
    <row r="4" spans="1:24" ht="15.75" x14ac:dyDescent="0.25">
      <c r="A4" s="1">
        <v>46025</v>
      </c>
      <c r="B4" s="5"/>
      <c r="C4" s="5"/>
      <c r="D4" s="6"/>
      <c r="E4" s="6"/>
      <c r="F4" s="6"/>
      <c r="G4" s="5"/>
      <c r="H4" s="5"/>
      <c r="I4" s="5"/>
      <c r="J4" s="5"/>
      <c r="K4" s="5"/>
      <c r="L4" s="6"/>
      <c r="M4" s="6"/>
      <c r="N4" s="8"/>
      <c r="O4" s="3">
        <f t="shared" si="2"/>
        <v>0</v>
      </c>
      <c r="P4" s="22"/>
      <c r="Q4" s="22"/>
      <c r="R4" s="20"/>
      <c r="S4" s="20"/>
      <c r="T4" s="20"/>
      <c r="U4" s="20"/>
      <c r="V4" s="20"/>
      <c r="W4" s="21">
        <f t="shared" si="0"/>
        <v>0</v>
      </c>
      <c r="X4" s="21">
        <f t="shared" si="1"/>
        <v>0</v>
      </c>
    </row>
    <row r="5" spans="1:24" ht="15.75" x14ac:dyDescent="0.25">
      <c r="A5" s="1">
        <v>46026</v>
      </c>
      <c r="B5" s="5"/>
      <c r="C5" s="5"/>
      <c r="D5" s="6"/>
      <c r="E5" s="10"/>
      <c r="F5" s="6"/>
      <c r="G5" s="5"/>
      <c r="H5" s="5"/>
      <c r="I5" s="5"/>
      <c r="J5" s="5"/>
      <c r="K5" s="5"/>
      <c r="L5" s="6"/>
      <c r="M5" s="6"/>
      <c r="N5" s="8"/>
      <c r="O5" s="3">
        <f t="shared" si="2"/>
        <v>0</v>
      </c>
      <c r="P5" s="20"/>
      <c r="Q5" s="22"/>
      <c r="R5" s="20"/>
      <c r="S5" s="20"/>
      <c r="T5" s="20"/>
      <c r="U5" s="20"/>
      <c r="V5" s="20"/>
      <c r="W5" s="21">
        <f t="shared" si="0"/>
        <v>0</v>
      </c>
      <c r="X5" s="21">
        <f t="shared" si="1"/>
        <v>0</v>
      </c>
    </row>
    <row r="6" spans="1:24" ht="15.75" x14ac:dyDescent="0.25">
      <c r="A6" s="1">
        <v>46027</v>
      </c>
      <c r="B6" s="5"/>
      <c r="C6" s="5"/>
      <c r="D6" s="6"/>
      <c r="E6" s="10"/>
      <c r="F6" s="6"/>
      <c r="G6" s="5"/>
      <c r="H6" s="5"/>
      <c r="I6" s="5"/>
      <c r="J6" s="5"/>
      <c r="K6" s="5"/>
      <c r="L6" s="6"/>
      <c r="M6" s="6"/>
      <c r="N6" s="8"/>
      <c r="O6" s="3">
        <f t="shared" si="2"/>
        <v>0</v>
      </c>
      <c r="P6" s="19"/>
      <c r="Q6" s="19"/>
      <c r="R6" s="20"/>
      <c r="S6" s="22"/>
      <c r="T6" s="20"/>
      <c r="U6" s="20"/>
      <c r="V6" s="20"/>
      <c r="W6" s="21">
        <f t="shared" si="0"/>
        <v>0</v>
      </c>
      <c r="X6" s="21">
        <f t="shared" si="1"/>
        <v>0</v>
      </c>
    </row>
    <row r="7" spans="1:24" ht="15.75" x14ac:dyDescent="0.25">
      <c r="A7" s="1">
        <v>46028</v>
      </c>
      <c r="B7" s="5"/>
      <c r="C7" s="5"/>
      <c r="D7" s="11"/>
      <c r="E7" s="10"/>
      <c r="F7" s="6"/>
      <c r="G7" s="5"/>
      <c r="H7" s="5"/>
      <c r="I7" s="5"/>
      <c r="J7" s="5"/>
      <c r="K7" s="5"/>
      <c r="L7" s="6"/>
      <c r="M7" s="6"/>
      <c r="N7" s="8"/>
      <c r="O7" s="3">
        <f t="shared" si="2"/>
        <v>0</v>
      </c>
      <c r="P7" s="22"/>
      <c r="Q7" s="22"/>
      <c r="R7" s="22"/>
      <c r="S7" s="22"/>
      <c r="T7" s="22"/>
      <c r="U7" s="22"/>
      <c r="V7" s="22"/>
      <c r="W7" s="21">
        <f t="shared" si="0"/>
        <v>0</v>
      </c>
      <c r="X7" s="21">
        <f t="shared" si="1"/>
        <v>0</v>
      </c>
    </row>
    <row r="8" spans="1:24" ht="15.75" x14ac:dyDescent="0.25">
      <c r="A8" s="1">
        <v>46029</v>
      </c>
      <c r="B8" s="7"/>
      <c r="C8" s="7"/>
      <c r="D8" s="9"/>
      <c r="E8" s="8"/>
      <c r="F8" s="9"/>
      <c r="G8" s="7"/>
      <c r="H8" s="7"/>
      <c r="I8" s="7"/>
      <c r="J8" s="7"/>
      <c r="K8" s="7"/>
      <c r="L8" s="9"/>
      <c r="M8" s="9"/>
      <c r="N8" s="8"/>
      <c r="O8" s="3">
        <f t="shared" si="2"/>
        <v>0</v>
      </c>
      <c r="P8" s="23"/>
      <c r="Q8" s="23"/>
      <c r="R8" s="23"/>
      <c r="S8" s="24"/>
      <c r="T8" s="23"/>
      <c r="U8" s="23"/>
      <c r="V8" s="23"/>
      <c r="W8" s="21">
        <f t="shared" si="0"/>
        <v>0</v>
      </c>
      <c r="X8" s="21">
        <f t="shared" si="1"/>
        <v>0</v>
      </c>
    </row>
    <row r="9" spans="1:24" ht="15.75" x14ac:dyDescent="0.25">
      <c r="A9" s="1">
        <v>46030</v>
      </c>
      <c r="B9" s="5"/>
      <c r="C9" s="5"/>
      <c r="D9" s="9"/>
      <c r="E9" s="8"/>
      <c r="F9" s="9"/>
      <c r="G9" s="7"/>
      <c r="H9" s="7"/>
      <c r="I9" s="7"/>
      <c r="J9" s="7"/>
      <c r="K9" s="7"/>
      <c r="L9" s="9"/>
      <c r="M9" s="9"/>
      <c r="N9" s="8"/>
      <c r="O9" s="3">
        <f t="shared" si="2"/>
        <v>0</v>
      </c>
      <c r="P9" s="19"/>
      <c r="Q9" s="19"/>
      <c r="R9" s="20"/>
      <c r="S9" s="22"/>
      <c r="T9" s="20"/>
      <c r="U9" s="22"/>
      <c r="V9" s="22"/>
      <c r="W9" s="21">
        <f t="shared" si="0"/>
        <v>0</v>
      </c>
      <c r="X9" s="21">
        <f t="shared" si="1"/>
        <v>0</v>
      </c>
    </row>
    <row r="10" spans="1:24" ht="15.75" x14ac:dyDescent="0.25">
      <c r="A10" s="1">
        <v>46031</v>
      </c>
      <c r="B10" s="5"/>
      <c r="C10" s="5"/>
      <c r="D10" s="6"/>
      <c r="E10" s="6"/>
      <c r="F10" s="6"/>
      <c r="G10" s="5"/>
      <c r="H10" s="5"/>
      <c r="I10" s="5"/>
      <c r="J10" s="5"/>
      <c r="K10" s="5"/>
      <c r="L10" s="6"/>
      <c r="M10" s="6"/>
      <c r="N10" s="8"/>
      <c r="O10" s="3">
        <f t="shared" si="2"/>
        <v>0</v>
      </c>
      <c r="P10" s="22"/>
      <c r="Q10" s="19"/>
      <c r="R10" s="20"/>
      <c r="S10" s="22"/>
      <c r="T10" s="22"/>
      <c r="U10" s="22"/>
      <c r="V10" s="22"/>
      <c r="W10" s="21">
        <f t="shared" si="0"/>
        <v>0</v>
      </c>
      <c r="X10" s="21">
        <f t="shared" si="1"/>
        <v>0</v>
      </c>
    </row>
    <row r="11" spans="1:24" ht="15.75" x14ac:dyDescent="0.25">
      <c r="A11" s="1">
        <v>46032</v>
      </c>
      <c r="B11" s="7"/>
      <c r="C11" s="7"/>
      <c r="D11" s="9"/>
      <c r="E11" s="9"/>
      <c r="F11" s="12"/>
      <c r="G11" s="6"/>
      <c r="H11" s="7"/>
      <c r="I11" s="7"/>
      <c r="J11" s="7"/>
      <c r="K11" s="7"/>
      <c r="L11" s="9"/>
      <c r="M11" s="9"/>
      <c r="N11" s="8"/>
      <c r="O11" s="3">
        <f t="shared" si="2"/>
        <v>0</v>
      </c>
      <c r="P11" s="22"/>
      <c r="Q11" s="22"/>
      <c r="R11" s="22"/>
      <c r="S11" s="20"/>
      <c r="T11" s="22"/>
      <c r="U11" s="20"/>
      <c r="V11" s="22"/>
      <c r="W11" s="21">
        <f t="shared" si="0"/>
        <v>0</v>
      </c>
      <c r="X11" s="21">
        <f t="shared" si="1"/>
        <v>0</v>
      </c>
    </row>
    <row r="12" spans="1:24" ht="15.75" x14ac:dyDescent="0.25">
      <c r="A12" s="1">
        <v>46033</v>
      </c>
      <c r="B12" s="8"/>
      <c r="C12" s="8"/>
      <c r="D12" s="9"/>
      <c r="E12" s="9"/>
      <c r="F12" s="6"/>
      <c r="G12" s="10"/>
      <c r="H12" s="10"/>
      <c r="I12" s="10"/>
      <c r="J12" s="10"/>
      <c r="K12" s="10"/>
      <c r="L12" s="6"/>
      <c r="M12" s="6"/>
      <c r="N12" s="8"/>
      <c r="O12" s="3">
        <f t="shared" si="2"/>
        <v>0</v>
      </c>
      <c r="P12" s="22"/>
      <c r="Q12" s="22"/>
      <c r="R12" s="20"/>
      <c r="S12" s="22"/>
      <c r="T12" s="20"/>
      <c r="U12" s="20"/>
      <c r="V12" s="20"/>
      <c r="W12" s="21">
        <f t="shared" si="0"/>
        <v>0</v>
      </c>
      <c r="X12" s="21">
        <f t="shared" si="1"/>
        <v>0</v>
      </c>
    </row>
    <row r="13" spans="1:24" ht="15.75" x14ac:dyDescent="0.25">
      <c r="A13" s="1">
        <v>46034</v>
      </c>
      <c r="B13" s="7"/>
      <c r="C13" s="7"/>
      <c r="D13" s="9"/>
      <c r="E13" s="9"/>
      <c r="F13" s="9"/>
      <c r="G13" s="7"/>
      <c r="H13" s="5"/>
      <c r="I13" s="13"/>
      <c r="J13" s="5"/>
      <c r="K13" s="5"/>
      <c r="L13" s="6"/>
      <c r="M13" s="6"/>
      <c r="N13" s="8"/>
      <c r="O13" s="3">
        <f t="shared" si="2"/>
        <v>0</v>
      </c>
      <c r="P13" s="22"/>
      <c r="Q13" s="22"/>
      <c r="R13" s="20"/>
      <c r="S13" s="22"/>
      <c r="T13" s="20"/>
      <c r="U13" s="22"/>
      <c r="V13" s="22"/>
      <c r="W13" s="21">
        <f t="shared" si="0"/>
        <v>0</v>
      </c>
      <c r="X13" s="21">
        <f t="shared" si="1"/>
        <v>0</v>
      </c>
    </row>
    <row r="14" spans="1:24" ht="15.75" x14ac:dyDescent="0.25">
      <c r="A14" s="1">
        <v>46035</v>
      </c>
      <c r="B14" s="5"/>
      <c r="C14" s="5"/>
      <c r="D14" s="6"/>
      <c r="E14" s="6"/>
      <c r="F14" s="6"/>
      <c r="G14" s="5"/>
      <c r="H14" s="5"/>
      <c r="I14" s="5"/>
      <c r="J14" s="5"/>
      <c r="K14" s="5"/>
      <c r="L14" s="6"/>
      <c r="M14" s="6"/>
      <c r="N14" s="8"/>
      <c r="O14" s="3">
        <f t="shared" si="2"/>
        <v>0</v>
      </c>
      <c r="P14" s="22"/>
      <c r="Q14" s="22"/>
      <c r="R14" s="22"/>
      <c r="S14" s="20"/>
      <c r="T14" s="20"/>
      <c r="U14" s="20"/>
      <c r="V14" s="20"/>
      <c r="W14" s="21">
        <f t="shared" si="0"/>
        <v>0</v>
      </c>
      <c r="X14" s="21">
        <f t="shared" si="1"/>
        <v>0</v>
      </c>
    </row>
    <row r="15" spans="1:24" ht="15.75" x14ac:dyDescent="0.25">
      <c r="A15" s="1">
        <v>46036</v>
      </c>
      <c r="B15" s="5"/>
      <c r="C15" s="5"/>
      <c r="D15" s="6"/>
      <c r="E15" s="6"/>
      <c r="F15" s="6"/>
      <c r="G15" s="5"/>
      <c r="H15" s="5"/>
      <c r="I15" s="5"/>
      <c r="J15" s="5"/>
      <c r="K15" s="5"/>
      <c r="L15" s="6"/>
      <c r="M15" s="6"/>
      <c r="N15" s="8"/>
      <c r="O15" s="3">
        <f t="shared" si="2"/>
        <v>0</v>
      </c>
      <c r="P15" s="22"/>
      <c r="Q15" s="20"/>
      <c r="R15" s="20"/>
      <c r="S15" s="20"/>
      <c r="T15" s="22"/>
      <c r="U15" s="20"/>
      <c r="V15" s="22"/>
      <c r="W15" s="21">
        <f t="shared" si="0"/>
        <v>0</v>
      </c>
      <c r="X15" s="21">
        <f t="shared" si="1"/>
        <v>0</v>
      </c>
    </row>
    <row r="16" spans="1:24" ht="15.75" x14ac:dyDescent="0.25">
      <c r="A16" s="1">
        <v>46037</v>
      </c>
      <c r="B16" s="9"/>
      <c r="C16" s="9"/>
      <c r="D16" s="8"/>
      <c r="E16" s="9"/>
      <c r="F16" s="9"/>
      <c r="G16" s="9"/>
      <c r="H16" s="7"/>
      <c r="I16" s="7"/>
      <c r="J16" s="7"/>
      <c r="K16" s="7"/>
      <c r="L16" s="7"/>
      <c r="M16" s="7"/>
      <c r="N16" s="8"/>
      <c r="O16" s="3">
        <f t="shared" si="2"/>
        <v>0</v>
      </c>
      <c r="P16" s="22"/>
      <c r="Q16" s="22"/>
      <c r="R16" s="20"/>
      <c r="S16" s="20"/>
      <c r="T16" s="20"/>
      <c r="U16" s="20"/>
      <c r="V16" s="20"/>
      <c r="W16" s="21">
        <f t="shared" si="0"/>
        <v>0</v>
      </c>
      <c r="X16" s="21">
        <f t="shared" si="1"/>
        <v>0</v>
      </c>
    </row>
    <row r="17" spans="1:24" ht="15.75" x14ac:dyDescent="0.25">
      <c r="A17" s="1">
        <v>46038</v>
      </c>
      <c r="B17" s="9"/>
      <c r="C17" s="9"/>
      <c r="D17" s="8"/>
      <c r="E17" s="9"/>
      <c r="F17" s="9"/>
      <c r="G17" s="9"/>
      <c r="H17" s="7"/>
      <c r="I17" s="7"/>
      <c r="J17" s="7"/>
      <c r="K17" s="7"/>
      <c r="L17" s="7"/>
      <c r="M17" s="7"/>
      <c r="N17" s="8"/>
      <c r="O17" s="3">
        <f t="shared" si="2"/>
        <v>0</v>
      </c>
      <c r="P17" s="19"/>
      <c r="Q17" s="19"/>
      <c r="R17" s="20"/>
      <c r="S17" s="20"/>
      <c r="T17" s="20"/>
      <c r="U17" s="22"/>
      <c r="V17" s="22"/>
      <c r="W17" s="21">
        <f t="shared" si="0"/>
        <v>0</v>
      </c>
      <c r="X17" s="21">
        <f t="shared" si="1"/>
        <v>0</v>
      </c>
    </row>
    <row r="18" spans="1:24" ht="15.75" x14ac:dyDescent="0.25">
      <c r="A18" s="1">
        <v>46039</v>
      </c>
      <c r="B18" s="14"/>
      <c r="C18" s="14"/>
      <c r="D18" s="9"/>
      <c r="E18" s="9"/>
      <c r="F18" s="9"/>
      <c r="G18" s="9"/>
      <c r="H18" s="7"/>
      <c r="I18" s="7"/>
      <c r="J18" s="7"/>
      <c r="K18" s="7"/>
      <c r="L18" s="7"/>
      <c r="M18" s="7"/>
      <c r="N18" s="8"/>
      <c r="O18" s="3">
        <f t="shared" si="2"/>
        <v>0</v>
      </c>
      <c r="P18" s="22"/>
      <c r="Q18" s="22"/>
      <c r="R18" s="20"/>
      <c r="S18" s="20"/>
      <c r="T18" s="20"/>
      <c r="U18" s="20"/>
      <c r="V18" s="22"/>
      <c r="W18" s="21">
        <f t="shared" si="0"/>
        <v>0</v>
      </c>
      <c r="X18" s="21">
        <f t="shared" si="1"/>
        <v>0</v>
      </c>
    </row>
    <row r="19" spans="1:24" ht="15.75" x14ac:dyDescent="0.25">
      <c r="A19" s="1">
        <v>46040</v>
      </c>
      <c r="B19" s="9"/>
      <c r="C19" s="9"/>
      <c r="D19" s="9"/>
      <c r="E19" s="9"/>
      <c r="F19" s="9"/>
      <c r="G19" s="9"/>
      <c r="H19" s="7"/>
      <c r="I19" s="7"/>
      <c r="J19" s="7"/>
      <c r="K19" s="7"/>
      <c r="L19" s="7"/>
      <c r="M19" s="7"/>
      <c r="N19" s="8"/>
      <c r="O19" s="3">
        <f t="shared" si="2"/>
        <v>0</v>
      </c>
      <c r="P19" s="22"/>
      <c r="Q19" s="22"/>
      <c r="R19" s="20"/>
      <c r="S19" s="22"/>
      <c r="T19" s="20"/>
      <c r="U19" s="22"/>
      <c r="V19" s="22"/>
      <c r="W19" s="21">
        <f t="shared" si="0"/>
        <v>0</v>
      </c>
      <c r="X19" s="21">
        <f t="shared" si="1"/>
        <v>0</v>
      </c>
    </row>
    <row r="20" spans="1:24" ht="15.75" x14ac:dyDescent="0.25">
      <c r="A20" s="1">
        <v>46041</v>
      </c>
      <c r="B20" s="9"/>
      <c r="C20" s="9"/>
      <c r="D20" s="9"/>
      <c r="E20" s="9"/>
      <c r="F20" s="9"/>
      <c r="G20" s="9"/>
      <c r="H20" s="7"/>
      <c r="I20" s="7"/>
      <c r="J20" s="7"/>
      <c r="K20" s="7"/>
      <c r="L20" s="7"/>
      <c r="M20" s="7"/>
      <c r="N20" s="8"/>
      <c r="O20" s="3">
        <f t="shared" si="2"/>
        <v>0</v>
      </c>
      <c r="P20" s="22"/>
      <c r="Q20" s="22"/>
      <c r="R20" s="20"/>
      <c r="S20" s="20"/>
      <c r="T20" s="20"/>
      <c r="U20" s="20"/>
      <c r="V20" s="22"/>
      <c r="W20" s="21">
        <f t="shared" si="0"/>
        <v>0</v>
      </c>
      <c r="X20" s="21">
        <f t="shared" si="1"/>
        <v>0</v>
      </c>
    </row>
    <row r="21" spans="1:24" ht="15.75" x14ac:dyDescent="0.25">
      <c r="A21" s="1">
        <v>46042</v>
      </c>
      <c r="B21" s="9"/>
      <c r="C21" s="9"/>
      <c r="D21" s="9"/>
      <c r="E21" s="9"/>
      <c r="F21" s="9"/>
      <c r="G21" s="9"/>
      <c r="H21" s="7"/>
      <c r="I21" s="7"/>
      <c r="J21" s="7"/>
      <c r="K21" s="7"/>
      <c r="L21" s="7"/>
      <c r="M21" s="7"/>
      <c r="N21" s="8"/>
      <c r="O21" s="3">
        <f t="shared" si="2"/>
        <v>0</v>
      </c>
      <c r="P21" s="22"/>
      <c r="Q21" s="22"/>
      <c r="R21" s="22"/>
      <c r="S21" s="20"/>
      <c r="T21" s="22"/>
      <c r="U21" s="22"/>
      <c r="V21" s="20"/>
      <c r="W21" s="21">
        <f t="shared" si="0"/>
        <v>0</v>
      </c>
      <c r="X21" s="21">
        <f t="shared" si="1"/>
        <v>0</v>
      </c>
    </row>
    <row r="22" spans="1:24" ht="15.75" x14ac:dyDescent="0.25">
      <c r="A22" s="1">
        <v>46043</v>
      </c>
      <c r="B22" s="9"/>
      <c r="C22" s="9"/>
      <c r="D22" s="9"/>
      <c r="E22" s="9"/>
      <c r="F22" s="9"/>
      <c r="G22" s="9"/>
      <c r="H22" s="7"/>
      <c r="I22" s="7"/>
      <c r="J22" s="7"/>
      <c r="K22" s="7"/>
      <c r="L22" s="7"/>
      <c r="M22" s="7"/>
      <c r="N22" s="8"/>
      <c r="O22" s="3">
        <f t="shared" si="2"/>
        <v>0</v>
      </c>
      <c r="P22" s="20"/>
      <c r="Q22" s="20"/>
      <c r="R22" s="22"/>
      <c r="S22" s="22"/>
      <c r="T22" s="22"/>
      <c r="U22" s="22"/>
      <c r="V22" s="22"/>
      <c r="W22" s="21">
        <f t="shared" si="0"/>
        <v>0</v>
      </c>
      <c r="X22" s="21">
        <f t="shared" si="1"/>
        <v>0</v>
      </c>
    </row>
    <row r="23" spans="1:24" ht="15.75" x14ac:dyDescent="0.25">
      <c r="A23" s="1">
        <v>46044</v>
      </c>
      <c r="B23" s="9"/>
      <c r="C23" s="9"/>
      <c r="D23" s="9"/>
      <c r="E23" s="9"/>
      <c r="F23" s="9"/>
      <c r="G23" s="9"/>
      <c r="H23" s="7"/>
      <c r="I23" s="7"/>
      <c r="J23" s="7"/>
      <c r="K23" s="7"/>
      <c r="L23" s="7"/>
      <c r="M23" s="7"/>
      <c r="N23" s="8"/>
      <c r="O23" s="3">
        <f t="shared" si="2"/>
        <v>0</v>
      </c>
      <c r="P23" s="22"/>
      <c r="Q23" s="22"/>
      <c r="R23" s="22"/>
      <c r="S23" s="22"/>
      <c r="T23" s="22"/>
      <c r="U23" s="22"/>
      <c r="V23" s="22"/>
      <c r="W23" s="21">
        <f t="shared" si="0"/>
        <v>0</v>
      </c>
      <c r="X23" s="21">
        <f t="shared" si="1"/>
        <v>0</v>
      </c>
    </row>
    <row r="24" spans="1:24" ht="15.75" x14ac:dyDescent="0.25">
      <c r="A24" s="1">
        <v>46045</v>
      </c>
      <c r="B24" s="9"/>
      <c r="C24" s="9"/>
      <c r="D24" s="9"/>
      <c r="E24" s="9"/>
      <c r="F24" s="9"/>
      <c r="G24" s="9"/>
      <c r="H24" s="7"/>
      <c r="I24" s="7"/>
      <c r="J24" s="7"/>
      <c r="K24" s="7"/>
      <c r="L24" s="7"/>
      <c r="M24" s="7"/>
      <c r="N24" s="8"/>
      <c r="O24" s="3">
        <f t="shared" si="2"/>
        <v>0</v>
      </c>
      <c r="P24" s="22"/>
      <c r="Q24" s="22"/>
      <c r="R24" s="20"/>
      <c r="S24" s="20"/>
      <c r="T24" s="20"/>
      <c r="U24" s="20"/>
      <c r="V24" s="20"/>
      <c r="W24" s="21">
        <f t="shared" si="0"/>
        <v>0</v>
      </c>
      <c r="X24" s="21">
        <f t="shared" si="1"/>
        <v>0</v>
      </c>
    </row>
    <row r="25" spans="1:24" ht="15.75" x14ac:dyDescent="0.25">
      <c r="A25" s="1">
        <v>46046</v>
      </c>
      <c r="B25" s="9"/>
      <c r="C25" s="9"/>
      <c r="D25" s="9"/>
      <c r="E25" s="9"/>
      <c r="F25" s="9"/>
      <c r="G25" s="9"/>
      <c r="H25" s="7"/>
      <c r="I25" s="7"/>
      <c r="J25" s="7"/>
      <c r="K25" s="7"/>
      <c r="L25" s="7"/>
      <c r="M25" s="7"/>
      <c r="N25" s="8"/>
      <c r="O25" s="3">
        <f t="shared" si="2"/>
        <v>0</v>
      </c>
      <c r="P25" s="22"/>
      <c r="Q25" s="22"/>
      <c r="R25" s="22"/>
      <c r="S25" s="22"/>
      <c r="T25" s="20"/>
      <c r="U25" s="20"/>
      <c r="V25" s="20"/>
      <c r="W25" s="21">
        <f t="shared" si="0"/>
        <v>0</v>
      </c>
      <c r="X25" s="21">
        <f t="shared" si="1"/>
        <v>0</v>
      </c>
    </row>
    <row r="26" spans="1:24" ht="15.75" x14ac:dyDescent="0.25">
      <c r="A26" s="1">
        <v>46047</v>
      </c>
      <c r="B26" s="9"/>
      <c r="C26" s="9"/>
      <c r="D26" s="9"/>
      <c r="E26" s="9"/>
      <c r="F26" s="9"/>
      <c r="G26" s="9"/>
      <c r="H26" s="7"/>
      <c r="I26" s="7"/>
      <c r="J26" s="7"/>
      <c r="K26" s="7"/>
      <c r="L26" s="7"/>
      <c r="M26" s="7"/>
      <c r="N26" s="8"/>
      <c r="O26" s="3">
        <f t="shared" si="2"/>
        <v>0</v>
      </c>
      <c r="P26" s="22"/>
      <c r="Q26" s="22"/>
      <c r="R26" s="22"/>
      <c r="S26" s="22"/>
      <c r="T26" s="20"/>
      <c r="U26" s="20"/>
      <c r="V26" s="20"/>
      <c r="W26" s="21">
        <f t="shared" si="0"/>
        <v>0</v>
      </c>
      <c r="X26" s="21">
        <f t="shared" si="1"/>
        <v>0</v>
      </c>
    </row>
    <row r="27" spans="1:24" ht="15.75" x14ac:dyDescent="0.25">
      <c r="A27" s="1">
        <v>46048</v>
      </c>
      <c r="B27" s="9"/>
      <c r="C27" s="9"/>
      <c r="D27" s="9"/>
      <c r="E27" s="9"/>
      <c r="F27" s="9"/>
      <c r="G27" s="9"/>
      <c r="H27" s="7"/>
      <c r="I27" s="7"/>
      <c r="J27" s="7"/>
      <c r="K27" s="7"/>
      <c r="L27" s="7"/>
      <c r="M27" s="7"/>
      <c r="N27" s="8"/>
      <c r="O27" s="3">
        <f t="shared" si="2"/>
        <v>0</v>
      </c>
      <c r="P27" s="19"/>
      <c r="Q27" s="19"/>
      <c r="R27" s="22"/>
      <c r="S27" s="22"/>
      <c r="T27" s="20"/>
      <c r="U27" s="20"/>
      <c r="V27" s="20"/>
      <c r="W27" s="21">
        <f t="shared" si="0"/>
        <v>0</v>
      </c>
      <c r="X27" s="21">
        <f t="shared" si="1"/>
        <v>0</v>
      </c>
    </row>
    <row r="28" spans="1:24" ht="15.75" x14ac:dyDescent="0.25">
      <c r="A28" s="1">
        <v>46049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3">
        <f t="shared" si="2"/>
        <v>0</v>
      </c>
      <c r="P28" s="22"/>
      <c r="Q28" s="22"/>
      <c r="R28" s="22"/>
      <c r="S28" s="20"/>
      <c r="T28" s="22"/>
      <c r="U28" s="22"/>
      <c r="V28" s="22"/>
      <c r="W28" s="21">
        <f t="shared" si="0"/>
        <v>0</v>
      </c>
      <c r="X28" s="21">
        <f t="shared" si="1"/>
        <v>0</v>
      </c>
    </row>
    <row r="29" spans="1:24" ht="15.75" x14ac:dyDescent="0.25">
      <c r="A29" s="1">
        <v>46050</v>
      </c>
      <c r="B29" s="9"/>
      <c r="C29" s="9"/>
      <c r="D29" s="9"/>
      <c r="E29" s="9"/>
      <c r="F29" s="9"/>
      <c r="G29" s="9"/>
      <c r="H29" s="7"/>
      <c r="I29" s="7"/>
      <c r="J29" s="7"/>
      <c r="K29" s="7"/>
      <c r="L29" s="7"/>
      <c r="M29" s="7"/>
      <c r="N29" s="8"/>
      <c r="O29" s="3">
        <f t="shared" si="2"/>
        <v>0</v>
      </c>
      <c r="P29" s="22"/>
      <c r="Q29" s="22"/>
      <c r="R29" s="22"/>
      <c r="S29" s="22"/>
      <c r="T29" s="22"/>
      <c r="U29" s="20"/>
      <c r="V29" s="22"/>
      <c r="W29" s="21">
        <f t="shared" si="0"/>
        <v>0</v>
      </c>
      <c r="X29" s="21">
        <f t="shared" si="1"/>
        <v>0</v>
      </c>
    </row>
    <row r="30" spans="1:24" ht="15.75" x14ac:dyDescent="0.25">
      <c r="A30" s="1">
        <v>46051</v>
      </c>
      <c r="B30" s="9"/>
      <c r="C30" s="9"/>
      <c r="D30" s="9"/>
      <c r="E30" s="9"/>
      <c r="F30" s="9"/>
      <c r="G30" s="9"/>
      <c r="H30" s="7"/>
      <c r="I30" s="7"/>
      <c r="J30" s="7"/>
      <c r="K30" s="7"/>
      <c r="L30" s="7"/>
      <c r="M30" s="7"/>
      <c r="N30" s="8"/>
      <c r="O30" s="3">
        <f t="shared" si="2"/>
        <v>0</v>
      </c>
      <c r="P30" s="22"/>
      <c r="Q30" s="22"/>
      <c r="R30" s="22"/>
      <c r="S30" s="20"/>
      <c r="T30" s="22"/>
      <c r="U30" s="22"/>
      <c r="V30" s="22"/>
      <c r="W30" s="21">
        <f t="shared" si="0"/>
        <v>0</v>
      </c>
      <c r="X30" s="21">
        <f t="shared" si="1"/>
        <v>0</v>
      </c>
    </row>
    <row r="31" spans="1:24" ht="15.75" x14ac:dyDescent="0.25">
      <c r="A31" s="1">
        <v>46052</v>
      </c>
      <c r="B31" s="9"/>
      <c r="C31" s="9"/>
      <c r="D31" s="9"/>
      <c r="E31" s="9"/>
      <c r="F31" s="9"/>
      <c r="G31" s="9"/>
      <c r="H31" s="7"/>
      <c r="I31" s="7"/>
      <c r="J31" s="7"/>
      <c r="K31" s="7"/>
      <c r="L31" s="7"/>
      <c r="M31" s="7"/>
      <c r="N31" s="8"/>
      <c r="O31" s="3">
        <f t="shared" si="2"/>
        <v>0</v>
      </c>
      <c r="P31" s="22"/>
      <c r="Q31" s="22"/>
      <c r="R31" s="22"/>
      <c r="S31" s="22"/>
      <c r="T31" s="22"/>
      <c r="U31" s="22"/>
      <c r="V31" s="22"/>
      <c r="W31" s="21">
        <f t="shared" si="0"/>
        <v>0</v>
      </c>
      <c r="X31" s="21">
        <f t="shared" si="1"/>
        <v>0</v>
      </c>
    </row>
    <row r="32" spans="1:24" ht="15.75" x14ac:dyDescent="0.25">
      <c r="A32" s="1">
        <v>46053</v>
      </c>
      <c r="B32" s="5"/>
      <c r="C32" s="6"/>
      <c r="D32" s="6"/>
      <c r="E32" s="6"/>
      <c r="F32" s="5"/>
      <c r="G32" s="5"/>
      <c r="H32" s="5"/>
      <c r="I32" s="5"/>
      <c r="J32" s="6"/>
      <c r="K32" s="6"/>
      <c r="L32" s="7"/>
      <c r="M32" s="7"/>
      <c r="N32" s="8"/>
      <c r="O32" s="3">
        <f t="shared" si="2"/>
        <v>0</v>
      </c>
      <c r="P32" s="22"/>
      <c r="Q32" s="22"/>
      <c r="R32" s="22"/>
      <c r="S32" s="22"/>
      <c r="T32" s="22"/>
      <c r="U32" s="22"/>
      <c r="V32" s="22"/>
      <c r="W32" s="21">
        <f t="shared" si="0"/>
        <v>0</v>
      </c>
      <c r="X32" s="21">
        <f t="shared" si="1"/>
        <v>0</v>
      </c>
    </row>
    <row r="33" spans="1:24" ht="15.75" x14ac:dyDescent="0.25">
      <c r="A33" s="1" t="s">
        <v>22</v>
      </c>
      <c r="B33" s="15">
        <f>SUM(B2:B32)</f>
        <v>0</v>
      </c>
      <c r="C33" s="15">
        <f t="shared" ref="C33:N33" si="3">SUM(C2:C32)</f>
        <v>0</v>
      </c>
      <c r="D33" s="15">
        <f t="shared" si="3"/>
        <v>0</v>
      </c>
      <c r="E33" s="15">
        <f t="shared" si="3"/>
        <v>0</v>
      </c>
      <c r="F33" s="15">
        <f t="shared" si="3"/>
        <v>0</v>
      </c>
      <c r="G33" s="15">
        <f t="shared" si="3"/>
        <v>0</v>
      </c>
      <c r="H33" s="15">
        <f t="shared" si="3"/>
        <v>0</v>
      </c>
      <c r="I33" s="15">
        <f t="shared" si="3"/>
        <v>0</v>
      </c>
      <c r="J33" s="15">
        <f t="shared" si="3"/>
        <v>0</v>
      </c>
      <c r="K33" s="15">
        <f>SUM(K2:K32)</f>
        <v>0</v>
      </c>
      <c r="L33" s="15">
        <f t="shared" si="3"/>
        <v>0</v>
      </c>
      <c r="M33" s="15">
        <f t="shared" ref="M33" si="4">SUM(M2:M32)</f>
        <v>0</v>
      </c>
      <c r="N33" s="16">
        <f t="shared" si="3"/>
        <v>0</v>
      </c>
      <c r="O33" s="16">
        <f t="shared" si="2"/>
        <v>0</v>
      </c>
      <c r="P33" s="15">
        <f t="shared" ref="P33:W33" si="5">SUM(P2:P32)</f>
        <v>0</v>
      </c>
      <c r="Q33" s="15">
        <f t="shared" si="5"/>
        <v>0</v>
      </c>
      <c r="R33" s="15">
        <f t="shared" si="5"/>
        <v>0</v>
      </c>
      <c r="S33" s="15">
        <f t="shared" si="5"/>
        <v>0</v>
      </c>
      <c r="T33" s="15">
        <f t="shared" si="5"/>
        <v>0</v>
      </c>
      <c r="U33" s="15">
        <f t="shared" si="5"/>
        <v>0</v>
      </c>
      <c r="V33" s="15">
        <f t="shared" si="5"/>
        <v>0</v>
      </c>
      <c r="W33" s="15">
        <f t="shared" si="5"/>
        <v>0</v>
      </c>
      <c r="X33" s="15">
        <f t="shared" si="1"/>
        <v>0</v>
      </c>
    </row>
    <row r="34" spans="1:24" ht="15.75" x14ac:dyDescent="0.25">
      <c r="A34" s="1" t="s">
        <v>23</v>
      </c>
      <c r="B34" s="15">
        <f>B33/100*0</f>
        <v>0</v>
      </c>
      <c r="C34" s="15">
        <f>C33/100*2.5</f>
        <v>0</v>
      </c>
      <c r="D34" s="15">
        <f>D33/100*16.1</f>
        <v>0</v>
      </c>
      <c r="E34" s="15">
        <f>E33/100*2.5</f>
        <v>0</v>
      </c>
      <c r="F34" s="15">
        <f>F33/100*100</f>
        <v>0</v>
      </c>
      <c r="G34" s="15">
        <f>G33/100*37</f>
        <v>0</v>
      </c>
      <c r="H34" s="15">
        <f>H33/100*37</f>
        <v>0</v>
      </c>
      <c r="I34" s="15">
        <f>I33/100*2.5</f>
        <v>0</v>
      </c>
      <c r="J34" s="15">
        <f>J33/100*2.5</f>
        <v>0</v>
      </c>
      <c r="K34" s="15">
        <f>K33/100*0</f>
        <v>0</v>
      </c>
      <c r="L34" s="15">
        <f>L33/100*2.5</f>
        <v>0</v>
      </c>
      <c r="M34" s="15">
        <f>M33/100*0</f>
        <v>0</v>
      </c>
      <c r="N34" s="16">
        <f>N33/100*0</f>
        <v>0</v>
      </c>
      <c r="O34" s="16">
        <f t="shared" si="2"/>
        <v>0</v>
      </c>
      <c r="P34" s="15"/>
      <c r="Q34" s="15"/>
      <c r="R34" s="15"/>
      <c r="S34" s="15"/>
      <c r="T34" s="15"/>
      <c r="U34" s="15"/>
      <c r="V34" s="15"/>
      <c r="W34" s="15"/>
      <c r="X34" s="15"/>
    </row>
    <row r="35" spans="1:24" ht="15.75" x14ac:dyDescent="0.25">
      <c r="A35" s="1" t="s">
        <v>24</v>
      </c>
      <c r="B35" s="17">
        <f>SUM(B33-B34)</f>
        <v>0</v>
      </c>
      <c r="C35" s="17">
        <f t="shared" ref="C35:N35" si="6">SUM(C33-C34)</f>
        <v>0</v>
      </c>
      <c r="D35" s="17">
        <f t="shared" si="6"/>
        <v>0</v>
      </c>
      <c r="E35" s="17">
        <f t="shared" si="6"/>
        <v>0</v>
      </c>
      <c r="F35" s="17">
        <f t="shared" si="6"/>
        <v>0</v>
      </c>
      <c r="G35" s="17">
        <f t="shared" si="6"/>
        <v>0</v>
      </c>
      <c r="H35" s="17">
        <f t="shared" si="6"/>
        <v>0</v>
      </c>
      <c r="I35" s="17">
        <f t="shared" si="6"/>
        <v>0</v>
      </c>
      <c r="J35" s="17">
        <f t="shared" si="6"/>
        <v>0</v>
      </c>
      <c r="K35" s="17">
        <f>SUM(K33-K34)</f>
        <v>0</v>
      </c>
      <c r="L35" s="17">
        <f t="shared" si="6"/>
        <v>0</v>
      </c>
      <c r="M35" s="17">
        <f t="shared" ref="M35" si="7">SUM(M33-M34)</f>
        <v>0</v>
      </c>
      <c r="N35" s="18">
        <f t="shared" si="6"/>
        <v>0</v>
      </c>
      <c r="O35" s="18">
        <f t="shared" si="2"/>
        <v>0</v>
      </c>
      <c r="P35" s="17">
        <f t="shared" ref="P35:X35" si="8">SUM(P33-P34)</f>
        <v>0</v>
      </c>
      <c r="Q35" s="17">
        <f t="shared" si="8"/>
        <v>0</v>
      </c>
      <c r="R35" s="17">
        <f t="shared" si="8"/>
        <v>0</v>
      </c>
      <c r="S35" s="17">
        <f t="shared" si="8"/>
        <v>0</v>
      </c>
      <c r="T35" s="17">
        <f t="shared" si="8"/>
        <v>0</v>
      </c>
      <c r="U35" s="17">
        <f t="shared" si="8"/>
        <v>0</v>
      </c>
      <c r="V35" s="17">
        <f t="shared" si="8"/>
        <v>0</v>
      </c>
      <c r="W35" s="17">
        <f t="shared" si="8"/>
        <v>0</v>
      </c>
      <c r="X35" s="17">
        <f t="shared" si="8"/>
        <v>0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15"/>
  <sheetViews>
    <sheetView topLeftCell="F1" workbookViewId="0">
      <selection activeCell="H18" sqref="H18"/>
    </sheetView>
  </sheetViews>
  <sheetFormatPr defaultRowHeight="15" x14ac:dyDescent="0.25"/>
  <cols>
    <col min="1" max="1" width="12.5703125" bestFit="1" customWidth="1"/>
    <col min="15" max="15" width="9.5703125" bestFit="1" customWidth="1"/>
    <col min="24" max="24" width="9.5703125" bestFit="1" customWidth="1"/>
  </cols>
  <sheetData>
    <row r="1" spans="1:24" s="32" customFormat="1" ht="51" x14ac:dyDescent="0.25">
      <c r="A1" s="25" t="s">
        <v>0</v>
      </c>
      <c r="B1" s="26" t="s">
        <v>1</v>
      </c>
      <c r="C1" s="26" t="s">
        <v>2</v>
      </c>
      <c r="D1" s="27" t="s">
        <v>3</v>
      </c>
      <c r="E1" s="27" t="s">
        <v>4</v>
      </c>
      <c r="F1" s="27" t="s">
        <v>5</v>
      </c>
      <c r="G1" s="27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21</v>
      </c>
      <c r="N1" s="28" t="s">
        <v>17</v>
      </c>
      <c r="O1" s="29" t="s">
        <v>12</v>
      </c>
      <c r="P1" s="30" t="s">
        <v>16</v>
      </c>
      <c r="Q1" s="30" t="s">
        <v>13</v>
      </c>
      <c r="R1" s="31" t="s">
        <v>20</v>
      </c>
      <c r="S1" s="31" t="s">
        <v>18</v>
      </c>
      <c r="T1" s="31" t="s">
        <v>19</v>
      </c>
      <c r="U1" s="31" t="s">
        <v>17</v>
      </c>
      <c r="V1" s="31" t="s">
        <v>17</v>
      </c>
      <c r="W1" s="31" t="s">
        <v>14</v>
      </c>
      <c r="X1" s="31" t="s">
        <v>15</v>
      </c>
    </row>
    <row r="2" spans="1:24" ht="15.75" x14ac:dyDescent="0.25">
      <c r="A2" s="38">
        <v>46023</v>
      </c>
      <c r="B2" s="2">
        <f>'Jan26'!B35</f>
        <v>10</v>
      </c>
      <c r="C2" s="2">
        <f>'Jan26'!C35</f>
        <v>9.75</v>
      </c>
      <c r="D2" s="2">
        <f>'Jan26'!D35</f>
        <v>8.39</v>
      </c>
      <c r="E2" s="2">
        <f>'Jan26'!E35</f>
        <v>9.75</v>
      </c>
      <c r="F2" s="2">
        <f>'Jan26'!F35</f>
        <v>0</v>
      </c>
      <c r="G2" s="2">
        <f>'Jan26'!G35</f>
        <v>6.3</v>
      </c>
      <c r="H2" s="2">
        <f>'Jan26'!H35</f>
        <v>6.3</v>
      </c>
      <c r="I2" s="2">
        <f>'Jan26'!I35</f>
        <v>9.75</v>
      </c>
      <c r="J2" s="2">
        <f>'Jan26'!J35</f>
        <v>9.75</v>
      </c>
      <c r="K2" s="2">
        <f>'Jan26'!K35</f>
        <v>10</v>
      </c>
      <c r="L2" s="2">
        <f>'Jan26'!L35</f>
        <v>9.75</v>
      </c>
      <c r="M2" s="2">
        <f>'Jan26'!M35</f>
        <v>10</v>
      </c>
      <c r="N2" s="2">
        <f>'Jan26'!N35</f>
        <v>10</v>
      </c>
      <c r="O2" s="3">
        <f>'Jan26'!O35</f>
        <v>109.74</v>
      </c>
      <c r="P2" s="19">
        <f>'Jan26'!P35</f>
        <v>10</v>
      </c>
      <c r="Q2" s="19">
        <f>'Jan26'!Q35</f>
        <v>10</v>
      </c>
      <c r="R2" s="20">
        <f>'Jan26'!R35</f>
        <v>10</v>
      </c>
      <c r="S2" s="20">
        <f>'Jan26'!S35</f>
        <v>10</v>
      </c>
      <c r="T2" s="20">
        <f>'Jan26'!T35</f>
        <v>10</v>
      </c>
      <c r="U2" s="20">
        <f>'Jan26'!U35</f>
        <v>10</v>
      </c>
      <c r="V2" s="20">
        <f>'Jan26'!V35</f>
        <v>10</v>
      </c>
      <c r="W2" s="21">
        <f>'Jan26'!W35</f>
        <v>70</v>
      </c>
      <c r="X2" s="21">
        <f>'Jan26'!X35</f>
        <v>39.739999999999995</v>
      </c>
    </row>
    <row r="3" spans="1:24" ht="15.75" x14ac:dyDescent="0.25">
      <c r="A3" s="38">
        <v>46054</v>
      </c>
      <c r="B3" s="2">
        <f>'Feb26'!B32</f>
        <v>10</v>
      </c>
      <c r="C3" s="2">
        <f>'Feb26'!C32</f>
        <v>9.75</v>
      </c>
      <c r="D3" s="2">
        <f>'Feb26'!D32</f>
        <v>8.39</v>
      </c>
      <c r="E3" s="2">
        <f>'Feb26'!E32</f>
        <v>9.75</v>
      </c>
      <c r="F3" s="2">
        <f>'Feb26'!F32</f>
        <v>0</v>
      </c>
      <c r="G3" s="2">
        <f>'Feb26'!G32</f>
        <v>6.3</v>
      </c>
      <c r="H3" s="2">
        <f>'Feb26'!H32</f>
        <v>6.3</v>
      </c>
      <c r="I3" s="2">
        <f>'Feb26'!I32</f>
        <v>9.75</v>
      </c>
      <c r="J3" s="2">
        <f>'Feb26'!J32</f>
        <v>9.75</v>
      </c>
      <c r="K3" s="2">
        <f>'Feb26'!K32</f>
        <v>10</v>
      </c>
      <c r="L3" s="2">
        <f>'Feb26'!L32</f>
        <v>9.75</v>
      </c>
      <c r="M3" s="2">
        <f>'Feb26'!M32</f>
        <v>10</v>
      </c>
      <c r="N3" s="2">
        <f>'Feb26'!N32</f>
        <v>10</v>
      </c>
      <c r="O3" s="3">
        <f>'Feb26'!O32</f>
        <v>109.74</v>
      </c>
      <c r="P3" s="19">
        <f>'Feb26'!P32</f>
        <v>10</v>
      </c>
      <c r="Q3" s="19">
        <f>'Feb26'!Q32</f>
        <v>10</v>
      </c>
      <c r="R3" s="20">
        <f>'Feb26'!R32</f>
        <v>10</v>
      </c>
      <c r="S3" s="20">
        <f>'Feb26'!S32</f>
        <v>10</v>
      </c>
      <c r="T3" s="20">
        <f>'Feb26'!T32</f>
        <v>10</v>
      </c>
      <c r="U3" s="20">
        <f>'Feb26'!U32</f>
        <v>10</v>
      </c>
      <c r="V3" s="20">
        <f>'Feb26'!V32</f>
        <v>10</v>
      </c>
      <c r="W3" s="21">
        <f>'Feb26'!W32</f>
        <v>70</v>
      </c>
      <c r="X3" s="21">
        <f>'Feb26'!X32</f>
        <v>39.739999999999995</v>
      </c>
    </row>
    <row r="4" spans="1:24" ht="15.75" x14ac:dyDescent="0.25">
      <c r="A4" s="38">
        <v>46082</v>
      </c>
      <c r="B4" s="2">
        <f>'Mar26'!B35</f>
        <v>3711.9</v>
      </c>
      <c r="C4" s="2">
        <f>'Mar26'!E35</f>
        <v>113.99999999999999</v>
      </c>
      <c r="D4" s="2">
        <f>'Mar26'!F35</f>
        <v>16980.240420000002</v>
      </c>
      <c r="E4" s="2">
        <f>'Mar26'!G35</f>
        <v>6689.7699999999977</v>
      </c>
      <c r="F4" s="2" t="e">
        <f>'Mar26'!#REF!</f>
        <v>#REF!</v>
      </c>
      <c r="G4" s="2">
        <f>'Mar26'!H35</f>
        <v>0</v>
      </c>
      <c r="H4" s="2">
        <f>'Mar26'!I35</f>
        <v>0</v>
      </c>
      <c r="I4" s="2">
        <f>'Mar26'!J35</f>
        <v>0</v>
      </c>
      <c r="J4" s="2">
        <f>'Mar26'!K35</f>
        <v>0</v>
      </c>
      <c r="K4" s="2">
        <f>'Mar26'!L35</f>
        <v>0</v>
      </c>
      <c r="L4" s="2">
        <f>'Mar26'!M35</f>
        <v>0</v>
      </c>
      <c r="M4" s="2">
        <f>'Mar26'!N35</f>
        <v>0</v>
      </c>
      <c r="N4" s="2">
        <f>'Mar26'!O35</f>
        <v>0</v>
      </c>
      <c r="O4" s="3">
        <f>'Mar26'!P35</f>
        <v>27495.91042</v>
      </c>
      <c r="P4" s="19">
        <f>'Mar26'!S35</f>
        <v>0</v>
      </c>
      <c r="Q4" s="19">
        <f>'Mar26'!T35</f>
        <v>0</v>
      </c>
      <c r="R4" s="20">
        <f>'Mar26'!U35</f>
        <v>0</v>
      </c>
      <c r="S4" s="20">
        <f>'Mar26'!V35</f>
        <v>0</v>
      </c>
      <c r="T4" s="20">
        <f>'Mar26'!W35</f>
        <v>0</v>
      </c>
      <c r="U4" s="20">
        <f>'Mar26'!X35</f>
        <v>0</v>
      </c>
      <c r="V4" s="20">
        <f>'Mar26'!Y35</f>
        <v>0</v>
      </c>
      <c r="W4" s="21">
        <f>'Mar26'!Z35</f>
        <v>0</v>
      </c>
      <c r="X4" s="21">
        <f>'Mar26'!AA35</f>
        <v>27495.91042</v>
      </c>
    </row>
    <row r="5" spans="1:24" ht="15.75" x14ac:dyDescent="0.25">
      <c r="A5" s="38">
        <v>46113</v>
      </c>
      <c r="B5" s="2">
        <f>'Apr26'!B34</f>
        <v>10</v>
      </c>
      <c r="C5" s="2">
        <f>'Apr26'!C34</f>
        <v>9.75</v>
      </c>
      <c r="D5" s="2">
        <f>'Apr26'!D34</f>
        <v>8.39</v>
      </c>
      <c r="E5" s="2">
        <f>'Apr26'!E34</f>
        <v>9.75</v>
      </c>
      <c r="F5" s="2">
        <f>'Apr26'!F34</f>
        <v>0</v>
      </c>
      <c r="G5" s="2">
        <f>'Apr26'!G34</f>
        <v>6.3</v>
      </c>
      <c r="H5" s="2">
        <f>'Apr26'!H34</f>
        <v>6.3</v>
      </c>
      <c r="I5" s="2">
        <f>'Apr26'!I34</f>
        <v>9.75</v>
      </c>
      <c r="J5" s="2">
        <f>'Apr26'!J34</f>
        <v>9.75</v>
      </c>
      <c r="K5" s="2">
        <f>'Apr26'!K34</f>
        <v>10</v>
      </c>
      <c r="L5" s="2">
        <f>'Apr26'!L34</f>
        <v>9.75</v>
      </c>
      <c r="M5" s="2">
        <f>'Apr26'!M34</f>
        <v>10</v>
      </c>
      <c r="N5" s="2">
        <f>'Apr26'!N34</f>
        <v>10</v>
      </c>
      <c r="O5" s="3">
        <f>'Apr26'!O34</f>
        <v>109.74</v>
      </c>
      <c r="P5" s="19">
        <f>'Apr26'!P34</f>
        <v>10</v>
      </c>
      <c r="Q5" s="19">
        <f>'Apr26'!Q34</f>
        <v>10</v>
      </c>
      <c r="R5" s="20">
        <f>'Apr26'!R34</f>
        <v>10</v>
      </c>
      <c r="S5" s="20">
        <f>'Apr26'!S34</f>
        <v>10</v>
      </c>
      <c r="T5" s="20">
        <f>'Apr26'!T34</f>
        <v>10</v>
      </c>
      <c r="U5" s="20">
        <f>'Apr26'!U34</f>
        <v>10</v>
      </c>
      <c r="V5" s="20">
        <f>'Apr26'!V34</f>
        <v>10</v>
      </c>
      <c r="W5" s="21">
        <f>'Apr26'!W34</f>
        <v>70</v>
      </c>
      <c r="X5" s="21">
        <f>'Apr26'!X34</f>
        <v>39.739999999999995</v>
      </c>
    </row>
    <row r="6" spans="1:24" ht="15.75" x14ac:dyDescent="0.25">
      <c r="A6" s="38">
        <v>46143</v>
      </c>
      <c r="B6" s="2">
        <f>'May26'!B35</f>
        <v>10</v>
      </c>
      <c r="C6" s="2">
        <f>'May26'!C35</f>
        <v>9.75</v>
      </c>
      <c r="D6" s="2">
        <f>'May26'!D35</f>
        <v>8.39</v>
      </c>
      <c r="E6" s="2">
        <f>'May26'!E35</f>
        <v>9.75</v>
      </c>
      <c r="F6" s="2">
        <f>'May26'!F35</f>
        <v>0</v>
      </c>
      <c r="G6" s="2">
        <f>'May26'!G35</f>
        <v>6.3</v>
      </c>
      <c r="H6" s="2">
        <f>'May26'!H35</f>
        <v>6.3</v>
      </c>
      <c r="I6" s="2">
        <f>'May26'!I35</f>
        <v>9.75</v>
      </c>
      <c r="J6" s="2">
        <f>'May26'!J35</f>
        <v>9.75</v>
      </c>
      <c r="K6" s="2">
        <f>'May26'!K35</f>
        <v>10</v>
      </c>
      <c r="L6" s="2">
        <f>'May26'!L35</f>
        <v>9.75</v>
      </c>
      <c r="M6" s="2">
        <f>'May26'!M35</f>
        <v>10</v>
      </c>
      <c r="N6" s="2">
        <f>'May26'!N35</f>
        <v>10</v>
      </c>
      <c r="O6" s="3">
        <f>'May26'!O35</f>
        <v>109.74</v>
      </c>
      <c r="P6" s="19">
        <f>'May26'!P35</f>
        <v>10</v>
      </c>
      <c r="Q6" s="19">
        <f>'May26'!Q35</f>
        <v>10</v>
      </c>
      <c r="R6" s="20">
        <f>'May26'!R35</f>
        <v>10</v>
      </c>
      <c r="S6" s="20">
        <f>'May26'!S35</f>
        <v>10</v>
      </c>
      <c r="T6" s="20">
        <f>'May26'!T35</f>
        <v>10</v>
      </c>
      <c r="U6" s="20">
        <f>'May26'!U35</f>
        <v>10</v>
      </c>
      <c r="V6" s="20">
        <f>'May26'!V35</f>
        <v>10</v>
      </c>
      <c r="W6" s="21">
        <f>'May26'!W35</f>
        <v>70</v>
      </c>
      <c r="X6" s="21">
        <f>'May26'!X35</f>
        <v>39.739999999999995</v>
      </c>
    </row>
    <row r="7" spans="1:24" ht="15.75" x14ac:dyDescent="0.25">
      <c r="A7" s="38">
        <v>46174</v>
      </c>
      <c r="B7" s="2">
        <f>June26!B34</f>
        <v>10</v>
      </c>
      <c r="C7" s="2">
        <f>June26!C34</f>
        <v>9.75</v>
      </c>
      <c r="D7" s="2">
        <f>June26!D34</f>
        <v>8.39</v>
      </c>
      <c r="E7" s="2">
        <f>June26!E34</f>
        <v>9.75</v>
      </c>
      <c r="F7" s="2">
        <f>June26!F34</f>
        <v>0</v>
      </c>
      <c r="G7" s="2">
        <f>June26!G34</f>
        <v>6.3</v>
      </c>
      <c r="H7" s="2">
        <f>June26!H34</f>
        <v>6.3</v>
      </c>
      <c r="I7" s="2">
        <f>June26!I34</f>
        <v>9.75</v>
      </c>
      <c r="J7" s="2">
        <f>June26!J34</f>
        <v>9.75</v>
      </c>
      <c r="K7" s="2">
        <f>June26!K34</f>
        <v>10</v>
      </c>
      <c r="L7" s="2">
        <f>June26!L34</f>
        <v>9.75</v>
      </c>
      <c r="M7" s="2">
        <f>June26!M34</f>
        <v>10</v>
      </c>
      <c r="N7" s="2">
        <f>June26!N34</f>
        <v>10</v>
      </c>
      <c r="O7" s="3">
        <f>June26!O34</f>
        <v>109.74</v>
      </c>
      <c r="P7" s="19">
        <f>June26!P34</f>
        <v>10</v>
      </c>
      <c r="Q7" s="19">
        <f>June26!Q34</f>
        <v>10</v>
      </c>
      <c r="R7" s="20">
        <f>June26!R34</f>
        <v>10</v>
      </c>
      <c r="S7" s="20">
        <f>June26!S34</f>
        <v>10</v>
      </c>
      <c r="T7" s="20">
        <f>June26!T34</f>
        <v>10</v>
      </c>
      <c r="U7" s="20">
        <f>June26!U34</f>
        <v>10</v>
      </c>
      <c r="V7" s="20">
        <f>June26!V34</f>
        <v>10</v>
      </c>
      <c r="W7" s="21">
        <f>June26!W34</f>
        <v>70</v>
      </c>
      <c r="X7" s="21">
        <f>June26!X34</f>
        <v>39.739999999999995</v>
      </c>
    </row>
    <row r="8" spans="1:24" ht="15.75" x14ac:dyDescent="0.25">
      <c r="A8" s="38">
        <v>46204</v>
      </c>
      <c r="B8" s="2">
        <f>July26!B35</f>
        <v>10</v>
      </c>
      <c r="C8" s="2">
        <f>July26!C35</f>
        <v>9.75</v>
      </c>
      <c r="D8" s="2">
        <f>July26!D35</f>
        <v>8.39</v>
      </c>
      <c r="E8" s="2">
        <f>July26!E35</f>
        <v>9.75</v>
      </c>
      <c r="F8" s="2">
        <f>July26!F35</f>
        <v>0</v>
      </c>
      <c r="G8" s="2">
        <f>July26!G35</f>
        <v>6.3</v>
      </c>
      <c r="H8" s="2">
        <f>July26!H35</f>
        <v>6.3</v>
      </c>
      <c r="I8" s="2">
        <f>July26!I35</f>
        <v>9.75</v>
      </c>
      <c r="J8" s="2">
        <f>July26!J35</f>
        <v>9.75</v>
      </c>
      <c r="K8" s="2">
        <f>July26!K35</f>
        <v>10</v>
      </c>
      <c r="L8" s="2">
        <f>July26!L35</f>
        <v>9.75</v>
      </c>
      <c r="M8" s="2">
        <f>July26!M35</f>
        <v>10</v>
      </c>
      <c r="N8" s="2">
        <f>July26!N35</f>
        <v>10</v>
      </c>
      <c r="O8" s="3">
        <f>July26!O35</f>
        <v>109.74</v>
      </c>
      <c r="P8" s="19">
        <f>July26!P35</f>
        <v>10</v>
      </c>
      <c r="Q8" s="19">
        <f>July26!Q35</f>
        <v>10</v>
      </c>
      <c r="R8" s="20">
        <f>July26!R35</f>
        <v>10</v>
      </c>
      <c r="S8" s="20">
        <f>July26!S35</f>
        <v>10</v>
      </c>
      <c r="T8" s="20">
        <f>July26!T35</f>
        <v>10</v>
      </c>
      <c r="U8" s="20">
        <f>July26!U35</f>
        <v>10</v>
      </c>
      <c r="V8" s="20">
        <f>July26!V35</f>
        <v>10</v>
      </c>
      <c r="W8" s="21">
        <f>July26!W35</f>
        <v>70</v>
      </c>
      <c r="X8" s="21">
        <f>July26!X35</f>
        <v>39.739999999999995</v>
      </c>
    </row>
    <row r="9" spans="1:24" ht="15.75" x14ac:dyDescent="0.25">
      <c r="A9" s="38">
        <v>46235</v>
      </c>
      <c r="B9" s="2">
        <f>'Aug26'!B35</f>
        <v>10</v>
      </c>
      <c r="C9" s="2">
        <f>'Aug26'!C35</f>
        <v>9.75</v>
      </c>
      <c r="D9" s="2">
        <f>'Aug26'!D35</f>
        <v>8.39</v>
      </c>
      <c r="E9" s="2">
        <f>'Aug26'!E35</f>
        <v>9.75</v>
      </c>
      <c r="F9" s="2">
        <f>'Aug26'!F35</f>
        <v>0</v>
      </c>
      <c r="G9" s="2">
        <f>'Aug26'!G35</f>
        <v>6.3</v>
      </c>
      <c r="H9" s="2">
        <f>'Aug26'!H35</f>
        <v>6.3</v>
      </c>
      <c r="I9" s="2">
        <f>'Aug26'!I35</f>
        <v>9.75</v>
      </c>
      <c r="J9" s="2">
        <f>'Aug26'!J35</f>
        <v>9.75</v>
      </c>
      <c r="K9" s="2">
        <f>'Aug26'!K35</f>
        <v>10</v>
      </c>
      <c r="L9" s="2">
        <f>'Aug26'!L35</f>
        <v>9.75</v>
      </c>
      <c r="M9" s="2">
        <f>'Aug26'!M35</f>
        <v>10</v>
      </c>
      <c r="N9" s="2">
        <f>'Aug26'!N35</f>
        <v>10</v>
      </c>
      <c r="O9" s="3">
        <f>'Aug26'!O35</f>
        <v>109.74</v>
      </c>
      <c r="P9" s="19">
        <f>'Aug26'!P35</f>
        <v>10</v>
      </c>
      <c r="Q9" s="19">
        <f>'Aug26'!Q35</f>
        <v>10</v>
      </c>
      <c r="R9" s="20">
        <f>'Aug26'!R35</f>
        <v>10</v>
      </c>
      <c r="S9" s="20">
        <f>'Aug26'!S35</f>
        <v>10</v>
      </c>
      <c r="T9" s="20">
        <f>'Aug26'!T35</f>
        <v>10</v>
      </c>
      <c r="U9" s="20">
        <f>'Aug26'!U35</f>
        <v>10</v>
      </c>
      <c r="V9" s="20">
        <f>'Aug26'!V35</f>
        <v>10</v>
      </c>
      <c r="W9" s="21">
        <f>'Aug26'!W35</f>
        <v>70</v>
      </c>
      <c r="X9" s="21">
        <f>'Aug26'!X35</f>
        <v>39.739999999999995</v>
      </c>
    </row>
    <row r="10" spans="1:24" ht="15.75" x14ac:dyDescent="0.25">
      <c r="A10" s="38">
        <v>46266</v>
      </c>
      <c r="B10" s="2">
        <f>Sept26!B34</f>
        <v>10</v>
      </c>
      <c r="C10" s="2">
        <f>Sept26!C34</f>
        <v>9.75</v>
      </c>
      <c r="D10" s="2">
        <f>Sept26!D34</f>
        <v>8.39</v>
      </c>
      <c r="E10" s="2">
        <f>Sept26!E34</f>
        <v>9.75</v>
      </c>
      <c r="F10" s="2">
        <f>Sept26!F34</f>
        <v>0</v>
      </c>
      <c r="G10" s="2">
        <f>Sept26!G34</f>
        <v>6.3</v>
      </c>
      <c r="H10" s="2">
        <f>Sept26!H34</f>
        <v>6.3</v>
      </c>
      <c r="I10" s="2">
        <f>Sept26!I34</f>
        <v>9.75</v>
      </c>
      <c r="J10" s="2">
        <f>Sept26!J34</f>
        <v>9.75</v>
      </c>
      <c r="K10" s="2">
        <f>Sept26!K34</f>
        <v>10</v>
      </c>
      <c r="L10" s="2">
        <f>Sept26!L34</f>
        <v>9.75</v>
      </c>
      <c r="M10" s="2">
        <f>Sept26!M34</f>
        <v>10</v>
      </c>
      <c r="N10" s="2">
        <f>Sept26!N34</f>
        <v>10</v>
      </c>
      <c r="O10" s="3">
        <f>Sept26!O34</f>
        <v>109.74</v>
      </c>
      <c r="P10" s="19">
        <f>Sept26!P34</f>
        <v>10</v>
      </c>
      <c r="Q10" s="19">
        <f>Sept26!Q34</f>
        <v>10</v>
      </c>
      <c r="R10" s="20">
        <f>Sept26!R34</f>
        <v>10</v>
      </c>
      <c r="S10" s="20">
        <f>Sept26!S34</f>
        <v>10</v>
      </c>
      <c r="T10" s="20">
        <f>Sept26!T34</f>
        <v>10</v>
      </c>
      <c r="U10" s="20">
        <f>Sept26!U34</f>
        <v>10</v>
      </c>
      <c r="V10" s="20">
        <f>Sept26!V34</f>
        <v>10</v>
      </c>
      <c r="W10" s="21">
        <f>Sept26!W34</f>
        <v>70</v>
      </c>
      <c r="X10" s="21">
        <f>Sept26!X34</f>
        <v>39.739999999999995</v>
      </c>
    </row>
    <row r="11" spans="1:24" ht="15.75" x14ac:dyDescent="0.25">
      <c r="A11" s="38">
        <v>46296</v>
      </c>
      <c r="B11" s="2">
        <f>'Oct26'!B35</f>
        <v>10</v>
      </c>
      <c r="C11" s="2">
        <f>'Oct26'!C35</f>
        <v>9.75</v>
      </c>
      <c r="D11" s="2">
        <f>'Oct26'!D35</f>
        <v>8.39</v>
      </c>
      <c r="E11" s="2">
        <f>'Oct26'!E35</f>
        <v>9.75</v>
      </c>
      <c r="F11" s="2">
        <f>'Oct26'!F35</f>
        <v>0</v>
      </c>
      <c r="G11" s="2">
        <f>'Oct26'!G35</f>
        <v>6.3</v>
      </c>
      <c r="H11" s="2">
        <f>'Oct26'!H35</f>
        <v>6.3</v>
      </c>
      <c r="I11" s="2">
        <f>'Oct26'!I35</f>
        <v>9.75</v>
      </c>
      <c r="J11" s="2">
        <f>'Oct26'!J35</f>
        <v>9.75</v>
      </c>
      <c r="K11" s="2">
        <f>'Oct26'!K35</f>
        <v>10</v>
      </c>
      <c r="L11" s="2">
        <f>'Oct26'!L35</f>
        <v>9.75</v>
      </c>
      <c r="M11" s="2">
        <f>'Oct26'!M35</f>
        <v>10</v>
      </c>
      <c r="N11" s="2">
        <f>'Oct26'!N35</f>
        <v>10</v>
      </c>
      <c r="O11" s="3">
        <f>'Oct26'!O35</f>
        <v>109.74</v>
      </c>
      <c r="P11" s="19">
        <f>'Oct26'!P35</f>
        <v>10</v>
      </c>
      <c r="Q11" s="19">
        <f>'Oct26'!Q35</f>
        <v>10</v>
      </c>
      <c r="R11" s="20">
        <f>'Oct26'!R35</f>
        <v>10</v>
      </c>
      <c r="S11" s="20">
        <f>'Oct26'!S35</f>
        <v>10</v>
      </c>
      <c r="T11" s="20">
        <f>'Oct26'!T35</f>
        <v>10</v>
      </c>
      <c r="U11" s="20">
        <f>'Oct26'!U35</f>
        <v>10</v>
      </c>
      <c r="V11" s="20">
        <f>'Oct26'!V35</f>
        <v>10</v>
      </c>
      <c r="W11" s="21">
        <f>'Oct26'!W35</f>
        <v>70</v>
      </c>
      <c r="X11" s="21">
        <f>'Oct26'!X35</f>
        <v>39.739999999999995</v>
      </c>
    </row>
    <row r="12" spans="1:24" ht="15.75" x14ac:dyDescent="0.25">
      <c r="A12" s="38">
        <v>46327</v>
      </c>
      <c r="B12" s="2">
        <f>'Nov25'!B34</f>
        <v>10</v>
      </c>
      <c r="C12" s="2">
        <f>'Nov25'!C34</f>
        <v>9.75</v>
      </c>
      <c r="D12" s="2">
        <f>'Nov25'!D34</f>
        <v>8.39</v>
      </c>
      <c r="E12" s="2">
        <f>'Nov25'!E34</f>
        <v>9.75</v>
      </c>
      <c r="F12" s="2">
        <f>'Nov25'!F34</f>
        <v>0</v>
      </c>
      <c r="G12" s="2">
        <f>'Nov25'!G34</f>
        <v>6.3</v>
      </c>
      <c r="H12" s="2">
        <f>'Nov25'!H34</f>
        <v>6.3</v>
      </c>
      <c r="I12" s="2">
        <f>'Nov25'!I34</f>
        <v>9.75</v>
      </c>
      <c r="J12" s="2">
        <f>'Nov25'!J34</f>
        <v>9.75</v>
      </c>
      <c r="K12" s="2">
        <f>'Nov25'!K34</f>
        <v>10</v>
      </c>
      <c r="L12" s="2">
        <f>'Nov25'!L34</f>
        <v>9.75</v>
      </c>
      <c r="M12" s="2">
        <f>'Nov25'!M34</f>
        <v>10</v>
      </c>
      <c r="N12" s="2">
        <f>'Nov25'!N34</f>
        <v>10</v>
      </c>
      <c r="O12" s="3">
        <f>'Nov25'!O34</f>
        <v>109.74</v>
      </c>
      <c r="P12" s="19">
        <f>'Nov25'!P34</f>
        <v>10</v>
      </c>
      <c r="Q12" s="19">
        <f>'Nov25'!Q34</f>
        <v>10</v>
      </c>
      <c r="R12" s="20">
        <f>'Nov25'!R34</f>
        <v>10</v>
      </c>
      <c r="S12" s="20">
        <f>'Nov25'!S34</f>
        <v>10</v>
      </c>
      <c r="T12" s="20">
        <f>'Nov25'!T34</f>
        <v>10</v>
      </c>
      <c r="U12" s="20">
        <f>'Nov25'!U34</f>
        <v>10</v>
      </c>
      <c r="V12" s="20">
        <f>'Nov25'!V34</f>
        <v>10</v>
      </c>
      <c r="W12" s="21">
        <f>'Nov25'!W34</f>
        <v>70</v>
      </c>
      <c r="X12" s="21">
        <f>'Nov25'!X34</f>
        <v>39.739999999999995</v>
      </c>
    </row>
    <row r="13" spans="1:24" ht="15.75" x14ac:dyDescent="0.25">
      <c r="A13" s="38">
        <v>46357</v>
      </c>
      <c r="B13" s="2">
        <f>'Dec26'!B35</f>
        <v>10</v>
      </c>
      <c r="C13" s="2">
        <f>'Dec26'!C35</f>
        <v>9.75</v>
      </c>
      <c r="D13" s="2">
        <f>'Dec26'!D35</f>
        <v>8.39</v>
      </c>
      <c r="E13" s="2">
        <f>'Dec26'!E35</f>
        <v>9.75</v>
      </c>
      <c r="F13" s="2">
        <f>'Dec26'!F35</f>
        <v>0</v>
      </c>
      <c r="G13" s="2">
        <f>'Dec26'!G35</f>
        <v>6.3</v>
      </c>
      <c r="H13" s="2">
        <f>'Dec26'!H35</f>
        <v>6.3</v>
      </c>
      <c r="I13" s="2">
        <f>'Dec26'!I35</f>
        <v>9.75</v>
      </c>
      <c r="J13" s="2">
        <f>'Dec26'!J35</f>
        <v>9.75</v>
      </c>
      <c r="K13" s="2">
        <f>'Dec26'!K35</f>
        <v>10</v>
      </c>
      <c r="L13" s="2">
        <f>'Dec26'!L35</f>
        <v>9.75</v>
      </c>
      <c r="M13" s="2">
        <f>'Dec26'!M35</f>
        <v>10</v>
      </c>
      <c r="N13" s="2">
        <f>'Dec26'!N35</f>
        <v>10</v>
      </c>
      <c r="O13" s="3">
        <f>'Dec26'!O35</f>
        <v>109.74</v>
      </c>
      <c r="P13" s="19">
        <f>'Dec26'!P35</f>
        <v>10</v>
      </c>
      <c r="Q13" s="19">
        <f>'Dec26'!Q35</f>
        <v>10</v>
      </c>
      <c r="R13" s="20">
        <f>'Dec26'!R35</f>
        <v>10</v>
      </c>
      <c r="S13" s="20">
        <f>'Dec26'!S35</f>
        <v>10</v>
      </c>
      <c r="T13" s="20">
        <f>'Dec26'!T35</f>
        <v>10</v>
      </c>
      <c r="U13" s="20">
        <f>'Dec26'!U35</f>
        <v>10</v>
      </c>
      <c r="V13" s="20">
        <f>'Dec26'!V35</f>
        <v>10</v>
      </c>
      <c r="W13" s="21">
        <f>'Dec26'!W35</f>
        <v>70</v>
      </c>
      <c r="X13" s="21">
        <f>'Dec26'!X35</f>
        <v>39.739999999999995</v>
      </c>
    </row>
    <row r="15" spans="1:24" x14ac:dyDescent="0.25">
      <c r="A15" t="s">
        <v>25</v>
      </c>
      <c r="B15" s="4">
        <f>SUM(B2:B13)</f>
        <v>3821.9</v>
      </c>
      <c r="C15" s="4">
        <f t="shared" ref="C15:X15" si="0">SUM(C2:C13)</f>
        <v>221.25</v>
      </c>
      <c r="D15" s="4">
        <f t="shared" si="0"/>
        <v>17072.530419999996</v>
      </c>
      <c r="E15" s="4">
        <f t="shared" si="0"/>
        <v>6797.0199999999977</v>
      </c>
      <c r="F15" s="4" t="e">
        <f t="shared" si="0"/>
        <v>#REF!</v>
      </c>
      <c r="G15" s="4">
        <f t="shared" si="0"/>
        <v>69.299999999999983</v>
      </c>
      <c r="H15" s="4">
        <f t="shared" si="0"/>
        <v>69.299999999999983</v>
      </c>
      <c r="I15" s="4">
        <f t="shared" si="0"/>
        <v>107.25</v>
      </c>
      <c r="J15" s="4">
        <f t="shared" si="0"/>
        <v>107.25</v>
      </c>
      <c r="K15" s="4">
        <f t="shared" si="0"/>
        <v>110</v>
      </c>
      <c r="L15" s="4">
        <f t="shared" si="0"/>
        <v>107.25</v>
      </c>
      <c r="M15" s="4">
        <f t="shared" si="0"/>
        <v>110</v>
      </c>
      <c r="N15" s="4">
        <f t="shared" si="0"/>
        <v>110</v>
      </c>
      <c r="O15" s="4">
        <f t="shared" si="0"/>
        <v>28703.050420000014</v>
      </c>
      <c r="P15" s="4">
        <f t="shared" si="0"/>
        <v>110</v>
      </c>
      <c r="Q15" s="4">
        <f t="shared" si="0"/>
        <v>110</v>
      </c>
      <c r="R15" s="4">
        <f t="shared" si="0"/>
        <v>110</v>
      </c>
      <c r="S15" s="4">
        <f t="shared" si="0"/>
        <v>110</v>
      </c>
      <c r="T15" s="4">
        <f t="shared" si="0"/>
        <v>110</v>
      </c>
      <c r="U15" s="4">
        <f t="shared" si="0"/>
        <v>110</v>
      </c>
      <c r="V15" s="4">
        <f t="shared" si="0"/>
        <v>110</v>
      </c>
      <c r="W15" s="4">
        <f t="shared" si="0"/>
        <v>770</v>
      </c>
      <c r="X15" s="4">
        <f t="shared" si="0"/>
        <v>27933.050420000014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Jan26</vt:lpstr>
      <vt:lpstr>Feb26</vt:lpstr>
      <vt:lpstr>Mar26</vt:lpstr>
      <vt:lpstr>Apr26</vt:lpstr>
      <vt:lpstr>May26</vt:lpstr>
      <vt:lpstr>June26</vt:lpstr>
      <vt:lpstr>July26</vt:lpstr>
      <vt:lpstr>Aug26</vt:lpstr>
      <vt:lpstr>Sept26</vt:lpstr>
      <vt:lpstr>Oct26</vt:lpstr>
      <vt:lpstr>Nov25</vt:lpstr>
      <vt:lpstr>Dec26</vt:lpstr>
      <vt:lpstr>Master</vt:lpstr>
      <vt:lpstr>Yearly-26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Ashok Moori</cp:lastModifiedBy>
  <dcterms:created xsi:type="dcterms:W3CDTF">2026-03-31T02:47:22Z</dcterms:created>
  <dcterms:modified xsi:type="dcterms:W3CDTF">2026-04-12T10:40:39Z</dcterms:modified>
</cp:coreProperties>
</file>