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hidePivotFieldList="1" defaultThemeVersion="124226"/>
  <bookViews>
    <workbookView xWindow="420" yWindow="105" windowWidth="18060" windowHeight="11175"/>
  </bookViews>
  <sheets>
    <sheet name="SAN" sheetId="1" r:id="rId1"/>
    <sheet name="EMEA SAN CIOC" sheetId="2" r:id="rId2"/>
    <sheet name="Comments" sheetId="5" r:id="rId3"/>
    <sheet name="Notes" sheetId="3" r:id="rId4"/>
    <sheet name="Pivottables" sheetId="4"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_c__Master_TCO_Report_by_PL__Run_if_needed_" localSheetId="0">#REF!</definedName>
    <definedName name="_c__Master_TCO_Report_by_PL__Run_if_needed_">#REF!</definedName>
    <definedName name="_xlnm._FilterDatabase" localSheetId="1" hidden="1">'EMEA SAN CIOC'!$A$1:$O$309</definedName>
    <definedName name="_Key2" localSheetId="0" hidden="1">'[1]#REF'!#REF!</definedName>
    <definedName name="_Key2" hidden="1">'[1]#REF'!#REF!</definedName>
    <definedName name="_Order1" hidden="1">255</definedName>
    <definedName name="_Order2" hidden="1">255</definedName>
    <definedName name="_Parse_In" localSheetId="0" hidden="1">#REF!</definedName>
    <definedName name="_Parse_In" hidden="1">#REF!</definedName>
    <definedName name="_Parse_Out" localSheetId="0" hidden="1">#REF!</definedName>
    <definedName name="_Parse_Out" hidden="1">#REF!</definedName>
    <definedName name="_RF2001" localSheetId="0">#REF!</definedName>
    <definedName name="_RF2001">#REF!</definedName>
    <definedName name="_Sort" hidden="1">'[1]#REF'!$A$15:$Q$675</definedName>
    <definedName name="a" hidden="1">{#N/A,#N/A,FALSE,"USCC Phones";#N/A,#N/A,FALSE,"USCC Sales";#N/A,#N/A,FALSE,"NCP";#N/A,#N/A,FALSE,"PDD";#N/A,#N/A,FALSE,"Citibanking ATM-Tellers";#N/A,#N/A,FALSE,"Line Wait";#N/A,#N/A,FALSE,"Citibanking A-R";#N/A,#N/A,FALSE,"Remote Access"}</definedName>
    <definedName name="abbbbb" hidden="1">{#N/A,#N/A,FALSE,"USCC Phones";#N/A,#N/A,FALSE,"USCC Sales";#N/A,#N/A,FALSE,"NCP";#N/A,#N/A,FALSE,"PDD";#N/A,#N/A,FALSE,"Citibanking ATM-Tellers";#N/A,#N/A,FALSE,"Line Wait";#N/A,#N/A,FALSE,"Citibanking A-R";#N/A,#N/A,FALSE,"Remote Access"}</definedName>
    <definedName name="abc.ALL." hidden="1">{#N/A,#N/A,FALSE,"USCC Phones";#N/A,#N/A,FALSE,"USCC Sales";#N/A,#N/A,FALSE,"NCP";#N/A,#N/A,FALSE,"PDD";#N/A,#N/A,FALSE,"Citibanking ATM-Tellers";#N/A,#N/A,FALSE,"Line Wait";#N/A,#N/A,FALSE,"Citibanking A-R";#N/A,#N/A,FALSE,"Remote Access"}</definedName>
    <definedName name="abc1.all" hidden="1">{#N/A,#N/A,FALSE,"USCC Phones";#N/A,#N/A,FALSE,"USCC Sales";#N/A,#N/A,FALSE,"NCP";#N/A,#N/A,FALSE,"PDD";#N/A,#N/A,FALSE,"Citibanking ATM-Tellers";#N/A,#N/A,FALSE,"Line Wait";#N/A,#N/A,FALSE,"Citibanking A-R";#N/A,#N/A,FALSE,"Remote Access"}</definedName>
    <definedName name="abc2.all" hidden="1">{#N/A,#N/A,FALSE,"USCC Phones";#N/A,#N/A,FALSE,"USCC Sales";#N/A,#N/A,FALSE,"NCP";#N/A,#N/A,FALSE,"PDD";#N/A,#N/A,FALSE,"Citibanking ATM-Tellers";#N/A,#N/A,FALSE,"Line Wait";#N/A,#N/A,FALSE,"Citibanking A-R";#N/A,#N/A,FALSE,"Remote Access"}</definedName>
    <definedName name="AcctGroup">'[2]TOTAL (2)'!$K$197</definedName>
    <definedName name="Adjustments" localSheetId="0">'[3]o_(r)'!#REF!</definedName>
    <definedName name="Adjustments">'[3]o_(r)'!#REF!</definedName>
    <definedName name="ALIGN_ALL">#N/A</definedName>
    <definedName name="ALL" localSheetId="0">#REF!</definedName>
    <definedName name="ALL">#REF!</definedName>
    <definedName name="ASPAC" hidden="1">{#N/A,#N/A,FALSE,"1FCST";#N/A,#N/A,FALSE,"2VAR";#N/A,#N/A,FALSE,"3REV";#N/A,#N/A,FALSE,"4MARG";#N/A,#N/A,FALSE,"5RSEG";#N/A,#N/A,FALSE,"6TARG";#N/A,#N/A,FALSE,"7EXP";#N/A,#N/A,FALSE,"83Q97";#N/A,#N/A,FALSE,"84Q97";#N/A,#N/A,FALSE,"81Q98";#N/A,#N/A,FALSE,"82Q98";#N/A,#N/A,FALSE,"83Q98";#N/A,#N/A,FALSE,"84Q98";#N/A,#N/A,FALSE,"81Q99";#N/A,#N/A,FALSE,"Sheet16"}</definedName>
    <definedName name="ASPACSum">[4]ASPACSum!$A$9:$AQ$50</definedName>
    <definedName name="aug">'[5]August AM180'!$E$1:$G$3810</definedName>
    <definedName name="big2tas" localSheetId="0">#REF!</definedName>
    <definedName name="big2tas">#REF!</definedName>
    <definedName name="branches" localSheetId="0">#REF!</definedName>
    <definedName name="branches">#REF!</definedName>
    <definedName name="btu">'[6]6. Rates'!$D$4</definedName>
    <definedName name="BTU_Cost" localSheetId="0">[7]Reference!#REF!</definedName>
    <definedName name="BTU_Cost">[7]Reference!#REF!</definedName>
    <definedName name="BTU_Cost___0">[8]MiscCostDataLookup!$B$11</definedName>
    <definedName name="btu_pwr_ratio">'[6]6. Rates'!$D$8</definedName>
    <definedName name="Building" localSheetId="0">'[9]Drop Down List'!#REF!</definedName>
    <definedName name="Building">'[9]Drop Down List'!#REF!</definedName>
    <definedName name="BuiltIn_Print_Area___1" localSheetId="0">#REF!</definedName>
    <definedName name="BuiltIn_Print_Area___1">#REF!</definedName>
    <definedName name="BuiltIn_Print_Area___2">"$#REF!.$B$#REF!:$U$#REF!"</definedName>
    <definedName name="BuiltIn_Print_Area___4" localSheetId="0">#REF!</definedName>
    <definedName name="BuiltIn_Print_Area___4">#REF!</definedName>
    <definedName name="BuiltIn_Print_Area___5">"$Template.$B$#REF!:$U$#REF!"</definedName>
    <definedName name="BuiltIn_Print_Titles___1" localSheetId="0">#REF!</definedName>
    <definedName name="BuiltIn_Print_Titles___1">#REF!</definedName>
    <definedName name="BuiltIn_Print_Titles___2">"$#REF!.$B$1:$B$31853"</definedName>
    <definedName name="BuiltIn_Print_Titles___5" localSheetId="0">#REF!</definedName>
    <definedName name="BuiltIn_Print_Titles___5">#REF!</definedName>
    <definedName name="Calendar" localSheetId="0">#REF!</definedName>
    <definedName name="Calendar">#REF!</definedName>
    <definedName name="CAO" localSheetId="0">#REF!</definedName>
    <definedName name="CAO">#REF!</definedName>
    <definedName name="Cap_pool" localSheetId="0">'[6]Rate Schedule'!#REF!</definedName>
    <definedName name="Cap_pool">'[6]Rate Schedule'!#REF!</definedName>
    <definedName name="cat" hidden="1">{#N/A,#N/A,FALSE,"1FCST";#N/A,#N/A,FALSE,"2VAR";#N/A,#N/A,FALSE,"3REV";#N/A,#N/A,FALSE,"4MARG";#N/A,#N/A,FALSE,"5RSEG";#N/A,#N/A,FALSE,"6TARG";#N/A,#N/A,FALSE,"7EXP";#N/A,#N/A,FALSE,"83Q97";#N/A,#N/A,FALSE,"84Q97";#N/A,#N/A,FALSE,"81Q98";#N/A,#N/A,FALSE,"82Q98";#N/A,#N/A,FALSE,"83Q98";#N/A,#N/A,FALSE,"84Q98";#N/A,#N/A,FALSE,"81Q99";#N/A,#N/A,FALSE,"Sheet16"}</definedName>
    <definedName name="cc_008167" localSheetId="0">#REF!</definedName>
    <definedName name="cc_008167">#REF!</definedName>
    <definedName name="cc_019106" localSheetId="0">#REF!</definedName>
    <definedName name="cc_019106">#REF!</definedName>
    <definedName name="cc_019107" localSheetId="0">#REF!</definedName>
    <definedName name="cc_019107">#REF!</definedName>
    <definedName name="cdf" hidden="1">{#N/A,#N/A,FALSE,"USCC Phones";#N/A,#N/A,FALSE,"USCC Sales";#N/A,#N/A,FALSE,"NCP";#N/A,#N/A,FALSE,"PDD";#N/A,#N/A,FALSE,"Citibanking ATM-Tellers";#N/A,#N/A,FALSE,"Line Wait";#N/A,#N/A,FALSE,"Citibanking A-R";#N/A,#N/A,FALSE,"Remote Access"}</definedName>
    <definedName name="cfgdbCPUx" localSheetId="0">#REF!</definedName>
    <definedName name="cfgdbCPUx">#REF!</definedName>
    <definedName name="CGDBMachx" localSheetId="0">#REF!</definedName>
    <definedName name="CGDBMachx">#REF!</definedName>
    <definedName name="citi" localSheetId="0">#REF!</definedName>
    <definedName name="citi">#REF!</definedName>
    <definedName name="City" localSheetId="0">'[9]Drop Down List'!#REF!</definedName>
    <definedName name="City">'[9]Drop Down List'!#REF!</definedName>
    <definedName name="CODES_RETRIEVAL" localSheetId="0">#REF!</definedName>
    <definedName name="CODES_RETRIEVAL">#REF!</definedName>
    <definedName name="Compaq" localSheetId="0">#REF!</definedName>
    <definedName name="Compaq">#REF!</definedName>
    <definedName name="ConsumerEssbase" localSheetId="0">[3]corp_con!#REF!</definedName>
    <definedName name="ConsumerEssbase">[3]corp_con!#REF!</definedName>
    <definedName name="CorporateEssbase" localSheetId="0">[3]corp_con!#REF!</definedName>
    <definedName name="CorporateEssbase">[3]corp_con!#REF!</definedName>
    <definedName name="Cost" localSheetId="0">'[2]TOTAL (2)'!#REF!</definedName>
    <definedName name="Cost">'[2]TOTAL (2)'!#REF!</definedName>
    <definedName name="COST_CENTER">"RETRIEVE_ALLORG_FMO_VAR"</definedName>
    <definedName name="Country" localSheetId="0">'[9]Drop Down List'!#REF!</definedName>
    <definedName name="Country">'[9]Drop Down List'!#REF!</definedName>
    <definedName name="crs_retrieve" localSheetId="0">#REF!</definedName>
    <definedName name="crs_retrieve">#REF!</definedName>
    <definedName name="CurMo">'[2]TOTAL (2)'!$G$197</definedName>
    <definedName name="CurrentMonthHeader">[10]Variables!$B$1</definedName>
    <definedName name="CurrentUtil20">[8]MiscCostDataLookup!$B$18</definedName>
    <definedName name="Customer" hidden="1">{#N/A,#N/A,FALSE,"USCC Phones";#N/A,#N/A,FALSE,"USCC Sales";#N/A,#N/A,FALSE,"NCP";#N/A,#N/A,FALSE,"PDD";#N/A,#N/A,FALSE,"Citibanking ATM-Tellers";#N/A,#N/A,FALSE,"Line Wait";#N/A,#N/A,FALSE,"Citibanking A-R";#N/A,#N/A,FALSE,"Remote Access"}</definedName>
    <definedName name="DCPL">'[11]Data Center P&amp;L'!$A$3:$B$17</definedName>
    <definedName name="December" localSheetId="0">#REF!</definedName>
    <definedName name="December">#REF!</definedName>
    <definedName name="delete" localSheetId="0">'[12]Charges $000s'!$C$6:$N$15,'[12]Charges $000s'!$C$17:$N$20,'[12]Charges $000s'!$C$22:$N$23,'[12]Charges $000s'!$C$25:$N$35,'[12]Charges $000s'!$C$37:$N$46,'[12]Charges $000s'!$C$48:$N$54,'[12]Charges $000s'!$C$56:$N$57,'[12]Charges $000s'!#REF!,'[12]Charges $000s'!$C$59:$N$61,'[12]Charges $000s'!$C$63:$N$79,'[12]Charges $000s'!#REF!,'[12]Charges $000s'!$C$87:$N$108,'[12]Charges $000s'!$C$111:$N$121,'[12]Charges $000s'!$C$123:$N$124,'[12]Charges $000s'!$C$127:$N$138,'[12]Charges $000s'!$C$146:$N$147,'[12]Charges $000s'!$C$151:$N$151,'[12]Charges $000s'!$C$154:$N$162,'[12]Charges $000s'!$C$173:$N$176</definedName>
    <definedName name="delete">'[12]Charges $000s'!$C$6:$N$15,'[12]Charges $000s'!$C$17:$N$20,'[12]Charges $000s'!$C$22:$N$23,'[12]Charges $000s'!$C$25:$N$35,'[12]Charges $000s'!$C$37:$N$46,'[12]Charges $000s'!$C$48:$N$54,'[12]Charges $000s'!$C$56:$N$57,'[12]Charges $000s'!#REF!,'[12]Charges $000s'!$C$59:$N$61,'[12]Charges $000s'!$C$63:$N$79,'[12]Charges $000s'!#REF!,'[12]Charges $000s'!$C$87:$N$108,'[12]Charges $000s'!$C$111:$N$121,'[12]Charges $000s'!$C$123:$N$124,'[12]Charges $000s'!$C$127:$N$138,'[12]Charges $000s'!$C$146:$N$147,'[12]Charges $000s'!$C$151:$N$151,'[12]Charges $000s'!$C$154:$N$162,'[12]Charges $000s'!$C$173:$N$176</definedName>
    <definedName name="delete2">'[12]Charges $000s'!$C$181:$N$196,'[12]Charges $000s'!$C$206:$N$207,'[12]Charges $000s'!$C$216:$N$224,'[12]Charges $000s'!$C$523:$N$526,'[12]Charges $000s'!$C$226:$N$230,'[12]Charges $000s'!$C$232:$N$238,'[12]Charges $000s'!$C$240:$N$252,'[12]Charges $000s'!$C$254:$N$257,'[12]Charges $000s'!$C$265:$N$273,'[12]Charges $000s'!$C$275:$N$276,'[12]Charges $000s'!$C$296:$N$312,'[12]Charges $000s'!$C$314:$N$325,'[12]Charges $000s'!$C$327:$N$343,'[12]Charges $000s'!$C$345:$N$361,'[12]Charges $000s'!$C$365:$N$365,'[12]Charges $000s'!$C$367:$N$376,'[12]Charges $000s'!$C$378:$N$390</definedName>
    <definedName name="delete3" localSheetId="0">'[13]BY Businesses'!$C$393:$N$393,'[13]BY Businesses'!$C$427:$N$427,'[13]BY Businesses'!$C$429:$N$441,'[13]BY Businesses'!#REF!,'[13]BY Businesses'!$C$450:$N$451,'[13]BY Businesses'!#REF!,'[13]BY Businesses'!#REF!,'[13]BY Businesses'!#REF!,'[13]BY Businesses'!#REF!,'[13]BY Businesses'!#REF!,'[13]BY Businesses'!#REF!,'[13]BY Businesses'!$C$493:$N$493,'[13]BY Businesses'!$C$495:$N$497,'[13]BY Businesses'!$C$499:$N$500,'[13]BY Businesses'!$C$504:$N$507,'[13]BY Businesses'!$C$509:$N$509,'[13]BY Businesses'!$C$511:$N$511</definedName>
    <definedName name="delete3">'[13]BY Businesses'!$C$393:$N$393,'[13]BY Businesses'!$C$427:$N$427,'[13]BY Businesses'!$C$429:$N$441,'[13]BY Businesses'!#REF!,'[13]BY Businesses'!$C$450:$N$451,'[13]BY Businesses'!#REF!,'[13]BY Businesses'!#REF!,'[13]BY Businesses'!#REF!,'[13]BY Businesses'!#REF!,'[13]BY Businesses'!#REF!,'[13]BY Businesses'!#REF!,'[13]BY Businesses'!$C$493:$N$493,'[13]BY Businesses'!$C$495:$N$497,'[13]BY Businesses'!$C$499:$N$500,'[13]BY Businesses'!$C$504:$N$507,'[13]BY Businesses'!$C$509:$N$509,'[13]BY Businesses'!$C$511:$N$511</definedName>
    <definedName name="delete4" localSheetId="0">[2]TOTAL!$C$513:$N$521,[2]TOTAL!#REF!</definedName>
    <definedName name="delete4">[2]TOTAL!$C$513:$N$521,[2]TOTAL!#REF!</definedName>
    <definedName name="desc" localSheetId="0">#REF!</definedName>
    <definedName name="desc">#REF!</definedName>
    <definedName name="desc1" localSheetId="0">'[14]Dec AM 222'!#REF!</definedName>
    <definedName name="desc1">'[14]Dec AM 222'!#REF!</definedName>
    <definedName name="Distributed_Actuals_Matched" localSheetId="0">#REF!</definedName>
    <definedName name="Distributed_Actuals_Matched">#REF!</definedName>
    <definedName name="Distributed_Assets_Matched" localSheetId="0">#REF!</definedName>
    <definedName name="Distributed_Assets_Matched">#REF!</definedName>
    <definedName name="dsf" hidden="1">{#N/A,#N/A,FALSE,"USCC Phones";#N/A,#N/A,FALSE,"USCC Sales";#N/A,#N/A,FALSE,"NCP";#N/A,#N/A,FALSE,"PDD";#N/A,#N/A,FALSE,"Citibanking ATM-Tellers";#N/A,#N/A,FALSE,"Line Wait";#N/A,#N/A,FALSE,"Citibanking A-R";#N/A,#N/A,FALSE,"Remote Access"}</definedName>
    <definedName name="E220R" localSheetId="0">#REF!</definedName>
    <definedName name="E220R">#REF!</definedName>
    <definedName name="EMEASum">[4]EMEASum!$A$9:$AQ$50</definedName>
    <definedName name="Essa">'[2]TOTAL (2)'!$C$2:$EE$107</definedName>
    <definedName name="essb_pull" localSheetId="0">#REF!</definedName>
    <definedName name="essb_pull">#REF!</definedName>
    <definedName name="EssbaseFlash" localSheetId="0">#REF!</definedName>
    <definedName name="EssbaseFlash">#REF!</definedName>
    <definedName name="Expense_Roll_Forward_Revised1020" hidden="1">{#N/A,#N/A,FALSE,"USCC Phones";#N/A,#N/A,FALSE,"USCC Sales";#N/A,#N/A,FALSE,"NCP";#N/A,#N/A,FALSE,"PDD";#N/A,#N/A,FALSE,"Citibanking ATM-Tellers";#N/A,#N/A,FALSE,"Line Wait";#N/A,#N/A,FALSE,"Citibanking A-R";#N/A,#N/A,FALSE,"Remote Access"}</definedName>
    <definedName name="EXTCOSTSTART" localSheetId="0">'[2]TOTAL (2)'!#REF!</definedName>
    <definedName name="EXTCOSTSTART">'[2]TOTAL (2)'!#REF!</definedName>
    <definedName name="EXTCOSTSTOP" localSheetId="0">'[2]TOTAL (2)'!#REF!</definedName>
    <definedName name="EXTCOSTSTOP">'[2]TOTAL (2)'!#REF!</definedName>
    <definedName name="EXTSELLSTART" localSheetId="0">'[2]TOTAL (2)'!#REF!</definedName>
    <definedName name="EXTSELLSTART">'[2]TOTAL (2)'!#REF!</definedName>
    <definedName name="EXTSELLSTOP" localSheetId="0">'[2]TOTAL (2)'!#REF!</definedName>
    <definedName name="EXTSELLSTOP">'[2]TOTAL (2)'!#REF!</definedName>
    <definedName name="f" hidden="1">{#N/A,#N/A,FALSE,"USCC Phones";#N/A,#N/A,FALSE,"USCC Sales";#N/A,#N/A,FALSE,"NCP";#N/A,#N/A,FALSE,"PDD";#N/A,#N/A,FALSE,"Citibanking ATM-Tellers";#N/A,#N/A,FALSE,"Line Wait";#N/A,#N/A,FALSE,"Citibanking A-R";#N/A,#N/A,FALSE,"Remote Access"}</definedName>
    <definedName name="fdds">[15]LUMvalues!$A$1:$BW$603</definedName>
    <definedName name="Financial">#N/A</definedName>
    <definedName name="FinPersonnel" localSheetId="0">#REF!</definedName>
    <definedName name="FinPersonnel">#REF!</definedName>
    <definedName name="flash">'[2]TOTAL (2)'!$A$1:$J$79</definedName>
    <definedName name="flash08167" localSheetId="0">#REF!</definedName>
    <definedName name="flash08167">#REF!</definedName>
    <definedName name="flash19106" localSheetId="0">#REF!</definedName>
    <definedName name="flash19106">#REF!</definedName>
    <definedName name="flash19107" localSheetId="0">#REF!</definedName>
    <definedName name="flash19107">#REF!</definedName>
    <definedName name="Floor" localSheetId="0">'[9]Drop Down List'!#REF!</definedName>
    <definedName name="Floor">'[9]Drop Down List'!#REF!</definedName>
    <definedName name="Floor_Space_Cost" localSheetId="0">[7]Reference!#REF!</definedName>
    <definedName name="Floor_Space_Cost">[7]Reference!#REF!</definedName>
    <definedName name="functional" localSheetId="0">[16]mis!#REF!</definedName>
    <definedName name="functional">[16]mis!#REF!</definedName>
    <definedName name="FunctionalArea" localSheetId="0">#REF!</definedName>
    <definedName name="FunctionalArea">#REF!</definedName>
    <definedName name="G15BasisOR" localSheetId="0">[2]!G15BasisOR</definedName>
    <definedName name="G15BasisOR">[2]!G15BasisOR</definedName>
    <definedName name="G15ListOR" localSheetId="0">[2]!G15ListOR</definedName>
    <definedName name="G15ListOR">[2]!G15ListOR</definedName>
    <definedName name="G15SelectionNew" localSheetId="0">[2]!G15SelectionNew</definedName>
    <definedName name="G15SelectionNew">[2]!G15SelectionNew</definedName>
    <definedName name="G15sNew" localSheetId="0">[2]!G15sNew</definedName>
    <definedName name="G15sNew">[2]!G15sNew</definedName>
    <definedName name="GrandTotal" localSheetId="0">#REF!</definedName>
    <definedName name="GrandTotal">#REF!</definedName>
    <definedName name="GROSS" localSheetId="0">#REF!</definedName>
    <definedName name="GROSS">#REF!</definedName>
    <definedName name="Group">[17]TIData!$A$1:$BM$57</definedName>
    <definedName name="HTML_CodePage" hidden="1">1252</definedName>
    <definedName name="HTML_Control" hidden="1">{"'Final '!$A$1:$N$125"}</definedName>
    <definedName name="HTML_Ctrl1" hidden="1">{"'Final '!$A$1:$N$125"}</definedName>
    <definedName name="HTML_Description" hidden="1">""</definedName>
    <definedName name="HTML_Email" hidden="1">""</definedName>
    <definedName name="HTML_Header" hidden="1">"Final"</definedName>
    <definedName name="HTML_LastUpdate" hidden="1">"09/09/99"</definedName>
    <definedName name="HTML_LineAfter" hidden="1">FALSE</definedName>
    <definedName name="HTML_LineBefore" hidden="1">FALSE</definedName>
    <definedName name="HTML_Name" hidden="1">"Jeff Smith"</definedName>
    <definedName name="HTML_OBDlg2" hidden="1">TRUE</definedName>
    <definedName name="HTML_OBDlg4" hidden="1">TRUE</definedName>
    <definedName name="HTML_OS" hidden="1">0</definedName>
    <definedName name="HTML_PathFile" hidden="1">"G:\Jeff\HyperLinks\GordianKnot.htm"</definedName>
    <definedName name="HTML_Title" hidden="1">"Gordian Knot"</definedName>
    <definedName name="hwproject" localSheetId="0">#REF!</definedName>
    <definedName name="hwproject">#REF!</definedName>
    <definedName name="infra_pool" localSheetId="0">'[6]Rate Schedule'!#REF!</definedName>
    <definedName name="infra_pool">'[6]Rate Schedule'!#REF!</definedName>
    <definedName name="Japan">[18]!G15BasisOR</definedName>
    <definedName name="JapanSum">[4]JapanSum!$A$9:$AQ$50</definedName>
    <definedName name="jkkhjhjk" hidden="1">{#N/A,#N/A,FALSE,"1FCST";#N/A,#N/A,FALSE,"2VAR";#N/A,#N/A,FALSE,"3REV";#N/A,#N/A,FALSE,"4MARG";#N/A,#N/A,FALSE,"5RSEG";#N/A,#N/A,FALSE,"6TARG";#N/A,#N/A,FALSE,"7EXP";#N/A,#N/A,FALSE,"83Q97";#N/A,#N/A,FALSE,"84Q97";#N/A,#N/A,FALSE,"81Q98";#N/A,#N/A,FALSE,"82Q98";#N/A,#N/A,FALSE,"83Q98";#N/A,#N/A,FALSE,"84Q98";#N/A,#N/A,FALSE,"81Q99";#N/A,#N/A,FALSE,"Sheet16"}</definedName>
    <definedName name="KeyForMvalLookup" localSheetId="0">#REF!</definedName>
    <definedName name="KeyForMvalLookup">#REF!</definedName>
    <definedName name="kkjhu" hidden="1">{"'Final '!$A$1:$N$125"}</definedName>
    <definedName name="kwh">'[6]6. Rates'!$D$3</definedName>
    <definedName name="LatamSum">[4]LatamSum!$A$9:$AQ$50</definedName>
    <definedName name="LineSelection" localSheetId="0">[2]!LineSelection</definedName>
    <definedName name="LineSelection">[2]!LineSelection</definedName>
    <definedName name="List_Price" localSheetId="0">'[2]TOTAL (2)'!#REF!</definedName>
    <definedName name="List_Price">'[2]TOTAL (2)'!#REF!</definedName>
    <definedName name="Listabc" localSheetId="0">#REF!</definedName>
    <definedName name="Listabc">#REF!</definedName>
    <definedName name="look" localSheetId="0">'[19]jAN 02Upload from Ben Edelstein'!#REF!</definedName>
    <definedName name="look">'[19]jAN 02Upload from Ben Edelstein'!#REF!</definedName>
    <definedName name="M3QUERY" localSheetId="0">#REF!</definedName>
    <definedName name="M3QUERY">#REF!</definedName>
    <definedName name="Mainframe_CPU__SP46210000001">'[2]#REF'!$A$498</definedName>
    <definedName name="Manager" localSheetId="0">#REF!</definedName>
    <definedName name="Manager">#REF!</definedName>
    <definedName name="MIS" localSheetId="0">#REF!</definedName>
    <definedName name="MIS">#REF!</definedName>
    <definedName name="MIscSoftware" localSheetId="0">#REF!</definedName>
    <definedName name="MIscSoftware">#REF!</definedName>
    <definedName name="mishw" localSheetId="0">#REF!</definedName>
    <definedName name="mishw">#REF!</definedName>
    <definedName name="misooettl" localSheetId="0">#REF!</definedName>
    <definedName name="misooettl">#REF!</definedName>
    <definedName name="Missing_Codes_Retrieval" localSheetId="0">#REF!</definedName>
    <definedName name="Missing_Codes_Retrieval">#REF!</definedName>
    <definedName name="MName">'[20]Ref lookup'!$A$1:$D$13</definedName>
    <definedName name="mon_list">'[21]92084628grid_xl'!$E$3:$E$9</definedName>
    <definedName name="mon_num" localSheetId="0">'[21]92084628grid_xl'!#REF!</definedName>
    <definedName name="mon_num">'[21]92084628grid_xl'!#REF!</definedName>
    <definedName name="mon_table">'[21]92084628grid_xl'!$D$3:$E$9</definedName>
    <definedName name="MonthlyRetrival">[22]Retrival!$A$9:$T$100</definedName>
    <definedName name="MvalueAll">[23]LUMvalues!$A$1:$BW$601</definedName>
    <definedName name="Narrowedown" localSheetId="0">[24]TasChargeback390RuthAllCat!#REF!</definedName>
    <definedName name="Narrowedown">[24]TasChargeback390RuthAllCat!#REF!</definedName>
    <definedName name="NASum">[4]NASum!$A$9:$AQ$50</definedName>
    <definedName name="new" localSheetId="0">#REF!</definedName>
    <definedName name="new">#REF!</definedName>
    <definedName name="newFlash" localSheetId="0">#REF!</definedName>
    <definedName name="newFlash">#REF!</definedName>
    <definedName name="NICs" localSheetId="0">#REF!</definedName>
    <definedName name="NICs">#REF!</definedName>
    <definedName name="NonOffsetMIS" localSheetId="0">#REF!</definedName>
    <definedName name="NonOffsetMIS">#REF!</definedName>
    <definedName name="novdepr" localSheetId="0">#REF!</definedName>
    <definedName name="novdepr">#REF!</definedName>
    <definedName name="November" localSheetId="0">#REF!</definedName>
    <definedName name="November">#REF!</definedName>
    <definedName name="NtwrkDrops" localSheetId="0">#REF!</definedName>
    <definedName name="NtwrkDrops">#REF!</definedName>
    <definedName name="October" localSheetId="0">#REF!</definedName>
    <definedName name="October">#REF!</definedName>
    <definedName name="ok" localSheetId="0">#REF!</definedName>
    <definedName name="ok">#REF!</definedName>
    <definedName name="old" localSheetId="0">#REF!</definedName>
    <definedName name="old">#REF!</definedName>
    <definedName name="oldflash" localSheetId="0">#REF!</definedName>
    <definedName name="oldflash">#REF!</definedName>
    <definedName name="OTH" localSheetId="0">#REF!</definedName>
    <definedName name="OTH">#REF!</definedName>
    <definedName name="other__SP46210000015">'[2]#REF'!$A$498</definedName>
    <definedName name="Power_Cost" localSheetId="0">[7]Reference!#REF!</definedName>
    <definedName name="Power_Cost">[7]Reference!#REF!</definedName>
    <definedName name="Power_Cost___0">[8]MiscCostDataLookup!$B$16</definedName>
    <definedName name="_xlnm.Print_Area" localSheetId="0">#REF!</definedName>
    <definedName name="_xlnm.Print_Area">#REF!</definedName>
    <definedName name="Print_Exp3">#N/A</definedName>
    <definedName name="prnt4" localSheetId="0">#REF!</definedName>
    <definedName name="prnt4">#REF!</definedName>
    <definedName name="Product_Name" localSheetId="0">#REF!</definedName>
    <definedName name="Product_Name">#REF!</definedName>
    <definedName name="proj" localSheetId="0">#REF!</definedName>
    <definedName name="proj">#REF!</definedName>
    <definedName name="pull1" localSheetId="0">#REF!</definedName>
    <definedName name="pull1">#REF!</definedName>
    <definedName name="Q1Mo" localSheetId="0">'[2]TOTAL (2)'!#REF!</definedName>
    <definedName name="Q1Mo">'[2]TOTAL (2)'!#REF!</definedName>
    <definedName name="Q1QUERY" localSheetId="0">#REF!</definedName>
    <definedName name="Q1QUERY">#REF!</definedName>
    <definedName name="Q2Mo">'[2]TOTAL (2)'!$S$196</definedName>
    <definedName name="Q3Mo">'[2]TOTAL (2)'!$S$197</definedName>
    <definedName name="Q4Mo">[25]LBOY!$S$198</definedName>
    <definedName name="Q4MoNew">[26]LBOY!$S$198</definedName>
    <definedName name="QDate" localSheetId="0">#REF!</definedName>
    <definedName name="QDate">#REF!</definedName>
    <definedName name="qout_NortheastOccBackup_Building" localSheetId="0">#REF!</definedName>
    <definedName name="qout_NortheastOccBackup_Building">#REF!</definedName>
    <definedName name="qout_NortheastOccBackup_ByGroup" localSheetId="0">#REF!</definedName>
    <definedName name="qout_NortheastOccBackup_ByGroup">#REF!</definedName>
    <definedName name="qout_NortheastOccBackup_Floor" localSheetId="0">#REF!</definedName>
    <definedName name="qout_NortheastOccBackup_Floor">#REF!</definedName>
    <definedName name="qout_NortheastOccBackup_Group" localSheetId="0">#REF!</definedName>
    <definedName name="qout_NortheastOccBackup_Group">#REF!</definedName>
    <definedName name="qout_NortheastOccBackup_Transaction" localSheetId="0">#REF!</definedName>
    <definedName name="qout_NortheastOccBackup_Transaction">#REF!</definedName>
    <definedName name="qout_NortheastOccBackup_Vacancy" localSheetId="0">#REF!</definedName>
    <definedName name="qout_NortheastOccBackup_Vacancy">#REF!</definedName>
    <definedName name="QRC" localSheetId="0">#REF!</definedName>
    <definedName name="QRC">#REF!</definedName>
    <definedName name="QrtVar" localSheetId="0">#REF!</definedName>
    <definedName name="QrtVar">#REF!</definedName>
    <definedName name="qry_VacancyByFloor" localSheetId="0">#REF!</definedName>
    <definedName name="qry_VacancyByFloor">#REF!</definedName>
    <definedName name="qryPandL92077_08074Charges" localSheetId="0">#REF!</definedName>
    <definedName name="qryPandL92077_08074Charges">#REF!</definedName>
    <definedName name="QtrVsPlan" localSheetId="0">#REF!</definedName>
    <definedName name="QtrVsPlan">#REF!</definedName>
    <definedName name="Quan">'[2]TOTAL (2)'!$E$1:$E$492</definedName>
    <definedName name="query" localSheetId="0">#REF!</definedName>
    <definedName name="query">#REF!</definedName>
    <definedName name="QUERY_RANGE" localSheetId="0">#REF!</definedName>
    <definedName name="QUERY_RANGE">#REF!</definedName>
    <definedName name="Query1" localSheetId="0">#REF!</definedName>
    <definedName name="Query1">#REF!</definedName>
    <definedName name="queryrange" localSheetId="0">#REF!</definedName>
    <definedName name="queryrange">#REF!</definedName>
    <definedName name="qwqwq" localSheetId="0">#REF!</definedName>
    <definedName name="qwqwq">#REF!</definedName>
    <definedName name="RackSpaceBack" localSheetId="0">[7]Reference!#REF!</definedName>
    <definedName name="RackSpaceBack">[7]Reference!#REF!</definedName>
    <definedName name="RackSpaceFront" localSheetId="0">[7]Reference!#REF!</definedName>
    <definedName name="RackSpaceFront">[7]Reference!#REF!</definedName>
    <definedName name="RackSpaceLeft" localSheetId="0">[7]Reference!#REF!</definedName>
    <definedName name="RackSpaceLeft">[7]Reference!#REF!</definedName>
    <definedName name="RackSpaceRight" localSheetId="0">[7]Reference!#REF!</definedName>
    <definedName name="RackSpaceRight">[7]Reference!#REF!</definedName>
    <definedName name="RackType2Dimensions">[8]MiscCostDataLookup!$D$9</definedName>
    <definedName name="range1" localSheetId="0">#REF!</definedName>
    <definedName name="range1">#REF!</definedName>
    <definedName name="range2" localSheetId="0">#REF!</definedName>
    <definedName name="range2">#REF!</definedName>
    <definedName name="range3" localSheetId="0">#REF!</definedName>
    <definedName name="range3">#REF!</definedName>
    <definedName name="range4" localSheetId="0">#REF!</definedName>
    <definedName name="range4">#REF!</definedName>
    <definedName name="RB" localSheetId="0">#REF!</definedName>
    <definedName name="RB">#REF!</definedName>
    <definedName name="RBT" localSheetId="0">#REF!</definedName>
    <definedName name="RBT">#REF!</definedName>
    <definedName name="re" localSheetId="0">[27]PM2!#REF!</definedName>
    <definedName name="re">[27]PM2!#REF!</definedName>
    <definedName name="rebranding" localSheetId="0">'[28]Year 2003-04 Plan'!#REF!</definedName>
    <definedName name="rebranding">'[28]Year 2003-04 Plan'!#REF!</definedName>
    <definedName name="RECOVERY" localSheetId="0">#REF!</definedName>
    <definedName name="RECOVERY">#REF!</definedName>
    <definedName name="Region" localSheetId="0">'[9]Drop Down List'!#REF!</definedName>
    <definedName name="Region">'[9]Drop Down List'!#REF!</definedName>
    <definedName name="RegionProd" localSheetId="0">#REF!</definedName>
    <definedName name="RegionProd">#REF!</definedName>
    <definedName name="Regions">[17]TIRegionData!$A$1:$AK$58</definedName>
    <definedName name="ret" localSheetId="0">#REF!</definedName>
    <definedName name="ret">#REF!</definedName>
    <definedName name="RET_BK" localSheetId="0">#REF!</definedName>
    <definedName name="RET_BK">#REF!</definedName>
    <definedName name="retr" localSheetId="0">#REF!</definedName>
    <definedName name="retr">#REF!</definedName>
    <definedName name="retreive" localSheetId="0">#REF!</definedName>
    <definedName name="retreive">#REF!</definedName>
    <definedName name="RETRI_SUMM" localSheetId="0">#REF!</definedName>
    <definedName name="RETRI_SUMM">#REF!</definedName>
    <definedName name="Retrieval_Cards_Updated" localSheetId="0">#REF!</definedName>
    <definedName name="Retrieval_Cards_Updated">#REF!</definedName>
    <definedName name="Retrieval_Charges" localSheetId="0">#REF!</definedName>
    <definedName name="Retrieval_Charges">#REF!</definedName>
    <definedName name="Retrieval_Volume" localSheetId="0">#REF!</definedName>
    <definedName name="Retrieval_Volume">#REF!</definedName>
    <definedName name="Retrieve" localSheetId="0">#REF!</definedName>
    <definedName name="Retrieve">#REF!</definedName>
    <definedName name="Retrieve_01" localSheetId="0">#REF!</definedName>
    <definedName name="Retrieve_01">#REF!</definedName>
    <definedName name="RETRIEVE_ALL">#N/A</definedName>
    <definedName name="retrieve_cards_motified" localSheetId="0">#REF!</definedName>
    <definedName name="retrieve_cards_motified">#REF!</definedName>
    <definedName name="RETRIEVE_CHARGES_VOLUMES" localSheetId="0">#REF!</definedName>
    <definedName name="RETRIEVE_CHARGES_VOLUMES">#REF!</definedName>
    <definedName name="Retrieve_EXP3">#N/A</definedName>
    <definedName name="retrieve_flash" localSheetId="0">#REF!</definedName>
    <definedName name="retrieve_flash">#REF!</definedName>
    <definedName name="Retrieve_Volume" localSheetId="0">#REF!</definedName>
    <definedName name="Retrieve_Volume">#REF!</definedName>
    <definedName name="Retrieve_Volume_2" localSheetId="0">#REF!</definedName>
    <definedName name="Retrieve_Volume_2">#REF!</definedName>
    <definedName name="RETRIEVE_YTD" localSheetId="0">#REF!</definedName>
    <definedName name="RETRIEVE_YTD">#REF!</definedName>
    <definedName name="Retrival_Cards" localSheetId="0">#REF!</definedName>
    <definedName name="Retrival_Cards">#REF!</definedName>
    <definedName name="Retrival_TI_pass_1" localSheetId="0">#REF!</definedName>
    <definedName name="Retrival_TI_pass_1">#REF!</definedName>
    <definedName name="Retrival_TI_pass_2" localSheetId="0">#REF!</definedName>
    <definedName name="Retrival_TI_pass_2">#REF!</definedName>
    <definedName name="Retrival_TI_pass_3" localSheetId="0">#REF!</definedName>
    <definedName name="Retrival_TI_pass_3">#REF!</definedName>
    <definedName name="Retrival_TI_pass_4" localSheetId="0">#REF!</definedName>
    <definedName name="Retrival_TI_pass_4">#REF!</definedName>
    <definedName name="Retrival_volume" localSheetId="0">#REF!</definedName>
    <definedName name="Retrival_volume">#REF!</definedName>
    <definedName name="retrrange" localSheetId="0">#REF!</definedName>
    <definedName name="retrrange">#REF!</definedName>
    <definedName name="Rev_Roll_Forward" hidden="1">{#N/A,#N/A,FALSE,"USCC Phones";#N/A,#N/A,FALSE,"USCC Sales";#N/A,#N/A,FALSE,"NCP";#N/A,#N/A,FALSE,"PDD";#N/A,#N/A,FALSE,"Citibanking ATM-Tellers";#N/A,#N/A,FALSE,"Line Wait";#N/A,#N/A,FALSE,"Citibanking A-R";#N/A,#N/A,FALSE,"Remote Access"}</definedName>
    <definedName name="rrr" localSheetId="0">#REF!</definedName>
    <definedName name="rrr">#REF!</definedName>
    <definedName name="rrrr" localSheetId="0">#REF!</definedName>
    <definedName name="rrrr">#REF!</definedName>
    <definedName name="rtyu">'[29]YTDDiv w FX'!$A$10:$I$38</definedName>
    <definedName name="runrate">'[30]S6 CBS_8QR'!O3-[31]Runrate!$A$6:$K$76</definedName>
    <definedName name="Runrate03" localSheetId="0">#REF!</definedName>
    <definedName name="Runrate03">#REF!</definedName>
    <definedName name="S2_VarSum_PrRoll" localSheetId="0">#REF!</definedName>
    <definedName name="S2_VarSum_PrRoll">#REF!</definedName>
    <definedName name="S7_Exp_Query" localSheetId="0">#REF!</definedName>
    <definedName name="S7_Exp_Query">#REF!</definedName>
    <definedName name="s7_hold_query" localSheetId="0">#REF!</definedName>
    <definedName name="s7_hold_query">#REF!</definedName>
    <definedName name="S9_HOLD_QUERY" localSheetId="0">#REF!</definedName>
    <definedName name="S9_HOLD_QUERY">#REF!</definedName>
    <definedName name="SavePath" localSheetId="0">#REF!</definedName>
    <definedName name="SavePath">#REF!</definedName>
    <definedName name="SELL_PRICE" localSheetId="0">'[2]TOTAL (2)'!#REF!</definedName>
    <definedName name="SELL_PRICE">'[2]TOTAL (2)'!#REF!</definedName>
    <definedName name="sept" localSheetId="0">#REF!</definedName>
    <definedName name="sept">#REF!</definedName>
    <definedName name="Sequence" localSheetId="0">'[32]Summary - Table'!#REF!</definedName>
    <definedName name="Sequence">'[32]Summary - Table'!#REF!</definedName>
    <definedName name="Server" localSheetId="0">#REF!</definedName>
    <definedName name="Server">#REF!</definedName>
    <definedName name="ServerInfo">"$misccostdatalookup.$#ref!$#ref!:$#ref!$#ref!"</definedName>
    <definedName name="ServerInfo___0">[8]ServerDataLookup!$A$2:$J$49</definedName>
    <definedName name="ServerInformation" localSheetId="0">#REF!</definedName>
    <definedName name="ServerInformation">#REF!</definedName>
    <definedName name="sheet2">[16]mis!$B$1485</definedName>
    <definedName name="SI">[8]ServerDataLookup!$A$2:$J$49</definedName>
    <definedName name="Site2">[10]NAS_Site_MOR!$I$5:$K$69</definedName>
    <definedName name="sixQ3">'[33]sixQR summary'!$C$11:$T$281</definedName>
    <definedName name="sixQ4">'[34]sixQ-4'!$C$10:$Z$281</definedName>
    <definedName name="sixQRsum" localSheetId="0">#REF!</definedName>
    <definedName name="sixQRsum">#REF!</definedName>
    <definedName name="sixQRsummary">'[33]sixQR summary'!$B$12:$S$38</definedName>
    <definedName name="smuck3" hidden="1">{#N/A,#N/A,FALSE,"1FCST";#N/A,#N/A,FALSE,"2VAR";#N/A,#N/A,FALSE,"3REV";#N/A,#N/A,FALSE,"4MARG";#N/A,#N/A,FALSE,"5RSEG";#N/A,#N/A,FALSE,"6TARG";#N/A,#N/A,FALSE,"7EXP";#N/A,#N/A,FALSE,"83Q97";#N/A,#N/A,FALSE,"84Q97";#N/A,#N/A,FALSE,"81Q98";#N/A,#N/A,FALSE,"82Q98";#N/A,#N/A,FALSE,"83Q98";#N/A,#N/A,FALSE,"84Q98";#N/A,#N/A,FALSE,"81Q99";#N/A,#N/A,FALSE,"Sheet16"}</definedName>
    <definedName name="SORT1" localSheetId="0">#REF!</definedName>
    <definedName name="SORT1">#REF!</definedName>
    <definedName name="SORTBBB" localSheetId="0">#REF!</definedName>
    <definedName name="SORTBBB">#REF!</definedName>
    <definedName name="SORTIT" localSheetId="0">#REF!</definedName>
    <definedName name="SORTIT">#REF!</definedName>
    <definedName name="sortrange" localSheetId="0">#REF!</definedName>
    <definedName name="sortrange">#REF!</definedName>
    <definedName name="sortrng" localSheetId="0">#REF!</definedName>
    <definedName name="sortrng">#REF!</definedName>
    <definedName name="sortrnge" localSheetId="0">#REF!</definedName>
    <definedName name="sortrnge">#REF!</definedName>
    <definedName name="SP20010000001" localSheetId="0">'[2]BY Exp code'!#REF!</definedName>
    <definedName name="SP20010000001">'[2]BY Exp code'!#REF!</definedName>
    <definedName name="SQ.Do">[35]!SQ.Do</definedName>
    <definedName name="SQ.DoNew">[18]!SQ.Do</definedName>
    <definedName name="sqf">'[6]6. Rates'!$D$5</definedName>
    <definedName name="sqfr">'[6]6. Rates'!$D$6</definedName>
    <definedName name="SS" localSheetId="0">#REF!</definedName>
    <definedName name="SS">#REF!</definedName>
    <definedName name="SSS" localSheetId="0">#REF!</definedName>
    <definedName name="SSS">#REF!</definedName>
    <definedName name="ssssss" hidden="1">{#N/A,#N/A,FALSE,"1FCST";#N/A,#N/A,FALSE,"2VAR";#N/A,#N/A,FALSE,"3REV";#N/A,#N/A,FALSE,"4MARG";#N/A,#N/A,FALSE,"5RSEG";#N/A,#N/A,FALSE,"6TARG";#N/A,#N/A,FALSE,"7EXP";#N/A,#N/A,FALSE,"83Q97";#N/A,#N/A,FALSE,"84Q97";#N/A,#N/A,FALSE,"81Q98";#N/A,#N/A,FALSE,"82Q98";#N/A,#N/A,FALSE,"83Q98";#N/A,#N/A,FALSE,"84Q98";#N/A,#N/A,FALSE,"81Q99";#N/A,#N/A,FALSE,"Sheet16"}</definedName>
    <definedName name="ssssssss" hidden="1">{#N/A,#N/A,FALSE,"1FCST";#N/A,#N/A,FALSE,"2VAR";#N/A,#N/A,FALSE,"3REV";#N/A,#N/A,FALSE,"4MARG";#N/A,#N/A,FALSE,"5RSEG";#N/A,#N/A,FALSE,"6TARG";#N/A,#N/A,FALSE,"7EXP";#N/A,#N/A,FALSE,"83Q97";#N/A,#N/A,FALSE,"84Q97";#N/A,#N/A,FALSE,"81Q98";#N/A,#N/A,FALSE,"82Q98";#N/A,#N/A,FALSE,"83Q98";#N/A,#N/A,FALSE,"84Q98";#N/A,#N/A,FALSE,"81Q99";#N/A,#N/A,FALSE,"Sheet16"}</definedName>
    <definedName name="ST" localSheetId="0">#REF!</definedName>
    <definedName name="ST">#REF!</definedName>
    <definedName name="staf.eur" localSheetId="0">#REF!</definedName>
    <definedName name="staf.eur">#REF!</definedName>
    <definedName name="StatusDateDC">[10]Variables!$B$3</definedName>
    <definedName name="SubName" localSheetId="0">#REF!</definedName>
    <definedName name="SubName">#REF!</definedName>
    <definedName name="Summary16QAlt" localSheetId="0">#REF!</definedName>
    <definedName name="Summary16QAlt">#REF!</definedName>
    <definedName name="Support_Billing_File" localSheetId="0">#REF!</definedName>
    <definedName name="Support_Billing_File">#REF!</definedName>
    <definedName name="support_pool" localSheetId="0">'[6]Rate Schedule'!#REF!</definedName>
    <definedName name="support_pool">'[6]Rate Schedule'!#REF!</definedName>
    <definedName name="tbl_alpha" localSheetId="0">#REF!</definedName>
    <definedName name="tbl_alpha">#REF!</definedName>
    <definedName name="TE_Summary" localSheetId="0">#REF!</definedName>
    <definedName name="TE_Summary">#REF!</definedName>
    <definedName name="Terry" hidden="1">{#N/A,#N/A,FALSE,"USCC Phones";#N/A,#N/A,FALSE,"USCC Sales";#N/A,#N/A,FALSE,"NCP";#N/A,#N/A,FALSE,"PDD";#N/A,#N/A,FALSE,"Citibanking ATM-Tellers";#N/A,#N/A,FALSE,"Line Wait";#N/A,#N/A,FALSE,"Citibanking A-R";#N/A,#N/A,FALSE,"Remote Access"}</definedName>
    <definedName name="test" localSheetId="0">#REF!</definedName>
    <definedName name="test">#REF!</definedName>
    <definedName name="test1" hidden="1">{#N/A,#N/A,FALSE,"USCC Phones";#N/A,#N/A,FALSE,"USCC Sales";#N/A,#N/A,FALSE,"NCP";#N/A,#N/A,FALSE,"PDD";#N/A,#N/A,FALSE,"Citibanking ATM-Tellers";#N/A,#N/A,FALSE,"Line Wait";#N/A,#N/A,FALSE,"Citibanking A-R";#N/A,#N/A,FALSE,"Remote Access"}</definedName>
    <definedName name="test2" hidden="1">{#N/A,#N/A,FALSE,"USCC Phones";#N/A,#N/A,FALSE,"USCC Sales";#N/A,#N/A,FALSE,"NCP";#N/A,#N/A,FALSE,"PDD";#N/A,#N/A,FALSE,"Citibanking ATM-Tellers";#N/A,#N/A,FALSE,"Line Wait";#N/A,#N/A,FALSE,"Citibanking A-R";#N/A,#N/A,FALSE,"Remote Access"}</definedName>
    <definedName name="TI2003Data">[36]TI2003Data!$A$1:$Q$53</definedName>
    <definedName name="TIData">[17]TIData!$A$1:$AK$57</definedName>
    <definedName name="TIO" localSheetId="0">#REF!</definedName>
    <definedName name="TIO">#REF!</definedName>
    <definedName name="TM" localSheetId="0">#REF!</definedName>
    <definedName name="TM">#REF!</definedName>
    <definedName name="top_ten" localSheetId="0">#REF!</definedName>
    <definedName name="top_ten">#REF!</definedName>
    <definedName name="topten" localSheetId="0">#REF!</definedName>
    <definedName name="topten">#REF!</definedName>
    <definedName name="toptom_essbase" localSheetId="0">#REF!</definedName>
    <definedName name="toptom_essbase">#REF!</definedName>
    <definedName name="toptom_pull" localSheetId="0">#REF!</definedName>
    <definedName name="toptom_pull">#REF!</definedName>
    <definedName name="toptom_w_hartford_pull" localSheetId="0">#REF!</definedName>
    <definedName name="toptom_w_hartford_pull">#REF!</definedName>
    <definedName name="Total" localSheetId="0">#REF!</definedName>
    <definedName name="Total">#REF!</definedName>
    <definedName name="total_branches_by_prop" localSheetId="0">[37]Retail!#REF!</definedName>
    <definedName name="total_branches_by_prop">[37]Retail!#REF!</definedName>
    <definedName name="Total_Maj_bldgs_by_prop" localSheetId="0">[37]Retail!#REF!</definedName>
    <definedName name="Total_Maj_bldgs_by_prop">[37]Retail!#REF!</definedName>
    <definedName name="Translation1">[10]DCs!$C$48:$E$53</definedName>
    <definedName name="Translation2">'[10]S-DCs'!$C$46:$E$46</definedName>
    <definedName name="TW" localSheetId="0">#REF!</definedName>
    <definedName name="TW">#REF!</definedName>
    <definedName name="TWN_BAU" localSheetId="0">#REF!</definedName>
    <definedName name="TWN_BAU">#REF!</definedName>
    <definedName name="TWN_CRS" localSheetId="0">#REF!</definedName>
    <definedName name="TWN_CRS">#REF!</definedName>
    <definedName name="TWN_SITE" localSheetId="0">#REF!</definedName>
    <definedName name="TWN_SITE">#REF!</definedName>
    <definedName name="tyu" localSheetId="0">#REF!</definedName>
    <definedName name="tyu">#REF!</definedName>
    <definedName name="UCStoIBS" localSheetId="0">#REF!</definedName>
    <definedName name="UCStoIBS">#REF!</definedName>
    <definedName name="ui" localSheetId="0">#REF!</definedName>
    <definedName name="ui">#REF!</definedName>
    <definedName name="UndefRegSum">[4]UndefRegSum!$A$9:$AQ$50</definedName>
    <definedName name="UnitGroup">[25]LBOY!$I$197</definedName>
    <definedName name="UnitGroupEM">[25]LBOY!$I$198</definedName>
    <definedName name="up_deprBR" localSheetId="0">#REF!</definedName>
    <definedName name="up_deprBR">#REF!</definedName>
    <definedName name="up_F" localSheetId="0">#REF!</definedName>
    <definedName name="up_F">#REF!</definedName>
    <definedName name="up_GW" localSheetId="0">#REF!</definedName>
    <definedName name="up_GW">#REF!</definedName>
    <definedName name="up_sec" localSheetId="0">#REF!</definedName>
    <definedName name="up_sec">#REF!</definedName>
    <definedName name="User" localSheetId="0">#REF!</definedName>
    <definedName name="User">#REF!</definedName>
    <definedName name="USTop25Bldg" localSheetId="0">'[38]US_Canada-Top 10 Sq Ft'!#REF!</definedName>
    <definedName name="USTop25Bldg">'[38]US_Canada-Top 10 Sq Ft'!#REF!</definedName>
    <definedName name="vacant" localSheetId="0">#REF!</definedName>
    <definedName name="vacant">#REF!</definedName>
    <definedName name="Vacant_Between_1_2999">'[39]Vac1-3M'!$B$12:$M$122</definedName>
    <definedName name="VARIANCES" localSheetId="0">#REF!</definedName>
    <definedName name="VARIANCES">#REF!</definedName>
    <definedName name="VarSum_PrRoll" localSheetId="0">#REF!</definedName>
    <definedName name="VarSum_PrRoll">#REF!</definedName>
    <definedName name="VarSummary" localSheetId="0">#REF!</definedName>
    <definedName name="VarSummary">#REF!</definedName>
    <definedName name="Walker_Accounts___T_lines" localSheetId="0">#REF!</definedName>
    <definedName name="Walker_Accounts___T_lines">#REF!</definedName>
    <definedName name="Wall_111" localSheetId="0">#REF!</definedName>
    <definedName name="Wall_111">#REF!</definedName>
    <definedName name="WB" localSheetId="0">#REF!</definedName>
    <definedName name="WB">#REF!</definedName>
    <definedName name="WC" localSheetId="0">#REF!</definedName>
    <definedName name="WC">#REF!</definedName>
    <definedName name="WG" localSheetId="0">#REF!</definedName>
    <definedName name="WG">#REF!</definedName>
    <definedName name="WH" localSheetId="0">#REF!</definedName>
    <definedName name="WH">#REF!</definedName>
    <definedName name="WORK" localSheetId="0">#REF!</definedName>
    <definedName name="WORK">#REF!</definedName>
    <definedName name="wrn.ALL." hidden="1">{#N/A,#N/A,FALSE,"USCC Phones";#N/A,#N/A,FALSE,"USCC Sales";#N/A,#N/A,FALSE,"NCP";#N/A,#N/A,FALSE,"PDD";#N/A,#N/A,FALSE,"Citibanking ATM-Tellers";#N/A,#N/A,FALSE,"Line Wait";#N/A,#N/A,FALSE,"Citibanking A-R";#N/A,#N/A,FALSE,"Remote Access"}</definedName>
    <definedName name="wrn.Monthly._.report." hidden="1">{"Header",#N/A,FALSE,"XXXX";"Quarterly",#N/A,FALSE,"XXXX";"Fincon",#N/A,FALSE,"XXXX";"Drill down",#N/A,FALSE,"XXXX";"O&amp;R",#N/A,FALSE,"XXXX";"Variances",#N/A,FALSE,"XXXX";"PSP",#N/A,FALSE,"XXXX";"Hardware",#N/A,FALSE,"XXXX";"Software",#N/A,FALSE,"XXXX";"New Cap Invest",#N/A,FALSE,"XXXX";"Depreciation",#N/A,FALSE,"XXXX";"CAP Gemini &amp; Comp others",#N/A,FALSE,"XXXX";"Consulting",#N/A,FALSE,"XXXX";"Premesis",#N/A,FALSE,"XXXX";"Other operating expenses",#N/A,FALSE,"XXXX";"VAT &amp; COF",#N/A,FALSE,"XXXX"}</definedName>
    <definedName name="wrn.NA._.O_T._.DECK." hidden="1">{#N/A,#N/A,FALSE,"O&amp;T Expense";#N/A,#N/A,FALSE,"O&amp;T FTE";#N/A,#N/A,FALSE,"O&amp;T Non-Bkcd FTE";#N/A,#N/A,FALSE,"O&amp;T FTE Less Non-Bkcd FTE";#N/A,#N/A,FALSE,"O&amp;T Direct Staff";#N/A,#N/A,FALSE,"Credit Expense";#N/A,#N/A,FALSE,"Credit FTE";#N/A,#N/A,FALSE,"Credit DS";#N/A,#N/A,FALSE,"CS Expense";#N/A,#N/A,FALSE,"CS FTE";#N/A,#N/A,FALSE,"CS DS";#N/A,#N/A,FALSE,"TS Expense";#N/A,#N/A,FALSE,"TS FTE";#N/A,#N/A,FALSE,"TS DS";#N/A,#N/A,FALSE,"Tech Expense";#N/A,#N/A,FALSE,"Tech FTE";#N/A,#N/A,FALSE,"Tech DS";#N/A,#N/A,FALSE,"MO Expense";#N/A,#N/A,FALSE,"MO FTE";#N/A,#N/A,FALSE,"MO DS"}</definedName>
    <definedName name="wrn.Rationals." hidden="1">{"Hardware",#N/A,FALSE,"Rationale";"Software",#N/A,FALSE,"Rationale";"Depreciation",#N/A,FALSE,"Rationale";"CAP Gemini &amp; Comp others",#N/A,FALSE,"Rationale";"Premesis",#N/A,FALSE,"Rationale";"Consulting",#N/A,FALSE,"Rationale";"Other operating expenses",#N/A,FALSE,"Rationale";"VAT &amp; COF",#N/A,FALSE,"Rationale"}</definedName>
    <definedName name="wrn.RISK._.OPS." hidden="1">{#N/A,#N/A,FALSE,"LOONEY";#N/A,#N/A,FALSE,"RISKOPS";#N/A,#N/A,FALSE,"RISKOPS-BK";#N/A,#N/A,FALSE,"RISKUCS";#N/A,#N/A,FALSE,"LOONEY-FTE";#N/A,#N/A,FALSE,"LOONEY-DS";#N/A,#N/A,FALSE,"COLL";#N/A,#N/A,FALSE,"COLL_ML";#N/A,#N/A,FALSE,"COL";#N/A,#N/A,FALSE,"REC";#N/A,#N/A,FALSE,"AFUL";#N/A,#N/A,FALSE,"TLMKT";#N/A,#N/A,FALSE,"AF";#N/A,#N/A,FALSE,"FEW";#N/A,#N/A,FALSE,"RISK_ML";#N/A,#N/A,FALSE,"FRAUD";#N/A,#N/A,FALSE,"RISK_OTHER"}</definedName>
    <definedName name="wrn.smuck." hidden="1">{#N/A,#N/A,FALSE,"1FCST";#N/A,#N/A,FALSE,"2VAR";#N/A,#N/A,FALSE,"3REV";#N/A,#N/A,FALSE,"4MARG";#N/A,#N/A,FALSE,"5RSEG";#N/A,#N/A,FALSE,"6TARG";#N/A,#N/A,FALSE,"7EXP";#N/A,#N/A,FALSE,"83Q97";#N/A,#N/A,FALSE,"84Q97";#N/A,#N/A,FALSE,"81Q98";#N/A,#N/A,FALSE,"82Q98";#N/A,#N/A,FALSE,"83Q98";#N/A,#N/A,FALSE,"84Q98";#N/A,#N/A,FALSE,"81Q99";#N/A,#N/A,FALSE,"Sheet16"}</definedName>
    <definedName name="wrn.smuck12" hidden="1">{#N/A,#N/A,FALSE,"1FCST";#N/A,#N/A,FALSE,"2VAR";#N/A,#N/A,FALSE,"3REV";#N/A,#N/A,FALSE,"4MARG";#N/A,#N/A,FALSE,"5RSEG";#N/A,#N/A,FALSE,"6TARG";#N/A,#N/A,FALSE,"7EXP";#N/A,#N/A,FALSE,"83Q97";#N/A,#N/A,FALSE,"84Q97";#N/A,#N/A,FALSE,"81Q98";#N/A,#N/A,FALSE,"82Q98";#N/A,#N/A,FALSE,"83Q98";#N/A,#N/A,FALSE,"84Q98";#N/A,#N/A,FALSE,"81Q99";#N/A,#N/A,FALSE,"Sheet16"}</definedName>
    <definedName name="wrn.smuck2" hidden="1">{#N/A,#N/A,FALSE,"1FCST";#N/A,#N/A,FALSE,"2VAR";#N/A,#N/A,FALSE,"3REV";#N/A,#N/A,FALSE,"4MARG";#N/A,#N/A,FALSE,"5RSEG";#N/A,#N/A,FALSE,"6TARG";#N/A,#N/A,FALSE,"7EXP";#N/A,#N/A,FALSE,"83Q97";#N/A,#N/A,FALSE,"84Q97";#N/A,#N/A,FALSE,"81Q98";#N/A,#N/A,FALSE,"82Q98";#N/A,#N/A,FALSE,"83Q98";#N/A,#N/A,FALSE,"84Q98";#N/A,#N/A,FALSE,"81Q99";#N/A,#N/A,FALSE,"Sheet16"}</definedName>
    <definedName name="wrn1.all" hidden="1">{#N/A,#N/A,FALSE,"USCC Phones";#N/A,#N/A,FALSE,"USCC Sales";#N/A,#N/A,FALSE,"NCP";#N/A,#N/A,FALSE,"PDD";#N/A,#N/A,FALSE,"Citibanking ATM-Tellers";#N/A,#N/A,FALSE,"Line Wait";#N/A,#N/A,FALSE,"Citibanking A-R";#N/A,#N/A,FALSE,"Remote Access"}</definedName>
    <definedName name="wrn2.all" hidden="1">{#N/A,#N/A,FALSE,"USCC Phones";#N/A,#N/A,FALSE,"USCC Sales";#N/A,#N/A,FALSE,"NCP";#N/A,#N/A,FALSE,"PDD";#N/A,#N/A,FALSE,"Citibanking ATM-Tellers";#N/A,#N/A,FALSE,"Line Wait";#N/A,#N/A,FALSE,"Citibanking A-R";#N/A,#N/A,FALSE,"Remote Access"}</definedName>
    <definedName name="wrn3.all" hidden="1">{#N/A,#N/A,FALSE,"USCC Phones";#N/A,#N/A,FALSE,"USCC Sales";#N/A,#N/A,FALSE,"NCP";#N/A,#N/A,FALSE,"PDD";#N/A,#N/A,FALSE,"Citibanking ATM-Tellers";#N/A,#N/A,FALSE,"Line Wait";#N/A,#N/A,FALSE,"Citibanking A-R";#N/A,#N/A,FALSE,"Remote Access"}</definedName>
    <definedName name="XXX.all" hidden="1">{#N/A,#N/A,FALSE,"USCC Phones";#N/A,#N/A,FALSE,"USCC Sales";#N/A,#N/A,FALSE,"NCP";#N/A,#N/A,FALSE,"PDD";#N/A,#N/A,FALSE,"Citibanking ATM-Tellers";#N/A,#N/A,FALSE,"Line Wait";#N/A,#N/A,FALSE,"Citibanking A-R";#N/A,#N/A,FALSE,"Remote Access"}</definedName>
    <definedName name="xxx1.all" hidden="1">{#N/A,#N/A,FALSE,"USCC Phones";#N/A,#N/A,FALSE,"USCC Sales";#N/A,#N/A,FALSE,"NCP";#N/A,#N/A,FALSE,"PDD";#N/A,#N/A,FALSE,"Citibanking ATM-Tellers";#N/A,#N/A,FALSE,"Line Wait";#N/A,#N/A,FALSE,"Citibanking A-R";#N/A,#N/A,FALSE,"Remote Access"}</definedName>
    <definedName name="xxx2.all" hidden="1">{#N/A,#N/A,FALSE,"USCC Phones";#N/A,#N/A,FALSE,"USCC Sales";#N/A,#N/A,FALSE,"NCP";#N/A,#N/A,FALSE,"PDD";#N/A,#N/A,FALSE,"Citibanking ATM-Tellers";#N/A,#N/A,FALSE,"Line Wait";#N/A,#N/A,FALSE,"Citibanking A-R";#N/A,#N/A,FALSE,"Remote Access"}</definedName>
    <definedName name="xyz.all" hidden="1">{#N/A,#N/A,FALSE,"USCC Phones";#N/A,#N/A,FALSE,"USCC Sales";#N/A,#N/A,FALSE,"NCP";#N/A,#N/A,FALSE,"PDD";#N/A,#N/A,FALSE,"Citibanking ATM-Tellers";#N/A,#N/A,FALSE,"Line Wait";#N/A,#N/A,FALSE,"Citibanking A-R";#N/A,#N/A,FALSE,"Remote Access"}</definedName>
    <definedName name="xyz1.all" hidden="1">{#N/A,#N/A,FALSE,"USCC Phones";#N/A,#N/A,FALSE,"USCC Sales";#N/A,#N/A,FALSE,"NCP";#N/A,#N/A,FALSE,"PDD";#N/A,#N/A,FALSE,"Citibanking ATM-Tellers";#N/A,#N/A,FALSE,"Line Wait";#N/A,#N/A,FALSE,"Citibanking A-R";#N/A,#N/A,FALSE,"Remote Access"}</definedName>
    <definedName name="ytd">'[2]TOTAL (2)'!$B$1:$B$24</definedName>
  </definedNames>
  <calcPr calcId="145621"/>
  <pivotCaches>
    <pivotCache cacheId="99" r:id="rId45"/>
  </pivotCaches>
</workbook>
</file>

<file path=xl/calcChain.xml><?xml version="1.0" encoding="utf-8"?>
<calcChain xmlns="http://schemas.openxmlformats.org/spreadsheetml/2006/main">
  <c r="BS40" i="1" l="1"/>
  <c r="BO40" i="1"/>
  <c r="BK40" i="1"/>
  <c r="BG40" i="1"/>
  <c r="BG4" i="1"/>
  <c r="BO36" i="1"/>
  <c r="BS36" i="1" s="1"/>
  <c r="BG36" i="1"/>
  <c r="BK36" i="1" s="1"/>
  <c r="BS35" i="1"/>
  <c r="BO35" i="1"/>
  <c r="BK35" i="1"/>
  <c r="BG35" i="1"/>
  <c r="BR33" i="1"/>
  <c r="BS33" i="1" s="1"/>
  <c r="BQ33" i="1"/>
  <c r="BP33" i="1"/>
  <c r="BN33" i="1"/>
  <c r="BO33" i="1" s="1"/>
  <c r="BM33" i="1"/>
  <c r="BL33" i="1"/>
  <c r="BJ33" i="1"/>
  <c r="BK33" i="1" s="1"/>
  <c r="BI33" i="1"/>
  <c r="BH33" i="1"/>
  <c r="BF33" i="1"/>
  <c r="BG33" i="1" s="1"/>
  <c r="BE33" i="1"/>
  <c r="BD33" i="1"/>
  <c r="BR32" i="1"/>
  <c r="BS32" i="1" s="1"/>
  <c r="BQ32" i="1"/>
  <c r="BQ30" i="1" s="1"/>
  <c r="BP32" i="1"/>
  <c r="BP30" i="1" s="1"/>
  <c r="BN32" i="1"/>
  <c r="BO32" i="1" s="1"/>
  <c r="BM32" i="1"/>
  <c r="BM30" i="1" s="1"/>
  <c r="BL32" i="1"/>
  <c r="BJ32" i="1"/>
  <c r="BK32" i="1" s="1"/>
  <c r="BI32" i="1"/>
  <c r="BH32" i="1"/>
  <c r="BH30" i="1" s="1"/>
  <c r="BF32" i="1"/>
  <c r="BG32" i="1" s="1"/>
  <c r="BE32" i="1"/>
  <c r="BD32" i="1"/>
  <c r="BS31" i="1"/>
  <c r="BO31" i="1"/>
  <c r="BK31" i="1"/>
  <c r="BG31" i="1"/>
  <c r="BR30" i="1"/>
  <c r="BS30" i="1" s="1"/>
  <c r="BN30" i="1"/>
  <c r="BO30" i="1" s="1"/>
  <c r="BL30" i="1"/>
  <c r="BI30" i="1"/>
  <c r="BD30" i="1"/>
  <c r="BS29" i="1"/>
  <c r="BO29" i="1"/>
  <c r="BK29" i="1"/>
  <c r="BG29" i="1"/>
  <c r="BS28" i="1"/>
  <c r="BO28" i="1"/>
  <c r="BK28" i="1"/>
  <c r="BG28" i="1"/>
  <c r="BS27" i="1"/>
  <c r="BR34" i="1"/>
  <c r="BS34" i="1" s="1"/>
  <c r="BQ34" i="1"/>
  <c r="BP34" i="1"/>
  <c r="BO27" i="1"/>
  <c r="BN34" i="1"/>
  <c r="BO34" i="1" s="1"/>
  <c r="BM34" i="1"/>
  <c r="BL34" i="1"/>
  <c r="BK27" i="1"/>
  <c r="BJ34" i="1"/>
  <c r="BK34" i="1" s="1"/>
  <c r="BI34" i="1"/>
  <c r="BH34" i="1"/>
  <c r="BG27" i="1"/>
  <c r="BS26" i="1"/>
  <c r="BO26" i="1"/>
  <c r="BK26" i="1"/>
  <c r="BG26" i="1"/>
  <c r="BS25" i="1"/>
  <c r="BO25" i="1"/>
  <c r="BK25" i="1"/>
  <c r="BG25" i="1"/>
  <c r="BR24" i="1"/>
  <c r="BS24" i="1" s="1"/>
  <c r="BQ24" i="1"/>
  <c r="BP24" i="1"/>
  <c r="BN24" i="1"/>
  <c r="BO24" i="1" s="1"/>
  <c r="BM24" i="1"/>
  <c r="BL24" i="1"/>
  <c r="BJ24" i="1"/>
  <c r="BK24" i="1" s="1"/>
  <c r="BI24" i="1"/>
  <c r="BH24" i="1"/>
  <c r="BF24" i="1"/>
  <c r="BG24" i="1" s="1"/>
  <c r="BE24" i="1"/>
  <c r="BD24" i="1"/>
  <c r="BS23" i="1"/>
  <c r="BO23" i="1"/>
  <c r="BK23" i="1"/>
  <c r="BG23" i="1"/>
  <c r="BS22" i="1"/>
  <c r="BO22" i="1"/>
  <c r="BK22" i="1"/>
  <c r="BG22" i="1"/>
  <c r="BS21" i="1"/>
  <c r="BO21" i="1"/>
  <c r="BK21" i="1"/>
  <c r="BG21" i="1"/>
  <c r="BS20" i="1"/>
  <c r="BO20" i="1"/>
  <c r="BK20" i="1"/>
  <c r="BG20" i="1"/>
  <c r="BS19" i="1"/>
  <c r="BO19" i="1"/>
  <c r="BK19" i="1"/>
  <c r="BG19" i="1"/>
  <c r="BS18" i="1"/>
  <c r="BR18" i="1"/>
  <c r="BQ18" i="1"/>
  <c r="BP18" i="1"/>
  <c r="BO18" i="1"/>
  <c r="BN18" i="1"/>
  <c r="BM18" i="1"/>
  <c r="BL18" i="1"/>
  <c r="BJ18" i="1"/>
  <c r="BK18" i="1" s="1"/>
  <c r="BI18" i="1"/>
  <c r="BH18" i="1"/>
  <c r="BF18" i="1"/>
  <c r="BG18" i="1" s="1"/>
  <c r="BE18" i="1"/>
  <c r="BD18" i="1"/>
  <c r="BS17" i="1"/>
  <c r="BO17" i="1"/>
  <c r="BK17" i="1"/>
  <c r="BG17" i="1"/>
  <c r="BS16" i="1"/>
  <c r="BO16" i="1"/>
  <c r="BK16" i="1"/>
  <c r="BG16" i="1"/>
  <c r="BS15" i="1"/>
  <c r="BO15" i="1"/>
  <c r="BK15" i="1"/>
  <c r="BG15" i="1"/>
  <c r="BD15" i="1"/>
  <c r="BS14" i="1"/>
  <c r="BO14" i="1"/>
  <c r="BK14" i="1"/>
  <c r="BG14" i="1"/>
  <c r="BS13" i="1"/>
  <c r="BO13" i="1"/>
  <c r="BK13" i="1"/>
  <c r="BG13" i="1"/>
  <c r="BR12" i="1"/>
  <c r="BS12" i="1" s="1"/>
  <c r="BQ12" i="1"/>
  <c r="BP12" i="1"/>
  <c r="BN12" i="1"/>
  <c r="BO12" i="1" s="1"/>
  <c r="BM12" i="1"/>
  <c r="BL12" i="1"/>
  <c r="BJ12" i="1"/>
  <c r="BK12" i="1" s="1"/>
  <c r="BI12" i="1"/>
  <c r="BH12" i="1"/>
  <c r="BF12" i="1"/>
  <c r="BG12" i="1" s="1"/>
  <c r="BE12" i="1"/>
  <c r="BD12" i="1"/>
  <c r="BS11" i="1"/>
  <c r="BO11" i="1"/>
  <c r="BK11" i="1"/>
  <c r="BG11" i="1"/>
  <c r="BS10" i="1"/>
  <c r="BO10" i="1"/>
  <c r="BK10" i="1"/>
  <c r="BG10" i="1"/>
  <c r="BS9" i="1"/>
  <c r="BO9" i="1"/>
  <c r="BK9" i="1"/>
  <c r="BG9" i="1"/>
  <c r="BD9" i="1"/>
  <c r="BS8" i="1"/>
  <c r="BO8" i="1"/>
  <c r="BK8" i="1"/>
  <c r="BG8" i="1"/>
  <c r="BS7" i="1"/>
  <c r="BO7" i="1"/>
  <c r="BK7" i="1"/>
  <c r="BG7" i="1"/>
  <c r="BR6" i="1"/>
  <c r="BS6" i="1" s="1"/>
  <c r="BQ6" i="1"/>
  <c r="BP6" i="1"/>
  <c r="BN6" i="1"/>
  <c r="BO6" i="1" s="1"/>
  <c r="BM6" i="1"/>
  <c r="BL6" i="1"/>
  <c r="BJ6" i="1"/>
  <c r="BK6" i="1" s="1"/>
  <c r="BI6" i="1"/>
  <c r="BH6" i="1"/>
  <c r="BF6" i="1"/>
  <c r="BG6" i="1" s="1"/>
  <c r="BE6" i="1"/>
  <c r="BD6" i="1"/>
  <c r="BS5" i="1"/>
  <c r="BO5" i="1"/>
  <c r="BK5" i="1"/>
  <c r="BG5" i="1"/>
  <c r="BF30" i="1" l="1"/>
  <c r="BG30" i="1" s="1"/>
  <c r="BE30" i="1"/>
  <c r="BJ30" i="1"/>
  <c r="BK30" i="1" s="1"/>
  <c r="BE34" i="1"/>
  <c r="BF34" i="1"/>
  <c r="BG34" i="1" s="1"/>
  <c r="BD34" i="1"/>
  <c r="M396" i="2" l="1"/>
  <c r="M397" i="2"/>
  <c r="J397" i="2"/>
  <c r="F397" i="2"/>
  <c r="J396" i="2"/>
  <c r="F396" i="2"/>
  <c r="J395" i="2"/>
  <c r="F395" i="2"/>
  <c r="M394" i="2"/>
  <c r="J394" i="2"/>
  <c r="F394" i="2"/>
  <c r="M393" i="2"/>
  <c r="J393" i="2"/>
  <c r="F393" i="2"/>
  <c r="M392" i="2"/>
  <c r="J392" i="2"/>
  <c r="F392" i="2"/>
  <c r="J391" i="2"/>
  <c r="F391" i="2"/>
  <c r="M390" i="2"/>
  <c r="F390" i="2"/>
  <c r="M389" i="2"/>
  <c r="J389" i="2"/>
  <c r="F389" i="2"/>
  <c r="M388" i="2"/>
  <c r="J388" i="2"/>
  <c r="F388" i="2"/>
  <c r="M387" i="2"/>
  <c r="J387" i="2"/>
  <c r="F387" i="2"/>
  <c r="AN37" i="3" l="1"/>
  <c r="AM37" i="3"/>
  <c r="AL37" i="3"/>
  <c r="AK37" i="3"/>
  <c r="AA37" i="3"/>
  <c r="Z37" i="3"/>
  <c r="S37" i="3"/>
  <c r="Q37" i="3"/>
  <c r="M37" i="3"/>
  <c r="L37" i="3"/>
  <c r="AI37" i="3" s="1"/>
  <c r="K37" i="3"/>
  <c r="G37" i="3"/>
  <c r="D37" i="3"/>
  <c r="C37" i="3"/>
  <c r="R82" i="3"/>
  <c r="R81" i="3"/>
  <c r="Q81" i="3"/>
  <c r="P81" i="3"/>
  <c r="O81" i="3"/>
  <c r="O82" i="3"/>
  <c r="P82" i="3"/>
  <c r="Q82" i="3"/>
  <c r="AS37" i="3" l="1"/>
  <c r="N37" i="3"/>
  <c r="P37" i="3"/>
  <c r="R37" i="3" s="1"/>
  <c r="AJ37" i="3" l="1"/>
  <c r="Y37" i="3"/>
  <c r="AO37" i="3"/>
  <c r="T37" i="3"/>
  <c r="V37" i="3" s="1"/>
  <c r="W37" i="3" s="1"/>
  <c r="AB37" i="3"/>
  <c r="AC37" i="3" s="1"/>
  <c r="AD37" i="3" s="1"/>
  <c r="AP37" i="3" s="1"/>
  <c r="BB37" i="3" s="1"/>
  <c r="M386" i="2"/>
  <c r="J386" i="2"/>
  <c r="F386" i="2"/>
  <c r="J385" i="2"/>
  <c r="F385" i="2"/>
  <c r="J384" i="2"/>
  <c r="F384" i="2"/>
  <c r="M383" i="2"/>
  <c r="J383" i="2"/>
  <c r="F383" i="2"/>
  <c r="M382" i="2"/>
  <c r="J382" i="2"/>
  <c r="F382" i="2"/>
  <c r="M381" i="2"/>
  <c r="J381" i="2"/>
  <c r="F381" i="2"/>
  <c r="M380" i="2"/>
  <c r="J380" i="2"/>
  <c r="F380" i="2"/>
  <c r="M379" i="2"/>
  <c r="F379" i="2"/>
  <c r="M378" i="2"/>
  <c r="J378" i="2"/>
  <c r="F378" i="2"/>
  <c r="M377" i="2"/>
  <c r="J377" i="2"/>
  <c r="F377" i="2"/>
  <c r="M376" i="2"/>
  <c r="J376" i="2"/>
  <c r="F376" i="2"/>
  <c r="AN36" i="3"/>
  <c r="AM36" i="3"/>
  <c r="AL36" i="3"/>
  <c r="AK36" i="3"/>
  <c r="AA36" i="3"/>
  <c r="Z36" i="3"/>
  <c r="S36" i="3"/>
  <c r="Q36" i="3"/>
  <c r="M36" i="3"/>
  <c r="K36" i="3"/>
  <c r="L36" i="3" s="1"/>
  <c r="AI36" i="3" s="1"/>
  <c r="D36" i="3"/>
  <c r="C36" i="3"/>
  <c r="R80" i="3"/>
  <c r="Q80" i="3"/>
  <c r="P80" i="3"/>
  <c r="O80" i="3"/>
  <c r="G36" i="3" s="1"/>
  <c r="M372" i="2"/>
  <c r="E37" i="3" l="1"/>
  <c r="BA37" i="3"/>
  <c r="AR37" i="3"/>
  <c r="AT37" i="3" s="1"/>
  <c r="AF37" i="3"/>
  <c r="AG37" i="3" s="1"/>
  <c r="AV37" i="3"/>
  <c r="AS36" i="3"/>
  <c r="P36" i="3"/>
  <c r="R36" i="3" s="1"/>
  <c r="N36" i="3"/>
  <c r="M371" i="2"/>
  <c r="M370" i="2"/>
  <c r="M369" i="2"/>
  <c r="M368" i="2"/>
  <c r="M367" i="2"/>
  <c r="M366" i="2"/>
  <c r="M365" i="2"/>
  <c r="M375" i="2"/>
  <c r="J375" i="2"/>
  <c r="J374" i="2"/>
  <c r="J373" i="2"/>
  <c r="J372" i="2"/>
  <c r="J371" i="2"/>
  <c r="J370" i="2"/>
  <c r="J369" i="2"/>
  <c r="J367" i="2"/>
  <c r="J366" i="2"/>
  <c r="J365" i="2"/>
  <c r="F375" i="2"/>
  <c r="F374" i="2"/>
  <c r="F373" i="2"/>
  <c r="F372" i="2"/>
  <c r="F371" i="2"/>
  <c r="F370" i="2"/>
  <c r="F369" i="2"/>
  <c r="F368" i="2"/>
  <c r="F367" i="2"/>
  <c r="F366" i="2"/>
  <c r="E38" i="3" s="1"/>
  <c r="F365" i="2"/>
  <c r="AN38" i="3"/>
  <c r="AM38" i="3"/>
  <c r="AL38" i="3"/>
  <c r="AK38" i="3"/>
  <c r="AA38" i="3"/>
  <c r="Z38" i="3"/>
  <c r="S38" i="3"/>
  <c r="Q38" i="3"/>
  <c r="M38" i="3"/>
  <c r="K38" i="3"/>
  <c r="L38" i="3" s="1"/>
  <c r="AI38" i="3" s="1"/>
  <c r="D38" i="3"/>
  <c r="C38" i="3"/>
  <c r="G38" i="3"/>
  <c r="M363" i="2"/>
  <c r="M361" i="2"/>
  <c r="E36" i="3" l="1"/>
  <c r="AU37" i="3"/>
  <c r="AW37" i="3"/>
  <c r="AZ37" i="3"/>
  <c r="AY37" i="3"/>
  <c r="AX37" i="3"/>
  <c r="Y36" i="3"/>
  <c r="AJ36" i="3"/>
  <c r="AO36" i="3"/>
  <c r="T36" i="3"/>
  <c r="V36" i="3" s="1"/>
  <c r="W36" i="3" s="1"/>
  <c r="AB36" i="3"/>
  <c r="AC36" i="3" s="1"/>
  <c r="AD36" i="3" s="1"/>
  <c r="AP36" i="3" s="1"/>
  <c r="BB36" i="3" s="1"/>
  <c r="AS38" i="3"/>
  <c r="N38" i="3"/>
  <c r="P38" i="3"/>
  <c r="R38" i="3" s="1"/>
  <c r="AB38" i="3" s="1"/>
  <c r="M358" i="2"/>
  <c r="M356" i="2"/>
  <c r="M355" i="2"/>
  <c r="M354" i="2"/>
  <c r="M360" i="2"/>
  <c r="M359" i="2"/>
  <c r="M357" i="2"/>
  <c r="BA36" i="3" l="1"/>
  <c r="AR36" i="3"/>
  <c r="AT36" i="3" s="1"/>
  <c r="AF36" i="3"/>
  <c r="AG36" i="3" s="1"/>
  <c r="AJ38" i="3"/>
  <c r="Y38" i="3"/>
  <c r="T38" i="3"/>
  <c r="V38" i="3" s="1"/>
  <c r="W38" i="3" s="1"/>
  <c r="AO38" i="3"/>
  <c r="AN35" i="3"/>
  <c r="AM35" i="3"/>
  <c r="AL35" i="3"/>
  <c r="AK35" i="3"/>
  <c r="AA35" i="3"/>
  <c r="Z35" i="3"/>
  <c r="S35" i="3"/>
  <c r="Q35" i="3"/>
  <c r="M35" i="3"/>
  <c r="K35" i="3"/>
  <c r="L35" i="3" s="1"/>
  <c r="D35" i="3"/>
  <c r="C35" i="3"/>
  <c r="J364" i="2"/>
  <c r="J363" i="2"/>
  <c r="J362" i="2"/>
  <c r="J361" i="2"/>
  <c r="J360" i="2"/>
  <c r="J359" i="2"/>
  <c r="J358" i="2"/>
  <c r="J356" i="2"/>
  <c r="J355" i="2"/>
  <c r="J354" i="2"/>
  <c r="F364" i="2"/>
  <c r="F363" i="2"/>
  <c r="F362" i="2"/>
  <c r="F361" i="2"/>
  <c r="F360" i="2"/>
  <c r="F359" i="2"/>
  <c r="F358" i="2"/>
  <c r="F357" i="2"/>
  <c r="F356" i="2"/>
  <c r="F355" i="2"/>
  <c r="F354" i="2"/>
  <c r="E35" i="3" s="1"/>
  <c r="R79" i="3"/>
  <c r="Q79" i="3"/>
  <c r="P79" i="3"/>
  <c r="O79" i="3"/>
  <c r="G35" i="3" s="1"/>
  <c r="AA79" i="4"/>
  <c r="Z79" i="4"/>
  <c r="Y79" i="4"/>
  <c r="X79" i="4"/>
  <c r="W79" i="4"/>
  <c r="V79" i="4"/>
  <c r="U79" i="4"/>
  <c r="T79" i="4"/>
  <c r="S79" i="4"/>
  <c r="R79" i="4"/>
  <c r="Q79" i="4"/>
  <c r="P79" i="4" s="1"/>
  <c r="M79" i="4"/>
  <c r="L79" i="4"/>
  <c r="K79" i="4"/>
  <c r="J79" i="4"/>
  <c r="I79" i="4"/>
  <c r="H79" i="4"/>
  <c r="G79" i="4"/>
  <c r="F79" i="4"/>
  <c r="E79" i="4"/>
  <c r="D79" i="4"/>
  <c r="C79" i="4"/>
  <c r="M80" i="4"/>
  <c r="L80" i="4"/>
  <c r="K80" i="4"/>
  <c r="J80" i="4"/>
  <c r="I80" i="4"/>
  <c r="H80" i="4"/>
  <c r="G80" i="4"/>
  <c r="F80" i="4"/>
  <c r="E80" i="4"/>
  <c r="D80" i="4"/>
  <c r="C80" i="4"/>
  <c r="AA80" i="4"/>
  <c r="Z80" i="4"/>
  <c r="Y80" i="4"/>
  <c r="X80" i="4"/>
  <c r="W80" i="4"/>
  <c r="V80" i="4"/>
  <c r="U80" i="4"/>
  <c r="T80" i="4"/>
  <c r="S80" i="4"/>
  <c r="R80" i="4"/>
  <c r="Q80" i="4"/>
  <c r="H123" i="3"/>
  <c r="H122" i="3"/>
  <c r="H121" i="3"/>
  <c r="H120" i="3"/>
  <c r="H119" i="3"/>
  <c r="H117" i="3"/>
  <c r="H116" i="3"/>
  <c r="H115" i="3"/>
  <c r="H114" i="3"/>
  <c r="H113" i="3"/>
  <c r="H111" i="3"/>
  <c r="H110" i="3"/>
  <c r="N109" i="3"/>
  <c r="H109" i="3"/>
  <c r="H108" i="3"/>
  <c r="H107" i="3"/>
  <c r="H105" i="3"/>
  <c r="H104" i="3"/>
  <c r="H103" i="3"/>
  <c r="H102" i="3"/>
  <c r="H101" i="3"/>
  <c r="H99" i="3"/>
  <c r="H98" i="3"/>
  <c r="H97" i="3"/>
  <c r="H96" i="3"/>
  <c r="H95" i="3"/>
  <c r="H93" i="3"/>
  <c r="H92" i="3"/>
  <c r="H91" i="3"/>
  <c r="H90" i="3"/>
  <c r="H89" i="3"/>
  <c r="R78" i="3"/>
  <c r="Q78" i="3"/>
  <c r="P78" i="3"/>
  <c r="O78" i="3"/>
  <c r="R77" i="3"/>
  <c r="Q77" i="3"/>
  <c r="P77" i="3"/>
  <c r="O77" i="3"/>
  <c r="R76" i="3"/>
  <c r="Q76" i="3"/>
  <c r="P76" i="3"/>
  <c r="O76" i="3"/>
  <c r="R75" i="3"/>
  <c r="Q75" i="3"/>
  <c r="P75" i="3"/>
  <c r="O75" i="3"/>
  <c r="R74" i="3"/>
  <c r="Q74" i="3"/>
  <c r="P74" i="3"/>
  <c r="O74" i="3"/>
  <c r="R73" i="3"/>
  <c r="Q73" i="3"/>
  <c r="P73" i="3"/>
  <c r="O73" i="3"/>
  <c r="R72" i="3"/>
  <c r="Q72" i="3"/>
  <c r="P72" i="3"/>
  <c r="O72" i="3"/>
  <c r="R71" i="3"/>
  <c r="Q71" i="3"/>
  <c r="P71" i="3"/>
  <c r="O71" i="3"/>
  <c r="R70" i="3"/>
  <c r="Q70" i="3"/>
  <c r="P70" i="3"/>
  <c r="O70" i="3"/>
  <c r="R69" i="3"/>
  <c r="Q69" i="3"/>
  <c r="P69" i="3"/>
  <c r="O69" i="3"/>
  <c r="R68" i="3"/>
  <c r="Q68" i="3"/>
  <c r="P68" i="3"/>
  <c r="O68" i="3"/>
  <c r="R67" i="3"/>
  <c r="P67" i="3"/>
  <c r="O67" i="3"/>
  <c r="E67" i="3"/>
  <c r="Q67" i="3" s="1"/>
  <c r="R66" i="3"/>
  <c r="Q66" i="3"/>
  <c r="P66" i="3"/>
  <c r="O66" i="3"/>
  <c r="R65" i="3"/>
  <c r="Q65" i="3"/>
  <c r="P65" i="3"/>
  <c r="O65" i="3"/>
  <c r="R64" i="3"/>
  <c r="Q64" i="3"/>
  <c r="P64" i="3"/>
  <c r="O64" i="3"/>
  <c r="R63" i="3"/>
  <c r="Q63" i="3"/>
  <c r="P63" i="3"/>
  <c r="O63" i="3"/>
  <c r="R62" i="3"/>
  <c r="Q62" i="3"/>
  <c r="P62" i="3"/>
  <c r="O62" i="3"/>
  <c r="R61" i="3"/>
  <c r="Q61" i="3"/>
  <c r="P61" i="3"/>
  <c r="O61" i="3"/>
  <c r="R60" i="3"/>
  <c r="Q60" i="3"/>
  <c r="P60" i="3"/>
  <c r="O60" i="3"/>
  <c r="R59" i="3"/>
  <c r="Q59" i="3"/>
  <c r="P59" i="3"/>
  <c r="O59" i="3"/>
  <c r="R58" i="3"/>
  <c r="Q58" i="3"/>
  <c r="P58" i="3"/>
  <c r="O58" i="3"/>
  <c r="R57" i="3"/>
  <c r="Q57" i="3"/>
  <c r="P57" i="3"/>
  <c r="O57" i="3"/>
  <c r="R56" i="3"/>
  <c r="Q56" i="3"/>
  <c r="P56" i="3"/>
  <c r="O56" i="3"/>
  <c r="R55" i="3"/>
  <c r="Q55" i="3"/>
  <c r="P55" i="3"/>
  <c r="O55" i="3"/>
  <c r="R54" i="3"/>
  <c r="Q54" i="3"/>
  <c r="P54" i="3"/>
  <c r="O54" i="3"/>
  <c r="R53" i="3"/>
  <c r="Q53" i="3"/>
  <c r="P53" i="3"/>
  <c r="O53" i="3"/>
  <c r="R52" i="3"/>
  <c r="Q52" i="3"/>
  <c r="P52" i="3"/>
  <c r="O52" i="3"/>
  <c r="R51" i="3"/>
  <c r="Q51" i="3"/>
  <c r="P51" i="3"/>
  <c r="O51" i="3"/>
  <c r="R50" i="3"/>
  <c r="Q50" i="3"/>
  <c r="P50" i="3"/>
  <c r="O50" i="3"/>
  <c r="R49" i="3"/>
  <c r="R48" i="3"/>
  <c r="R47" i="3"/>
  <c r="AF40" i="3"/>
  <c r="AA40" i="3"/>
  <c r="Z40" i="3"/>
  <c r="S40" i="3"/>
  <c r="Q40" i="3"/>
  <c r="M40" i="3"/>
  <c r="K40" i="3"/>
  <c r="G40" i="3"/>
  <c r="D40" i="3"/>
  <c r="B80" i="4" l="1"/>
  <c r="AX36" i="3"/>
  <c r="AU36" i="3"/>
  <c r="AW36" i="3"/>
  <c r="AZ36" i="3"/>
  <c r="AY36" i="3"/>
  <c r="AV36" i="3"/>
  <c r="P80" i="4"/>
  <c r="B79" i="4"/>
  <c r="BA38" i="3"/>
  <c r="AU50" i="3" s="1"/>
  <c r="AR38" i="3"/>
  <c r="AT38" i="3" s="1"/>
  <c r="AC38" i="3"/>
  <c r="AD38" i="3" s="1"/>
  <c r="AP38" i="3" s="1"/>
  <c r="BB38" i="3" s="1"/>
  <c r="AU51" i="3" s="1"/>
  <c r="AI35" i="3"/>
  <c r="N35" i="3"/>
  <c r="P35" i="3"/>
  <c r="R35" i="3" s="1"/>
  <c r="AB35" i="3" s="1"/>
  <c r="L40" i="3"/>
  <c r="N40" i="3" s="1"/>
  <c r="Y40" i="3" s="1"/>
  <c r="P40" i="3"/>
  <c r="R40" i="3" s="1"/>
  <c r="AN34" i="3"/>
  <c r="AM34" i="3"/>
  <c r="AL34" i="3"/>
  <c r="AK34" i="3"/>
  <c r="AZ38" i="3" l="1"/>
  <c r="AU49" i="3" s="1"/>
  <c r="AX38" i="3"/>
  <c r="AU47" i="3" s="1"/>
  <c r="AU38" i="3"/>
  <c r="AU44" i="3" s="1"/>
  <c r="AW38" i="3"/>
  <c r="AU46" i="3" s="1"/>
  <c r="AY38" i="3"/>
  <c r="AU48" i="3" s="1"/>
  <c r="AV38" i="3"/>
  <c r="AU45" i="3" s="1"/>
  <c r="AF38" i="3"/>
  <c r="AG38" i="3" s="1"/>
  <c r="AJ35" i="3"/>
  <c r="Y35" i="3"/>
  <c r="T35" i="3"/>
  <c r="V35" i="3" s="1"/>
  <c r="W35" i="3" s="1"/>
  <c r="AO35" i="3"/>
  <c r="BA35" i="3" s="1"/>
  <c r="AS35" i="3"/>
  <c r="AR35" i="3"/>
  <c r="AG40" i="3"/>
  <c r="AA34" i="3"/>
  <c r="Z34" i="3"/>
  <c r="S34" i="3"/>
  <c r="Q34" i="3"/>
  <c r="M34" i="3"/>
  <c r="K34" i="3"/>
  <c r="G34" i="3"/>
  <c r="D34" i="3"/>
  <c r="C34" i="3"/>
  <c r="AN33" i="3"/>
  <c r="AM33" i="3"/>
  <c r="AL33" i="3"/>
  <c r="AK33" i="3"/>
  <c r="AA33" i="3"/>
  <c r="Z33" i="3"/>
  <c r="S33" i="3"/>
  <c r="Q33" i="3"/>
  <c r="M33" i="3"/>
  <c r="K33" i="3"/>
  <c r="G33" i="3"/>
  <c r="D33" i="3"/>
  <c r="C33" i="3"/>
  <c r="AN32" i="3"/>
  <c r="AM32" i="3"/>
  <c r="AL32" i="3"/>
  <c r="AK32" i="3"/>
  <c r="AA32" i="3"/>
  <c r="Z32" i="3"/>
  <c r="S32" i="3"/>
  <c r="Q32" i="3"/>
  <c r="M32" i="3"/>
  <c r="K32" i="3"/>
  <c r="G32" i="3"/>
  <c r="D32" i="3"/>
  <c r="C32" i="3"/>
  <c r="AN31" i="3"/>
  <c r="AM31" i="3"/>
  <c r="AL31" i="3"/>
  <c r="AK31" i="3"/>
  <c r="AA31" i="3"/>
  <c r="Z31" i="3"/>
  <c r="S31" i="3"/>
  <c r="Q31" i="3"/>
  <c r="M31" i="3"/>
  <c r="K31" i="3"/>
  <c r="G31" i="3"/>
  <c r="D31" i="3"/>
  <c r="C31" i="3"/>
  <c r="AU53" i="3" l="1"/>
  <c r="AU52" i="3"/>
  <c r="L32" i="3"/>
  <c r="N32" i="3" s="1"/>
  <c r="AJ32" i="3" s="1"/>
  <c r="AI32" i="3" s="1"/>
  <c r="AS32" i="3" s="1"/>
  <c r="AC35" i="3"/>
  <c r="AD35" i="3" s="1"/>
  <c r="AP35" i="3" s="1"/>
  <c r="BB35" i="3" s="1"/>
  <c r="AT35" i="3"/>
  <c r="AV35" i="3" s="1"/>
  <c r="L31" i="3"/>
  <c r="N31" i="3" s="1"/>
  <c r="Y31" i="3" s="1"/>
  <c r="L33" i="3"/>
  <c r="N33" i="3" s="1"/>
  <c r="AJ33" i="3" s="1"/>
  <c r="AI33" i="3" s="1"/>
  <c r="AS33" i="3" s="1"/>
  <c r="P31" i="3"/>
  <c r="R31" i="3" s="1"/>
  <c r="Y33" i="3"/>
  <c r="Y32" i="3"/>
  <c r="L34" i="3"/>
  <c r="N34" i="3" s="1"/>
  <c r="P32" i="3"/>
  <c r="R32" i="3" s="1"/>
  <c r="P33" i="3"/>
  <c r="R33" i="3" s="1"/>
  <c r="P34" i="3"/>
  <c r="R34" i="3" s="1"/>
  <c r="AN30" i="3"/>
  <c r="AM30" i="3"/>
  <c r="AL30" i="3"/>
  <c r="AK30" i="3"/>
  <c r="AA30" i="3"/>
  <c r="Z30" i="3"/>
  <c r="S30" i="3"/>
  <c r="Q30" i="3"/>
  <c r="M30" i="3"/>
  <c r="K30" i="3"/>
  <c r="G30" i="3"/>
  <c r="D30" i="3"/>
  <c r="C30" i="3"/>
  <c r="AN29" i="3"/>
  <c r="AM29" i="3"/>
  <c r="AL29" i="3"/>
  <c r="AK29" i="3"/>
  <c r="AA29" i="3"/>
  <c r="Z29" i="3"/>
  <c r="S29" i="3"/>
  <c r="Q29" i="3"/>
  <c r="M29" i="3"/>
  <c r="K29" i="3"/>
  <c r="G29" i="3"/>
  <c r="D29" i="3"/>
  <c r="C29" i="3"/>
  <c r="AN28" i="3"/>
  <c r="AM28" i="3"/>
  <c r="AL28" i="3"/>
  <c r="AK28" i="3"/>
  <c r="AA28" i="3"/>
  <c r="Z28" i="3"/>
  <c r="S28" i="3"/>
  <c r="Q28" i="3"/>
  <c r="M28" i="3"/>
  <c r="K28" i="3"/>
  <c r="G28" i="3"/>
  <c r="L28" i="3" l="1"/>
  <c r="AI28" i="3" s="1"/>
  <c r="L30" i="3"/>
  <c r="N30" i="3" s="1"/>
  <c r="Y30" i="3" s="1"/>
  <c r="AJ31" i="3"/>
  <c r="AI31" i="3" s="1"/>
  <c r="AS31" i="3" s="1"/>
  <c r="AX35" i="3"/>
  <c r="AW35" i="3"/>
  <c r="AY35" i="3"/>
  <c r="AZ35" i="3"/>
  <c r="AU35" i="3"/>
  <c r="AF35" i="3"/>
  <c r="AG35" i="3" s="1"/>
  <c r="P29" i="3"/>
  <c r="R29" i="3" s="1"/>
  <c r="AJ30" i="3"/>
  <c r="AI30" i="3" s="1"/>
  <c r="AS30" i="3" s="1"/>
  <c r="N28" i="3"/>
  <c r="L29" i="3"/>
  <c r="N29" i="3" s="1"/>
  <c r="Y29" i="3" s="1"/>
  <c r="Y34" i="3"/>
  <c r="AJ34" i="3"/>
  <c r="AI34" i="3" s="1"/>
  <c r="AS34" i="3" s="1"/>
  <c r="AO34" i="3"/>
  <c r="T34" i="3"/>
  <c r="AB34" i="3"/>
  <c r="AO32" i="3"/>
  <c r="T32" i="3"/>
  <c r="AB32" i="3"/>
  <c r="AC32" i="3" s="1"/>
  <c r="AO33" i="3"/>
  <c r="T33" i="3"/>
  <c r="AB33" i="3"/>
  <c r="AC33" i="3" s="1"/>
  <c r="AO31" i="3"/>
  <c r="T31" i="3"/>
  <c r="P30" i="3"/>
  <c r="R30" i="3" s="1"/>
  <c r="AB31" i="3"/>
  <c r="AC31" i="3" s="1"/>
  <c r="D28" i="3"/>
  <c r="P28" i="3" s="1"/>
  <c r="R28" i="3" s="1"/>
  <c r="C28" i="3"/>
  <c r="AN27" i="3"/>
  <c r="AM27" i="3"/>
  <c r="AL27" i="3"/>
  <c r="AK27" i="3"/>
  <c r="AA27" i="3"/>
  <c r="Z27" i="3"/>
  <c r="S27" i="3"/>
  <c r="Q27" i="3"/>
  <c r="M27" i="3"/>
  <c r="L27" i="3" s="1"/>
  <c r="N27" i="3" s="1"/>
  <c r="Y27" i="3" s="1"/>
  <c r="K27" i="3"/>
  <c r="G27" i="3"/>
  <c r="AC34" i="3" l="1"/>
  <c r="AJ28" i="3"/>
  <c r="Y28" i="3"/>
  <c r="AJ27" i="3"/>
  <c r="AI27" i="3" s="1"/>
  <c r="AJ29" i="3"/>
  <c r="AI29" i="3" s="1"/>
  <c r="AS29" i="3" s="1"/>
  <c r="T28" i="3"/>
  <c r="AO28" i="3"/>
  <c r="AO30" i="3"/>
  <c r="T30" i="3"/>
  <c r="BA31" i="3"/>
  <c r="AR31" i="3"/>
  <c r="BA33" i="3"/>
  <c r="AR33" i="3"/>
  <c r="BA34" i="3"/>
  <c r="AR34" i="3"/>
  <c r="AO29" i="3"/>
  <c r="T29" i="3"/>
  <c r="BA32" i="3"/>
  <c r="AR32" i="3"/>
  <c r="AB30" i="3"/>
  <c r="AC30" i="3" s="1"/>
  <c r="D27" i="3"/>
  <c r="C27" i="3"/>
  <c r="AN26" i="3"/>
  <c r="AM26" i="3"/>
  <c r="AL26" i="3"/>
  <c r="AK26" i="3"/>
  <c r="AA26" i="3"/>
  <c r="Z26" i="3"/>
  <c r="S26" i="3"/>
  <c r="Q26" i="3"/>
  <c r="M26" i="3"/>
  <c r="K26" i="3"/>
  <c r="G26" i="3"/>
  <c r="D26" i="3"/>
  <c r="C26" i="3"/>
  <c r="L26" i="3" l="1"/>
  <c r="N26" i="3" s="1"/>
  <c r="Y26" i="3" s="1"/>
  <c r="P27" i="3"/>
  <c r="R27" i="3" s="1"/>
  <c r="T27" i="3" s="1"/>
  <c r="BA30" i="3"/>
  <c r="AR30" i="3"/>
  <c r="P26" i="3"/>
  <c r="R26" i="3" s="1"/>
  <c r="BA29" i="3"/>
  <c r="AR29" i="3"/>
  <c r="BA28" i="3"/>
  <c r="AR28" i="3"/>
  <c r="AN25" i="3"/>
  <c r="AM25" i="3"/>
  <c r="AL25" i="3"/>
  <c r="AK25" i="3"/>
  <c r="AA25" i="3"/>
  <c r="Z25" i="3"/>
  <c r="S25" i="3"/>
  <c r="Q25" i="3"/>
  <c r="M25" i="3"/>
  <c r="K25" i="3"/>
  <c r="G25" i="3"/>
  <c r="D25" i="3"/>
  <c r="C25" i="3"/>
  <c r="P25" i="3" l="1"/>
  <c r="L25" i="3"/>
  <c r="N25" i="3" s="1"/>
  <c r="Y25" i="3" s="1"/>
  <c r="AJ26" i="3"/>
  <c r="AI26" i="3" s="1"/>
  <c r="AJ25" i="3"/>
  <c r="AI25" i="3" s="1"/>
  <c r="AB27" i="3"/>
  <c r="T26" i="3"/>
  <c r="AO26" i="3"/>
  <c r="AB26" i="3"/>
  <c r="AC26" i="3" s="1"/>
  <c r="R25" i="3"/>
  <c r="AN24" i="3"/>
  <c r="AM24" i="3"/>
  <c r="AL24" i="3"/>
  <c r="AK24" i="3"/>
  <c r="AA24" i="3"/>
  <c r="Z24" i="3"/>
  <c r="S24" i="3"/>
  <c r="Q24" i="3"/>
  <c r="M24" i="3"/>
  <c r="L24" i="3" s="1"/>
  <c r="N24" i="3" s="1"/>
  <c r="K24" i="3"/>
  <c r="G24" i="3"/>
  <c r="D24" i="3"/>
  <c r="C24" i="3"/>
  <c r="Y24" i="3" l="1"/>
  <c r="AJ24" i="3"/>
  <c r="AI24" i="3" s="1"/>
  <c r="AS24" i="3" s="1"/>
  <c r="AO25" i="3"/>
  <c r="T25" i="3"/>
  <c r="P24" i="3"/>
  <c r="R24" i="3" s="1"/>
  <c r="BA26" i="3"/>
  <c r="AR26" i="3"/>
  <c r="AB25" i="3"/>
  <c r="AC25" i="3" s="1"/>
  <c r="AN23" i="3"/>
  <c r="AM23" i="3"/>
  <c r="AL23" i="3"/>
  <c r="AK23" i="3"/>
  <c r="AA23" i="3"/>
  <c r="Z23" i="3"/>
  <c r="AO24" i="3" l="1"/>
  <c r="T24" i="3"/>
  <c r="AB24" i="3"/>
  <c r="AC24" i="3" s="1"/>
  <c r="BA25" i="3"/>
  <c r="AR25" i="3"/>
  <c r="S23" i="3"/>
  <c r="Q23" i="3"/>
  <c r="M23" i="3"/>
  <c r="L23" i="3" s="1"/>
  <c r="N23" i="3" s="1"/>
  <c r="K23" i="3"/>
  <c r="G23" i="3"/>
  <c r="AJ23" i="3" l="1"/>
  <c r="AI23" i="3" s="1"/>
  <c r="Y23" i="3"/>
  <c r="BA24" i="3"/>
  <c r="AR24" i="3"/>
  <c r="D23" i="3"/>
  <c r="C23" i="3"/>
  <c r="P23" i="3" l="1"/>
  <c r="R23" i="3" s="1"/>
  <c r="AB23" i="3" s="1"/>
  <c r="AN22" i="3"/>
  <c r="AM22" i="3"/>
  <c r="AL22" i="3"/>
  <c r="AK22" i="3"/>
  <c r="AA22" i="3"/>
  <c r="Z22" i="3"/>
  <c r="AO23" i="3" l="1"/>
  <c r="T23" i="3"/>
  <c r="S22" i="3"/>
  <c r="Q22" i="3"/>
  <c r="M22" i="3"/>
  <c r="K22" i="3"/>
  <c r="G22" i="3"/>
  <c r="D22" i="3"/>
  <c r="C22" i="3"/>
  <c r="L22" i="3" l="1"/>
  <c r="N22" i="3" s="1"/>
  <c r="BA23" i="3"/>
  <c r="AR23" i="3"/>
  <c r="P22" i="3"/>
  <c r="R22" i="3" s="1"/>
  <c r="AN21" i="3"/>
  <c r="AM21" i="3"/>
  <c r="AL21" i="3"/>
  <c r="AK21" i="3"/>
  <c r="AA21" i="3"/>
  <c r="Z21" i="3"/>
  <c r="S21" i="3"/>
  <c r="Q21" i="3"/>
  <c r="M21" i="3"/>
  <c r="K21" i="3"/>
  <c r="G21" i="3"/>
  <c r="D21" i="3"/>
  <c r="C21" i="3"/>
  <c r="AJ22" i="3" l="1"/>
  <c r="AI22" i="3" s="1"/>
  <c r="Y22" i="3"/>
  <c r="L21" i="3"/>
  <c r="N21" i="3" s="1"/>
  <c r="AO22" i="3"/>
  <c r="T22" i="3"/>
  <c r="AB22" i="3"/>
  <c r="P21" i="3"/>
  <c r="R21" i="3" s="1"/>
  <c r="AN20" i="3"/>
  <c r="AM20" i="3"/>
  <c r="AL20" i="3"/>
  <c r="AK20" i="3"/>
  <c r="AA20" i="3"/>
  <c r="Z20" i="3"/>
  <c r="S20" i="3"/>
  <c r="Q20" i="3"/>
  <c r="M20" i="3"/>
  <c r="L20" i="3" s="1"/>
  <c r="N20" i="3" s="1"/>
  <c r="K20" i="3"/>
  <c r="G20" i="3"/>
  <c r="D20" i="3"/>
  <c r="C20" i="3"/>
  <c r="AN19" i="3"/>
  <c r="AM19" i="3"/>
  <c r="AL19" i="3"/>
  <c r="AK19" i="3"/>
  <c r="AA19" i="3"/>
  <c r="Z19" i="3"/>
  <c r="S19" i="3"/>
  <c r="Q19" i="3"/>
  <c r="M19" i="3"/>
  <c r="K19" i="3"/>
  <c r="G19" i="3"/>
  <c r="D19" i="3"/>
  <c r="C19" i="3"/>
  <c r="L19" i="3" l="1"/>
  <c r="N19" i="3" s="1"/>
  <c r="AJ19" i="3" s="1"/>
  <c r="AI19" i="3" s="1"/>
  <c r="AJ20" i="3"/>
  <c r="AI20" i="3" s="1"/>
  <c r="Y20" i="3"/>
  <c r="Y21" i="3"/>
  <c r="AJ21" i="3"/>
  <c r="AI21" i="3" s="1"/>
  <c r="T21" i="3"/>
  <c r="V21" i="3" s="1"/>
  <c r="W21" i="3" s="1"/>
  <c r="AB21" i="3"/>
  <c r="BA22" i="3"/>
  <c r="AR22" i="3"/>
  <c r="P19" i="3"/>
  <c r="R19" i="3" s="1"/>
  <c r="P20" i="3"/>
  <c r="R20" i="3" s="1"/>
  <c r="T20" i="3" s="1"/>
  <c r="V20" i="3" s="1"/>
  <c r="W20" i="3" s="1"/>
  <c r="AN18" i="3"/>
  <c r="AM18" i="3"/>
  <c r="AL18" i="3"/>
  <c r="AK18" i="3"/>
  <c r="AA18" i="3"/>
  <c r="Z18" i="3"/>
  <c r="Y19" i="3" l="1"/>
  <c r="T19" i="3"/>
  <c r="V19" i="3" s="1"/>
  <c r="W19" i="3" s="1"/>
  <c r="AB19" i="3"/>
  <c r="AB20" i="3"/>
  <c r="S18" i="3"/>
  <c r="Q18" i="3"/>
  <c r="M18" i="3"/>
  <c r="K18" i="3"/>
  <c r="G18" i="3"/>
  <c r="D18" i="3"/>
  <c r="C18" i="3"/>
  <c r="L18" i="3" l="1"/>
  <c r="N18" i="3" s="1"/>
  <c r="P18" i="3"/>
  <c r="R18" i="3" s="1"/>
  <c r="T18" i="3" s="1"/>
  <c r="AN17" i="3"/>
  <c r="AM17" i="3"/>
  <c r="AL17" i="3"/>
  <c r="AK17" i="3"/>
  <c r="AA17" i="3"/>
  <c r="Z17" i="3"/>
  <c r="S17" i="3"/>
  <c r="Q17" i="3"/>
  <c r="M17" i="3"/>
  <c r="K17" i="3"/>
  <c r="G17" i="3"/>
  <c r="D17" i="3"/>
  <c r="C17" i="3"/>
  <c r="L17" i="3" l="1"/>
  <c r="N17" i="3" s="1"/>
  <c r="Y17" i="3" s="1"/>
  <c r="AJ18" i="3"/>
  <c r="AI18" i="3" s="1"/>
  <c r="Y18" i="3"/>
  <c r="AB18" i="3"/>
  <c r="P17" i="3"/>
  <c r="R17" i="3" s="1"/>
  <c r="T17" i="3" s="1"/>
  <c r="AN16" i="3"/>
  <c r="AM16" i="3"/>
  <c r="AL16" i="3"/>
  <c r="AK16" i="3"/>
  <c r="AA16" i="3"/>
  <c r="Z16" i="3"/>
  <c r="S16" i="3"/>
  <c r="Q16" i="3"/>
  <c r="M16" i="3"/>
  <c r="K16" i="3"/>
  <c r="G16" i="3"/>
  <c r="E16" i="3"/>
  <c r="D16" i="3"/>
  <c r="C16" i="3"/>
  <c r="AN15" i="3"/>
  <c r="AM15" i="3"/>
  <c r="AL15" i="3"/>
  <c r="AK15" i="3"/>
  <c r="AA15" i="3"/>
  <c r="Z15" i="3"/>
  <c r="S15" i="3"/>
  <c r="Q15" i="3"/>
  <c r="M15" i="3"/>
  <c r="K15" i="3"/>
  <c r="G15" i="3"/>
  <c r="E15" i="3"/>
  <c r="D15" i="3"/>
  <c r="C15" i="3"/>
  <c r="AN14" i="3"/>
  <c r="AM14" i="3"/>
  <c r="AL14" i="3"/>
  <c r="AK14" i="3"/>
  <c r="AA14" i="3"/>
  <c r="Z14" i="3"/>
  <c r="S14" i="3"/>
  <c r="Q14" i="3"/>
  <c r="M14" i="3"/>
  <c r="K14" i="3"/>
  <c r="G14" i="3" s="1"/>
  <c r="D14" i="3"/>
  <c r="C14" i="3"/>
  <c r="AN13" i="3"/>
  <c r="AM13" i="3"/>
  <c r="AL13" i="3"/>
  <c r="AK13" i="3"/>
  <c r="AA13" i="3"/>
  <c r="Z13" i="3"/>
  <c r="S13" i="3"/>
  <c r="Q13" i="3"/>
  <c r="M13" i="3"/>
  <c r="K13" i="3"/>
  <c r="G13" i="3"/>
  <c r="D13" i="3"/>
  <c r="C13" i="3"/>
  <c r="AN12" i="3"/>
  <c r="AM12" i="3"/>
  <c r="AL12" i="3"/>
  <c r="AK12" i="3"/>
  <c r="AA12" i="3"/>
  <c r="Z12" i="3"/>
  <c r="S12" i="3"/>
  <c r="Q12" i="3"/>
  <c r="M12" i="3"/>
  <c r="K12" i="3"/>
  <c r="G12" i="3"/>
  <c r="D12" i="3"/>
  <c r="C12" i="3"/>
  <c r="AN11" i="3"/>
  <c r="AM11" i="3"/>
  <c r="AL11" i="3"/>
  <c r="AK11" i="3"/>
  <c r="AA11" i="3"/>
  <c r="Z11" i="3"/>
  <c r="S11" i="3"/>
  <c r="Q11" i="3"/>
  <c r="M11" i="3"/>
  <c r="K11" i="3"/>
  <c r="G11" i="3"/>
  <c r="D11" i="3"/>
  <c r="C11" i="3"/>
  <c r="AN10" i="3"/>
  <c r="AM10" i="3"/>
  <c r="AL10" i="3"/>
  <c r="AK10" i="3"/>
  <c r="AA10" i="3"/>
  <c r="Z10" i="3"/>
  <c r="S10" i="3"/>
  <c r="Q10" i="3"/>
  <c r="M10" i="3"/>
  <c r="K10" i="3"/>
  <c r="G10" i="3"/>
  <c r="D10" i="3"/>
  <c r="C10" i="3"/>
  <c r="AN9" i="3"/>
  <c r="AM9" i="3"/>
  <c r="AL9" i="3"/>
  <c r="AK9" i="3"/>
  <c r="AA9" i="3"/>
  <c r="Z9" i="3"/>
  <c r="S9" i="3"/>
  <c r="Q9" i="3"/>
  <c r="M9" i="3"/>
  <c r="K9" i="3"/>
  <c r="G9" i="3"/>
  <c r="D9" i="3"/>
  <c r="C9" i="3"/>
  <c r="AN8" i="3"/>
  <c r="AM8" i="3"/>
  <c r="AL8" i="3"/>
  <c r="AK8" i="3"/>
  <c r="AA8" i="3"/>
  <c r="Z8" i="3"/>
  <c r="S8" i="3"/>
  <c r="Q8" i="3"/>
  <c r="M8" i="3"/>
  <c r="K8" i="3"/>
  <c r="G8" i="3"/>
  <c r="D8" i="3"/>
  <c r="C8" i="3"/>
  <c r="AN7" i="3"/>
  <c r="AM7" i="3"/>
  <c r="AL7" i="3"/>
  <c r="AK7" i="3"/>
  <c r="AA7" i="3"/>
  <c r="Z7" i="3"/>
  <c r="S7" i="3"/>
  <c r="Q7" i="3"/>
  <c r="M7" i="3"/>
  <c r="K7" i="3"/>
  <c r="G7" i="3"/>
  <c r="D7" i="3"/>
  <c r="C7" i="3"/>
  <c r="AN6" i="3"/>
  <c r="AM6" i="3"/>
  <c r="AL6" i="3"/>
  <c r="AK6" i="3"/>
  <c r="AA6" i="3"/>
  <c r="Z6" i="3"/>
  <c r="S6" i="3"/>
  <c r="Q6" i="3"/>
  <c r="M6" i="3"/>
  <c r="K6" i="3"/>
  <c r="G6" i="3"/>
  <c r="D6" i="3"/>
  <c r="C6" i="3"/>
  <c r="AN5" i="3"/>
  <c r="AM5" i="3"/>
  <c r="AL5" i="3"/>
  <c r="AK5" i="3"/>
  <c r="AA5" i="3"/>
  <c r="Z5" i="3"/>
  <c r="S5" i="3"/>
  <c r="Q5" i="3"/>
  <c r="M5" i="3"/>
  <c r="K5" i="3"/>
  <c r="G5" i="3"/>
  <c r="D5" i="3"/>
  <c r="C5" i="3"/>
  <c r="AN4" i="3"/>
  <c r="AM4" i="3"/>
  <c r="AL4" i="3"/>
  <c r="AK4" i="3"/>
  <c r="AA4" i="3"/>
  <c r="Z4" i="3"/>
  <c r="AJ17" i="3" l="1"/>
  <c r="AI17" i="3" s="1"/>
  <c r="L5" i="3"/>
  <c r="N5" i="3" s="1"/>
  <c r="Y5" i="3" s="1"/>
  <c r="L7" i="3"/>
  <c r="N7" i="3" s="1"/>
  <c r="L9" i="3"/>
  <c r="N9" i="3" s="1"/>
  <c r="AJ9" i="3" s="1"/>
  <c r="AI9" i="3" s="1"/>
  <c r="L11" i="3"/>
  <c r="N11" i="3" s="1"/>
  <c r="L6" i="3"/>
  <c r="N6" i="3" s="1"/>
  <c r="Y6" i="3" s="1"/>
  <c r="L8" i="3"/>
  <c r="N8" i="3" s="1"/>
  <c r="AJ5" i="3"/>
  <c r="AI5" i="3" s="1"/>
  <c r="AJ7" i="3"/>
  <c r="AI7" i="3" s="1"/>
  <c r="Y7" i="3"/>
  <c r="Y9" i="3"/>
  <c r="AJ11" i="3"/>
  <c r="AI11" i="3" s="1"/>
  <c r="Y11" i="3"/>
  <c r="AJ8" i="3"/>
  <c r="AI8" i="3" s="1"/>
  <c r="Y8" i="3"/>
  <c r="L10" i="3"/>
  <c r="N10" i="3" s="1"/>
  <c r="L12" i="3"/>
  <c r="N12" i="3" s="1"/>
  <c r="L13" i="3"/>
  <c r="N13" i="3" s="1"/>
  <c r="L15" i="3"/>
  <c r="N15" i="3" s="1"/>
  <c r="L14" i="3"/>
  <c r="N14" i="3" s="1"/>
  <c r="L16" i="3"/>
  <c r="N16" i="3" s="1"/>
  <c r="P5" i="3"/>
  <c r="R5" i="3" s="1"/>
  <c r="T5" i="3" s="1"/>
  <c r="P6" i="3"/>
  <c r="R6" i="3" s="1"/>
  <c r="T6" i="3" s="1"/>
  <c r="P7" i="3"/>
  <c r="R7" i="3" s="1"/>
  <c r="T7" i="3" s="1"/>
  <c r="P8" i="3"/>
  <c r="R8" i="3" s="1"/>
  <c r="T8" i="3" s="1"/>
  <c r="P9" i="3"/>
  <c r="R9" i="3" s="1"/>
  <c r="T9" i="3" s="1"/>
  <c r="P10" i="3"/>
  <c r="R10" i="3" s="1"/>
  <c r="T10" i="3" s="1"/>
  <c r="AB5" i="3"/>
  <c r="AB6" i="3"/>
  <c r="AB7" i="3"/>
  <c r="AB8" i="3"/>
  <c r="AB9" i="3"/>
  <c r="AB10" i="3"/>
  <c r="P11" i="3"/>
  <c r="R11" i="3" s="1"/>
  <c r="T11" i="3" s="1"/>
  <c r="P12" i="3"/>
  <c r="R12" i="3" s="1"/>
  <c r="T12" i="3" s="1"/>
  <c r="P14" i="3"/>
  <c r="R14" i="3" s="1"/>
  <c r="T14" i="3" s="1"/>
  <c r="P16" i="3"/>
  <c r="R16" i="3" s="1"/>
  <c r="T16" i="3" s="1"/>
  <c r="AB17" i="3"/>
  <c r="P13" i="3"/>
  <c r="R13" i="3" s="1"/>
  <c r="T13" i="3" s="1"/>
  <c r="P15" i="3"/>
  <c r="R15" i="3" s="1"/>
  <c r="T15" i="3" s="1"/>
  <c r="S4" i="3"/>
  <c r="Q4" i="3"/>
  <c r="M4" i="3"/>
  <c r="K4" i="3"/>
  <c r="G4" i="3"/>
  <c r="D4" i="3"/>
  <c r="C4" i="3"/>
  <c r="AJ6" i="3" l="1"/>
  <c r="AI6" i="3" s="1"/>
  <c r="Y14" i="3"/>
  <c r="AJ14" i="3"/>
  <c r="AI14" i="3" s="1"/>
  <c r="AJ13" i="3"/>
  <c r="AI13" i="3" s="1"/>
  <c r="Y13" i="3"/>
  <c r="AJ10" i="3"/>
  <c r="AI10" i="3" s="1"/>
  <c r="Y10" i="3"/>
  <c r="Y16" i="3"/>
  <c r="AJ16" i="3"/>
  <c r="AI16" i="3" s="1"/>
  <c r="AJ15" i="3"/>
  <c r="AI15" i="3" s="1"/>
  <c r="Y15" i="3"/>
  <c r="AJ12" i="3"/>
  <c r="AI12" i="3" s="1"/>
  <c r="Y12" i="3"/>
  <c r="L4" i="3"/>
  <c r="N4" i="3" s="1"/>
  <c r="AB14" i="3"/>
  <c r="AB13" i="3"/>
  <c r="AB11" i="3"/>
  <c r="P4" i="3"/>
  <c r="R4" i="3" s="1"/>
  <c r="T4" i="3" s="1"/>
  <c r="AB16" i="3"/>
  <c r="AB15" i="3"/>
  <c r="AB12" i="3"/>
  <c r="AN3" i="3"/>
  <c r="AM3" i="3"/>
  <c r="AL3" i="3"/>
  <c r="AK3" i="3"/>
  <c r="AA3" i="3"/>
  <c r="Z3" i="3"/>
  <c r="S3" i="3"/>
  <c r="Q3" i="3"/>
  <c r="M3" i="3"/>
  <c r="L3" i="3" s="1"/>
  <c r="N3" i="3" s="1"/>
  <c r="K3" i="3"/>
  <c r="G3" i="3"/>
  <c r="D3" i="3"/>
  <c r="C3" i="3"/>
  <c r="A410" i="2"/>
  <c r="N410" i="2" s="1"/>
  <c r="J353" i="2"/>
  <c r="F353" i="2"/>
  <c r="M352" i="2"/>
  <c r="J352" i="2"/>
  <c r="F352" i="2"/>
  <c r="J351" i="2"/>
  <c r="F351" i="2"/>
  <c r="M350" i="2"/>
  <c r="J350" i="2"/>
  <c r="F350" i="2"/>
  <c r="M349" i="2"/>
  <c r="J349" i="2"/>
  <c r="F349" i="2"/>
  <c r="M348" i="2"/>
  <c r="J348" i="2"/>
  <c r="F348" i="2"/>
  <c r="M347" i="2"/>
  <c r="J347" i="2"/>
  <c r="F347" i="2"/>
  <c r="M346" i="2"/>
  <c r="F346" i="2"/>
  <c r="M345" i="2"/>
  <c r="J345" i="2"/>
  <c r="F345" i="2"/>
  <c r="M344" i="2"/>
  <c r="J344" i="2"/>
  <c r="F344" i="2"/>
  <c r="M343" i="2"/>
  <c r="Y3" i="3" l="1"/>
  <c r="AJ3" i="3"/>
  <c r="AI3" i="3" s="1"/>
  <c r="AJ4" i="3"/>
  <c r="AI4" i="3" s="1"/>
  <c r="Y4" i="3"/>
  <c r="E410" i="2"/>
  <c r="H410" i="2"/>
  <c r="K410" i="2"/>
  <c r="M410" i="2"/>
  <c r="O410" i="2"/>
  <c r="D410" i="2"/>
  <c r="G410" i="2"/>
  <c r="I410" i="2"/>
  <c r="L410" i="2"/>
  <c r="AB4" i="3"/>
  <c r="P3" i="3"/>
  <c r="R3" i="3" s="1"/>
  <c r="T3" i="3" s="1"/>
  <c r="J343" i="2"/>
  <c r="F343" i="2"/>
  <c r="J342" i="2"/>
  <c r="F342" i="2"/>
  <c r="M341" i="2"/>
  <c r="J341" i="2"/>
  <c r="F341" i="2"/>
  <c r="J340" i="2"/>
  <c r="F340" i="2"/>
  <c r="M339" i="2"/>
  <c r="J339" i="2"/>
  <c r="F339" i="2"/>
  <c r="M338" i="2"/>
  <c r="J338" i="2"/>
  <c r="F338" i="2"/>
  <c r="M337" i="2"/>
  <c r="J337" i="2"/>
  <c r="F337" i="2"/>
  <c r="M336" i="2"/>
  <c r="J336" i="2"/>
  <c r="F336" i="2"/>
  <c r="M335" i="2"/>
  <c r="F335" i="2"/>
  <c r="M334" i="2"/>
  <c r="J334" i="2"/>
  <c r="F334" i="2"/>
  <c r="M333" i="2"/>
  <c r="J333" i="2"/>
  <c r="F333" i="2"/>
  <c r="M332" i="2"/>
  <c r="J332" i="2"/>
  <c r="F332" i="2"/>
  <c r="J331" i="2"/>
  <c r="F331" i="2"/>
  <c r="J330" i="2"/>
  <c r="F330" i="2"/>
  <c r="J329" i="2"/>
  <c r="F329" i="2"/>
  <c r="J328" i="2"/>
  <c r="F328" i="2"/>
  <c r="M327" i="2"/>
  <c r="J327" i="2"/>
  <c r="F327" i="2"/>
  <c r="M326" i="2"/>
  <c r="J326" i="2"/>
  <c r="F326" i="2"/>
  <c r="M325" i="2"/>
  <c r="J325" i="2"/>
  <c r="F325" i="2"/>
  <c r="M324" i="2"/>
  <c r="F324" i="2"/>
  <c r="M323" i="2"/>
  <c r="J323" i="2"/>
  <c r="F323" i="2"/>
  <c r="M322" i="2"/>
  <c r="J322" i="2"/>
  <c r="F322" i="2"/>
  <c r="M321" i="2"/>
  <c r="J321" i="2"/>
  <c r="F321" i="2"/>
  <c r="E32" i="3" s="1"/>
  <c r="J320" i="2"/>
  <c r="F320" i="2"/>
  <c r="J319" i="2"/>
  <c r="F319" i="2"/>
  <c r="J318" i="2"/>
  <c r="F318" i="2"/>
  <c r="J317" i="2"/>
  <c r="F317" i="2"/>
  <c r="M316" i="2"/>
  <c r="J316" i="2"/>
  <c r="F316" i="2"/>
  <c r="M315" i="2"/>
  <c r="J315" i="2"/>
  <c r="F315" i="2"/>
  <c r="M314" i="2"/>
  <c r="J314" i="2"/>
  <c r="F314" i="2"/>
  <c r="M313" i="2"/>
  <c r="F313" i="2"/>
  <c r="M312" i="2"/>
  <c r="J312" i="2"/>
  <c r="F312" i="2"/>
  <c r="M311" i="2"/>
  <c r="J311" i="2"/>
  <c r="F311" i="2"/>
  <c r="M310" i="2"/>
  <c r="J310" i="2"/>
  <c r="F310" i="2"/>
  <c r="E31" i="3" s="1"/>
  <c r="J309" i="2"/>
  <c r="F309" i="2"/>
  <c r="M308" i="2"/>
  <c r="J308" i="2"/>
  <c r="F308" i="2"/>
  <c r="J307" i="2"/>
  <c r="F307" i="2"/>
  <c r="M306" i="2"/>
  <c r="J306" i="2"/>
  <c r="F306" i="2"/>
  <c r="M305" i="2"/>
  <c r="J305" i="2"/>
  <c r="F305" i="2"/>
  <c r="M304" i="2"/>
  <c r="J304" i="2"/>
  <c r="F304" i="2"/>
  <c r="M303" i="2"/>
  <c r="J303" i="2"/>
  <c r="F303" i="2"/>
  <c r="M302" i="2"/>
  <c r="F302" i="2"/>
  <c r="M301" i="2"/>
  <c r="J301" i="2"/>
  <c r="F301" i="2"/>
  <c r="M300" i="2"/>
  <c r="J300" i="2"/>
  <c r="F300" i="2"/>
  <c r="M299" i="2"/>
  <c r="J299" i="2"/>
  <c r="F299" i="2"/>
  <c r="E30" i="3" s="1"/>
  <c r="J298" i="2"/>
  <c r="F298" i="2"/>
  <c r="M297" i="2"/>
  <c r="J297" i="2"/>
  <c r="F297" i="2"/>
  <c r="J296" i="2"/>
  <c r="F296" i="2"/>
  <c r="M295" i="2"/>
  <c r="J295" i="2"/>
  <c r="F295" i="2"/>
  <c r="M294" i="2"/>
  <c r="J294" i="2"/>
  <c r="F294" i="2"/>
  <c r="M293" i="2"/>
  <c r="J293" i="2"/>
  <c r="F293" i="2"/>
  <c r="M292" i="2"/>
  <c r="J292" i="2"/>
  <c r="F292" i="2"/>
  <c r="M291" i="2"/>
  <c r="F291" i="2"/>
  <c r="M290" i="2"/>
  <c r="J290" i="2"/>
  <c r="F290" i="2"/>
  <c r="M289" i="2"/>
  <c r="J289" i="2"/>
  <c r="F289" i="2"/>
  <c r="M288" i="2"/>
  <c r="J288" i="2"/>
  <c r="F288" i="2"/>
  <c r="E29" i="3" s="1"/>
  <c r="J287" i="2"/>
  <c r="F287" i="2"/>
  <c r="J286" i="2"/>
  <c r="F286" i="2"/>
  <c r="J285" i="2"/>
  <c r="F285" i="2"/>
  <c r="M284" i="2"/>
  <c r="J284" i="2"/>
  <c r="F284" i="2"/>
  <c r="M283" i="2"/>
  <c r="J283" i="2"/>
  <c r="F283" i="2"/>
  <c r="M282" i="2"/>
  <c r="J282" i="2"/>
  <c r="F282" i="2"/>
  <c r="M281" i="2"/>
  <c r="J281" i="2"/>
  <c r="F281" i="2"/>
  <c r="M280" i="2"/>
  <c r="F280" i="2"/>
  <c r="M279" i="2"/>
  <c r="J279" i="2"/>
  <c r="F279" i="2"/>
  <c r="M278" i="2"/>
  <c r="J278" i="2"/>
  <c r="F278" i="2"/>
  <c r="M277" i="2"/>
  <c r="J277" i="2"/>
  <c r="F277" i="2"/>
  <c r="J276" i="2"/>
  <c r="F276" i="2"/>
  <c r="J275" i="2"/>
  <c r="F275" i="2"/>
  <c r="J274" i="2"/>
  <c r="F274" i="2"/>
  <c r="M273" i="2"/>
  <c r="J273" i="2"/>
  <c r="F273" i="2"/>
  <c r="M272" i="2"/>
  <c r="J272" i="2"/>
  <c r="F272" i="2"/>
  <c r="M271" i="2"/>
  <c r="J271" i="2"/>
  <c r="F271" i="2"/>
  <c r="M270" i="2"/>
  <c r="J270" i="2"/>
  <c r="F270" i="2"/>
  <c r="M269" i="2"/>
  <c r="F269" i="2"/>
  <c r="M268" i="2"/>
  <c r="J268" i="2"/>
  <c r="F268" i="2"/>
  <c r="M267" i="2"/>
  <c r="J267" i="2"/>
  <c r="F267" i="2"/>
  <c r="M266" i="2"/>
  <c r="J266" i="2"/>
  <c r="F266" i="2"/>
  <c r="J265" i="2"/>
  <c r="F265" i="2"/>
  <c r="J264" i="2"/>
  <c r="F264" i="2"/>
  <c r="J263" i="2"/>
  <c r="F263" i="2"/>
  <c r="M262" i="2"/>
  <c r="J262" i="2"/>
  <c r="F262" i="2"/>
  <c r="M261" i="2"/>
  <c r="J261" i="2"/>
  <c r="F261" i="2"/>
  <c r="M260" i="2"/>
  <c r="J260" i="2"/>
  <c r="F260" i="2"/>
  <c r="M259" i="2"/>
  <c r="J259" i="2"/>
  <c r="F259" i="2"/>
  <c r="M258" i="2"/>
  <c r="F258" i="2"/>
  <c r="M257" i="2"/>
  <c r="J257" i="2"/>
  <c r="F257" i="2"/>
  <c r="M256" i="2"/>
  <c r="J256" i="2"/>
  <c r="F256" i="2"/>
  <c r="M255" i="2"/>
  <c r="J255" i="2"/>
  <c r="F255" i="2"/>
  <c r="J254" i="2"/>
  <c r="F254" i="2"/>
  <c r="J253" i="2"/>
  <c r="F253" i="2"/>
  <c r="J252" i="2"/>
  <c r="F252" i="2"/>
  <c r="M251" i="2"/>
  <c r="J251" i="2"/>
  <c r="F251" i="2"/>
  <c r="M250" i="2"/>
  <c r="J250" i="2"/>
  <c r="F250" i="2"/>
  <c r="M249" i="2"/>
  <c r="J249" i="2"/>
  <c r="F249" i="2"/>
  <c r="M248" i="2"/>
  <c r="J248" i="2"/>
  <c r="F248" i="2"/>
  <c r="M247" i="2"/>
  <c r="F247" i="2"/>
  <c r="M246" i="2"/>
  <c r="J246" i="2"/>
  <c r="F246" i="2"/>
  <c r="M245" i="2"/>
  <c r="J245" i="2"/>
  <c r="F245" i="2"/>
  <c r="M244" i="2"/>
  <c r="J244" i="2"/>
  <c r="F244" i="2"/>
  <c r="E25" i="3" s="1"/>
  <c r="J243" i="2"/>
  <c r="F243" i="2"/>
  <c r="J242" i="2"/>
  <c r="F242" i="2"/>
  <c r="J241" i="2"/>
  <c r="F241" i="2"/>
  <c r="M240" i="2"/>
  <c r="J240" i="2"/>
  <c r="F240" i="2"/>
  <c r="M239" i="2"/>
  <c r="J239" i="2"/>
  <c r="F239" i="2"/>
  <c r="M238" i="2"/>
  <c r="J238" i="2"/>
  <c r="F238" i="2"/>
  <c r="M237" i="2"/>
  <c r="J237" i="2"/>
  <c r="F237" i="2"/>
  <c r="M236" i="2"/>
  <c r="F236" i="2"/>
  <c r="M235" i="2"/>
  <c r="J235" i="2"/>
  <c r="F235" i="2"/>
  <c r="M234" i="2"/>
  <c r="J234" i="2"/>
  <c r="F234" i="2"/>
  <c r="M233" i="2"/>
  <c r="J233" i="2"/>
  <c r="F233" i="2"/>
  <c r="J232" i="2"/>
  <c r="F232" i="2"/>
  <c r="J231" i="2"/>
  <c r="F231" i="2"/>
  <c r="J230" i="2"/>
  <c r="F230" i="2"/>
  <c r="M229" i="2"/>
  <c r="J229" i="2"/>
  <c r="F229" i="2"/>
  <c r="M228" i="2"/>
  <c r="J228" i="2"/>
  <c r="F228" i="2"/>
  <c r="M227" i="2"/>
  <c r="J227" i="2"/>
  <c r="F227" i="2"/>
  <c r="M226" i="2"/>
  <c r="J226" i="2"/>
  <c r="F226" i="2"/>
  <c r="M225" i="2"/>
  <c r="F225" i="2"/>
  <c r="M224" i="2"/>
  <c r="J224" i="2"/>
  <c r="F224" i="2"/>
  <c r="M223" i="2"/>
  <c r="J223" i="2"/>
  <c r="F223" i="2"/>
  <c r="M222" i="2"/>
  <c r="J222" i="2"/>
  <c r="F222" i="2"/>
  <c r="E23" i="3" s="1"/>
  <c r="J221" i="2"/>
  <c r="F221" i="2"/>
  <c r="J220" i="2"/>
  <c r="F220" i="2"/>
  <c r="J219" i="2"/>
  <c r="F219" i="2"/>
  <c r="M218" i="2"/>
  <c r="J218" i="2"/>
  <c r="F218" i="2"/>
  <c r="M217" i="2"/>
  <c r="J217" i="2"/>
  <c r="F217" i="2"/>
  <c r="M216" i="2"/>
  <c r="J216" i="2"/>
  <c r="F216" i="2"/>
  <c r="M215" i="2"/>
  <c r="J215" i="2"/>
  <c r="F215" i="2"/>
  <c r="M214" i="2"/>
  <c r="F214" i="2"/>
  <c r="M213" i="2"/>
  <c r="J213" i="2"/>
  <c r="F213" i="2"/>
  <c r="M212" i="2"/>
  <c r="J212" i="2"/>
  <c r="F212" i="2"/>
  <c r="M211" i="2"/>
  <c r="J211" i="2"/>
  <c r="F211" i="2"/>
  <c r="J210" i="2"/>
  <c r="F210" i="2"/>
  <c r="J209" i="2"/>
  <c r="F209" i="2"/>
  <c r="J208" i="2"/>
  <c r="F208" i="2"/>
  <c r="M207" i="2"/>
  <c r="J207" i="2"/>
  <c r="F207" i="2"/>
  <c r="M206" i="2"/>
  <c r="J206" i="2"/>
  <c r="F206" i="2"/>
  <c r="M205" i="2"/>
  <c r="J205" i="2"/>
  <c r="F205" i="2"/>
  <c r="J204" i="2"/>
  <c r="F204" i="2"/>
  <c r="M203" i="2"/>
  <c r="F203" i="2"/>
  <c r="J202" i="2"/>
  <c r="F202" i="2"/>
  <c r="J201" i="2"/>
  <c r="F201" i="2"/>
  <c r="J200" i="2"/>
  <c r="F200" i="2"/>
  <c r="E21" i="3" s="1"/>
  <c r="J199" i="2"/>
  <c r="F199" i="2"/>
  <c r="J198" i="2"/>
  <c r="F198" i="2"/>
  <c r="J197" i="2"/>
  <c r="F197" i="2"/>
  <c r="M196" i="2"/>
  <c r="J196" i="2"/>
  <c r="F196" i="2"/>
  <c r="M195" i="2"/>
  <c r="J195" i="2"/>
  <c r="F195" i="2"/>
  <c r="M194" i="2"/>
  <c r="J194" i="2"/>
  <c r="F194" i="2"/>
  <c r="M193" i="2"/>
  <c r="J193" i="2"/>
  <c r="F193" i="2"/>
  <c r="M192" i="2"/>
  <c r="F192" i="2"/>
  <c r="M191" i="2"/>
  <c r="J191" i="2"/>
  <c r="F191" i="2"/>
  <c r="M190" i="2"/>
  <c r="J190" i="2"/>
  <c r="F190" i="2"/>
  <c r="M189" i="2"/>
  <c r="J189" i="2"/>
  <c r="F189" i="2"/>
  <c r="J188" i="2"/>
  <c r="F188" i="2"/>
  <c r="J187" i="2"/>
  <c r="F187" i="2"/>
  <c r="J186" i="2"/>
  <c r="F186" i="2"/>
  <c r="M185" i="2"/>
  <c r="J185" i="2"/>
  <c r="F185" i="2"/>
  <c r="M184" i="2"/>
  <c r="J184" i="2"/>
  <c r="F184" i="2"/>
  <c r="M183" i="2"/>
  <c r="J183" i="2"/>
  <c r="F183" i="2"/>
  <c r="M182" i="2"/>
  <c r="J182" i="2"/>
  <c r="F182" i="2"/>
  <c r="M181" i="2"/>
  <c r="J181" i="2"/>
  <c r="F181" i="2"/>
  <c r="M180" i="2"/>
  <c r="J180" i="2"/>
  <c r="F180" i="2"/>
  <c r="M179" i="2"/>
  <c r="J179" i="2"/>
  <c r="F179" i="2"/>
  <c r="M178" i="2"/>
  <c r="J178" i="2"/>
  <c r="F178" i="2"/>
  <c r="J177" i="2"/>
  <c r="F177" i="2"/>
  <c r="J176" i="2"/>
  <c r="F176" i="2"/>
  <c r="J175" i="2"/>
  <c r="F175" i="2"/>
  <c r="M174" i="2"/>
  <c r="J174" i="2"/>
  <c r="F174" i="2"/>
  <c r="M173" i="2"/>
  <c r="J173" i="2"/>
  <c r="F173" i="2"/>
  <c r="M172" i="2"/>
  <c r="J172" i="2"/>
  <c r="F172" i="2"/>
  <c r="M171" i="2"/>
  <c r="J171" i="2"/>
  <c r="F171" i="2"/>
  <c r="M170" i="2"/>
  <c r="J170" i="2"/>
  <c r="F170" i="2"/>
  <c r="M169" i="2"/>
  <c r="J169" i="2"/>
  <c r="F169" i="2"/>
  <c r="M168" i="2"/>
  <c r="J168" i="2"/>
  <c r="F168" i="2"/>
  <c r="M167" i="2"/>
  <c r="J167" i="2"/>
  <c r="F167" i="2"/>
  <c r="J166" i="2"/>
  <c r="F166" i="2"/>
  <c r="J165" i="2"/>
  <c r="F165" i="2"/>
  <c r="J164" i="2"/>
  <c r="F164" i="2"/>
  <c r="M163" i="2"/>
  <c r="J163" i="2"/>
  <c r="F163" i="2"/>
  <c r="M162" i="2"/>
  <c r="J162" i="2"/>
  <c r="F162" i="2"/>
  <c r="M161" i="2"/>
  <c r="J161" i="2"/>
  <c r="F161" i="2"/>
  <c r="M160" i="2"/>
  <c r="J160" i="2"/>
  <c r="F160" i="2"/>
  <c r="M159" i="2"/>
  <c r="J159" i="2"/>
  <c r="F159" i="2"/>
  <c r="M158" i="2"/>
  <c r="J158" i="2"/>
  <c r="F158" i="2"/>
  <c r="M157" i="2"/>
  <c r="J157" i="2"/>
  <c r="F157" i="2"/>
  <c r="M156" i="2"/>
  <c r="J156" i="2"/>
  <c r="F156" i="2"/>
  <c r="J155" i="2"/>
  <c r="J154" i="2"/>
  <c r="J153" i="2"/>
  <c r="J152" i="2"/>
  <c r="J151" i="2"/>
  <c r="J150" i="2"/>
  <c r="M149" i="2"/>
  <c r="J149" i="2"/>
  <c r="M148" i="2"/>
  <c r="J148" i="2"/>
  <c r="M147" i="2"/>
  <c r="J147" i="2"/>
  <c r="M146" i="2"/>
  <c r="J146" i="2"/>
  <c r="M145" i="2"/>
  <c r="J145" i="2"/>
  <c r="J144" i="2"/>
  <c r="J143" i="2"/>
  <c r="J142" i="2"/>
  <c r="J141" i="2"/>
  <c r="J140" i="2"/>
  <c r="J139" i="2"/>
  <c r="J138" i="2"/>
  <c r="J137" i="2"/>
  <c r="J136" i="2"/>
  <c r="J135" i="2"/>
  <c r="J134" i="2"/>
  <c r="J133" i="2"/>
  <c r="F133" i="2"/>
  <c r="J132" i="2"/>
  <c r="F132" i="2"/>
  <c r="J131" i="2"/>
  <c r="F131" i="2"/>
  <c r="J130" i="2"/>
  <c r="F130" i="2"/>
  <c r="J129" i="2"/>
  <c r="F129" i="2"/>
  <c r="J128" i="2"/>
  <c r="F128" i="2"/>
  <c r="M127" i="2"/>
  <c r="J127" i="2"/>
  <c r="F127" i="2"/>
  <c r="J126" i="2"/>
  <c r="F126" i="2"/>
  <c r="M125" i="2"/>
  <c r="J125" i="2"/>
  <c r="F125" i="2"/>
  <c r="M124" i="2"/>
  <c r="J124" i="2"/>
  <c r="F124" i="2"/>
  <c r="M123" i="2"/>
  <c r="J123" i="2"/>
  <c r="F123" i="2"/>
  <c r="J122" i="2"/>
  <c r="F122" i="2"/>
  <c r="J121" i="2"/>
  <c r="F121" i="2"/>
  <c r="J120" i="2"/>
  <c r="F120" i="2"/>
  <c r="J119" i="2"/>
  <c r="F119" i="2"/>
  <c r="J118" i="2"/>
  <c r="F118" i="2"/>
  <c r="J117" i="2"/>
  <c r="F117" i="2"/>
  <c r="J116" i="2"/>
  <c r="F116" i="2"/>
  <c r="J115" i="2"/>
  <c r="F115" i="2"/>
  <c r="M114" i="2"/>
  <c r="J114" i="2"/>
  <c r="F114" i="2"/>
  <c r="M113" i="2"/>
  <c r="J113" i="2"/>
  <c r="F113" i="2"/>
  <c r="M112" i="2"/>
  <c r="J112" i="2"/>
  <c r="F112" i="2"/>
  <c r="J111" i="2"/>
  <c r="F111" i="2"/>
  <c r="J110" i="2"/>
  <c r="F110" i="2"/>
  <c r="J109" i="2"/>
  <c r="F109" i="2"/>
  <c r="J108" i="2"/>
  <c r="F108" i="2"/>
  <c r="J107" i="2"/>
  <c r="F107" i="2"/>
  <c r="J106" i="2"/>
  <c r="F106" i="2"/>
  <c r="J105" i="2"/>
  <c r="F105" i="2"/>
  <c r="J104" i="2"/>
  <c r="F104" i="2"/>
  <c r="M103" i="2"/>
  <c r="J103" i="2"/>
  <c r="F103" i="2"/>
  <c r="M102" i="2"/>
  <c r="J102" i="2"/>
  <c r="F102" i="2"/>
  <c r="M101" i="2"/>
  <c r="J101" i="2"/>
  <c r="F101" i="2"/>
  <c r="E12" i="3" s="1"/>
  <c r="F100" i="2"/>
  <c r="J99" i="2"/>
  <c r="F99" i="2"/>
  <c r="J98" i="2"/>
  <c r="F98" i="2"/>
  <c r="J97" i="2"/>
  <c r="F97" i="2"/>
  <c r="J96" i="2"/>
  <c r="F96" i="2"/>
  <c r="J95" i="2"/>
  <c r="F95" i="2"/>
  <c r="J94" i="2"/>
  <c r="F94" i="2"/>
  <c r="J93" i="2"/>
  <c r="F93" i="2"/>
  <c r="M92" i="2"/>
  <c r="J92" i="2"/>
  <c r="F92" i="2"/>
  <c r="M91" i="2"/>
  <c r="J91" i="2"/>
  <c r="F91" i="2"/>
  <c r="M90" i="2"/>
  <c r="J90" i="2"/>
  <c r="F90" i="2"/>
  <c r="E11" i="3" s="1"/>
  <c r="F89" i="2"/>
  <c r="J88" i="2"/>
  <c r="F88" i="2"/>
  <c r="J87" i="2"/>
  <c r="F87" i="2"/>
  <c r="J86" i="2"/>
  <c r="F86" i="2"/>
  <c r="J85" i="2"/>
  <c r="F85" i="2"/>
  <c r="J84" i="2"/>
  <c r="F84" i="2"/>
  <c r="J83" i="2"/>
  <c r="F83" i="2"/>
  <c r="J82" i="2"/>
  <c r="F82" i="2"/>
  <c r="M81" i="2"/>
  <c r="J81" i="2"/>
  <c r="F81" i="2"/>
  <c r="M80" i="2"/>
  <c r="J80" i="2"/>
  <c r="F80" i="2"/>
  <c r="M79" i="2"/>
  <c r="J79" i="2"/>
  <c r="F79" i="2"/>
  <c r="E10" i="3" s="1"/>
  <c r="F78" i="2"/>
  <c r="J77" i="2"/>
  <c r="F77" i="2"/>
  <c r="J76" i="2"/>
  <c r="F76" i="2"/>
  <c r="J75" i="2"/>
  <c r="F75" i="2"/>
  <c r="J74" i="2"/>
  <c r="F74" i="2"/>
  <c r="J73" i="2"/>
  <c r="F73" i="2"/>
  <c r="J72" i="2"/>
  <c r="F72" i="2"/>
  <c r="J71" i="2"/>
  <c r="F71" i="2"/>
  <c r="M70" i="2"/>
  <c r="J70" i="2"/>
  <c r="F70" i="2"/>
  <c r="M69" i="2"/>
  <c r="J69" i="2"/>
  <c r="F69" i="2"/>
  <c r="M68" i="2"/>
  <c r="J68" i="2"/>
  <c r="F68" i="2"/>
  <c r="E9" i="3" s="1"/>
  <c r="F67" i="2"/>
  <c r="J66" i="2"/>
  <c r="F66" i="2"/>
  <c r="J65" i="2"/>
  <c r="F65" i="2"/>
  <c r="J64" i="2"/>
  <c r="F64" i="2"/>
  <c r="J63" i="2"/>
  <c r="F63" i="2"/>
  <c r="J62" i="2"/>
  <c r="F62" i="2"/>
  <c r="J61" i="2"/>
  <c r="F61" i="2"/>
  <c r="J60" i="2"/>
  <c r="F60" i="2"/>
  <c r="M59" i="2"/>
  <c r="J59" i="2"/>
  <c r="F59" i="2"/>
  <c r="M58" i="2"/>
  <c r="J58" i="2"/>
  <c r="F58" i="2"/>
  <c r="M57" i="2"/>
  <c r="J57" i="2"/>
  <c r="F57" i="2"/>
  <c r="E8" i="3" s="1"/>
  <c r="F56" i="2"/>
  <c r="J55" i="2"/>
  <c r="F55" i="2"/>
  <c r="J54" i="2"/>
  <c r="F54" i="2"/>
  <c r="J53" i="2"/>
  <c r="F53" i="2"/>
  <c r="J52" i="2"/>
  <c r="F52" i="2"/>
  <c r="J51" i="2"/>
  <c r="F51" i="2"/>
  <c r="J50" i="2"/>
  <c r="F50" i="2"/>
  <c r="J49" i="2"/>
  <c r="F49" i="2"/>
  <c r="M48" i="2"/>
  <c r="J48" i="2"/>
  <c r="F48" i="2"/>
  <c r="M47" i="2"/>
  <c r="J47" i="2"/>
  <c r="F47" i="2"/>
  <c r="M46" i="2"/>
  <c r="J46" i="2"/>
  <c r="F46" i="2"/>
  <c r="E7" i="3" s="1"/>
  <c r="F45" i="2"/>
  <c r="J44" i="2"/>
  <c r="F44" i="2"/>
  <c r="J43" i="2"/>
  <c r="F43" i="2"/>
  <c r="J42" i="2"/>
  <c r="F42" i="2"/>
  <c r="J41" i="2"/>
  <c r="F41" i="2"/>
  <c r="J40" i="2"/>
  <c r="F40" i="2"/>
  <c r="J39" i="2"/>
  <c r="F39" i="2"/>
  <c r="J38" i="2"/>
  <c r="F38" i="2"/>
  <c r="M37" i="2"/>
  <c r="J37" i="2"/>
  <c r="F37" i="2"/>
  <c r="M36" i="2"/>
  <c r="J36" i="2"/>
  <c r="F36" i="2"/>
  <c r="M35" i="2"/>
  <c r="J35" i="2"/>
  <c r="F35" i="2"/>
  <c r="E6" i="3" s="1"/>
  <c r="F34" i="2"/>
  <c r="J33" i="2"/>
  <c r="F33" i="2"/>
  <c r="J32" i="2"/>
  <c r="F32" i="2"/>
  <c r="J31" i="2"/>
  <c r="F31" i="2"/>
  <c r="J30" i="2"/>
  <c r="F30" i="2"/>
  <c r="J29" i="2"/>
  <c r="F29" i="2"/>
  <c r="J28" i="2"/>
  <c r="F28" i="2"/>
  <c r="J27" i="2"/>
  <c r="F27" i="2"/>
  <c r="M26" i="2"/>
  <c r="J26" i="2"/>
  <c r="F26" i="2"/>
  <c r="M25" i="2"/>
  <c r="J25" i="2"/>
  <c r="F25" i="2"/>
  <c r="M24" i="2"/>
  <c r="J24" i="2"/>
  <c r="F24" i="2"/>
  <c r="E5" i="3" s="1"/>
  <c r="F23" i="2"/>
  <c r="J22" i="2"/>
  <c r="F22" i="2"/>
  <c r="J21" i="2"/>
  <c r="F21" i="2"/>
  <c r="J20" i="2"/>
  <c r="F20" i="2"/>
  <c r="J19" i="2"/>
  <c r="F19" i="2"/>
  <c r="J18" i="2"/>
  <c r="F18" i="2"/>
  <c r="J17" i="2"/>
  <c r="F17" i="2"/>
  <c r="J16" i="2"/>
  <c r="F16" i="2"/>
  <c r="J15" i="2"/>
  <c r="F15" i="2"/>
  <c r="J14" i="2"/>
  <c r="F14" i="2"/>
  <c r="J13" i="2"/>
  <c r="F13" i="2"/>
  <c r="E4" i="3" s="1"/>
  <c r="F12" i="2"/>
  <c r="J11" i="2"/>
  <c r="F11" i="2"/>
  <c r="J10" i="2"/>
  <c r="F10" i="2"/>
  <c r="J9" i="2"/>
  <c r="F9" i="2"/>
  <c r="J8" i="2"/>
  <c r="F8" i="2"/>
  <c r="J7" i="2"/>
  <c r="F7" i="2"/>
  <c r="J6" i="2"/>
  <c r="F6" i="2"/>
  <c r="J5" i="2"/>
  <c r="F5" i="2"/>
  <c r="J4" i="2"/>
  <c r="F4" i="2"/>
  <c r="J3" i="2"/>
  <c r="F3" i="2"/>
  <c r="J2" i="2"/>
  <c r="F2" i="2"/>
  <c r="E3" i="3" s="1"/>
  <c r="BC40" i="1"/>
  <c r="AY40" i="1"/>
  <c r="AU40" i="1"/>
  <c r="AQ40" i="1"/>
  <c r="AM40" i="1"/>
  <c r="AI40" i="1"/>
  <c r="AE40" i="1"/>
  <c r="AA40" i="1"/>
  <c r="W40" i="1"/>
  <c r="S40" i="1"/>
  <c r="O40" i="1"/>
  <c r="K40" i="1"/>
  <c r="AY36" i="1"/>
  <c r="AZ36" i="1" s="1"/>
  <c r="BA36" i="1" s="1"/>
  <c r="BB36" i="1" s="1"/>
  <c r="BC36" i="1" s="1"/>
  <c r="AQ36" i="1"/>
  <c r="AR36" i="1" s="1"/>
  <c r="AS36" i="1" s="1"/>
  <c r="AT36" i="1" s="1"/>
  <c r="AU36" i="1" s="1"/>
  <c r="AV36" i="1" s="1"/>
  <c r="AM36" i="1"/>
  <c r="AI36" i="1"/>
  <c r="AE36" i="1"/>
  <c r="AA36" i="1"/>
  <c r="W36" i="1"/>
  <c r="S36" i="1"/>
  <c r="O36" i="1"/>
  <c r="K36" i="1"/>
  <c r="BC35" i="1"/>
  <c r="AY35" i="1"/>
  <c r="AU35" i="1"/>
  <c r="AQ35" i="1"/>
  <c r="AM35" i="1"/>
  <c r="AI35" i="1"/>
  <c r="AE35" i="1"/>
  <c r="AA35" i="1"/>
  <c r="W35" i="1"/>
  <c r="S35" i="1"/>
  <c r="O35" i="1"/>
  <c r="K35" i="1"/>
  <c r="G34" i="1"/>
  <c r="F34" i="1"/>
  <c r="E34" i="1"/>
  <c r="D34" i="1"/>
  <c r="BB33" i="1"/>
  <c r="BA33" i="1"/>
  <c r="AZ33" i="1"/>
  <c r="AX33" i="1"/>
  <c r="AW33" i="1"/>
  <c r="AV33" i="1"/>
  <c r="AT33" i="1"/>
  <c r="AS33" i="1"/>
  <c r="AR33" i="1"/>
  <c r="AQ33" i="1" s="1"/>
  <c r="AP33" i="1"/>
  <c r="AO33" i="1"/>
  <c r="AN33" i="1"/>
  <c r="AM33" i="1"/>
  <c r="AL33" i="1"/>
  <c r="AK33" i="1"/>
  <c r="AJ33" i="1"/>
  <c r="AH33" i="1"/>
  <c r="AG33" i="1"/>
  <c r="AF33" i="1"/>
  <c r="AE33" i="1" s="1"/>
  <c r="AD33" i="1"/>
  <c r="AC33" i="1"/>
  <c r="AB33" i="1"/>
  <c r="Z33" i="1"/>
  <c r="AA33" i="1" s="1"/>
  <c r="Y33" i="1"/>
  <c r="X33" i="1"/>
  <c r="V33" i="1"/>
  <c r="U33" i="1"/>
  <c r="T33" i="1"/>
  <c r="S33" i="1" s="1"/>
  <c r="R33" i="1"/>
  <c r="Q33" i="1"/>
  <c r="P33" i="1"/>
  <c r="N33" i="1"/>
  <c r="M33" i="1"/>
  <c r="L33" i="1"/>
  <c r="K33" i="1" s="1"/>
  <c r="J33" i="1"/>
  <c r="I33" i="1"/>
  <c r="H33" i="1"/>
  <c r="G33" i="1"/>
  <c r="F33" i="1"/>
  <c r="E33" i="1"/>
  <c r="D33" i="1"/>
  <c r="BB32" i="1"/>
  <c r="BB30" i="1" s="1"/>
  <c r="BA32" i="1"/>
  <c r="AZ32" i="1"/>
  <c r="AZ30" i="1" s="1"/>
  <c r="AX32" i="1"/>
  <c r="AX30" i="1" s="1"/>
  <c r="AW32" i="1"/>
  <c r="AW30" i="1" s="1"/>
  <c r="AV30" i="1" s="1"/>
  <c r="AV32" i="1"/>
  <c r="AT32" i="1"/>
  <c r="AS32" i="1"/>
  <c r="AR32" i="1"/>
  <c r="AQ32" i="1" s="1"/>
  <c r="AP32" i="1"/>
  <c r="AO32" i="1"/>
  <c r="AN32" i="1"/>
  <c r="AM32" i="1"/>
  <c r="AL32" i="1"/>
  <c r="AK32" i="1"/>
  <c r="AK30" i="1" s="1"/>
  <c r="AJ32" i="1"/>
  <c r="AH32" i="1"/>
  <c r="AH30" i="1" s="1"/>
  <c r="AG32" i="1"/>
  <c r="AF32" i="1"/>
  <c r="AE32" i="1" s="1"/>
  <c r="AD32" i="1"/>
  <c r="AC32" i="1"/>
  <c r="AB32" i="1"/>
  <c r="AA32" i="1"/>
  <c r="Z32" i="1"/>
  <c r="Y32" i="1"/>
  <c r="Y30" i="1" s="1"/>
  <c r="X32" i="1"/>
  <c r="V32" i="1"/>
  <c r="V30" i="1" s="1"/>
  <c r="U32" i="1"/>
  <c r="T32" i="1"/>
  <c r="S32" i="1" s="1"/>
  <c r="R32" i="1"/>
  <c r="Q32" i="1"/>
  <c r="Q30" i="1" s="1"/>
  <c r="P32" i="1"/>
  <c r="N32" i="1"/>
  <c r="N30" i="1" s="1"/>
  <c r="M32" i="1"/>
  <c r="L32" i="1"/>
  <c r="K32" i="1" s="1"/>
  <c r="J32" i="1"/>
  <c r="I32" i="1"/>
  <c r="I30" i="1" s="1"/>
  <c r="H32" i="1"/>
  <c r="G32" i="1"/>
  <c r="G30" i="1" s="1"/>
  <c r="F32" i="1"/>
  <c r="E32" i="1"/>
  <c r="E30" i="1" s="1"/>
  <c r="D32" i="1"/>
  <c r="BC31" i="1"/>
  <c r="AY31" i="1"/>
  <c r="AU31" i="1"/>
  <c r="AQ31" i="1"/>
  <c r="AM31" i="1"/>
  <c r="AI31" i="1"/>
  <c r="AE31" i="1"/>
  <c r="AA31" i="1"/>
  <c r="W31" i="1"/>
  <c r="S31" i="1"/>
  <c r="O31" i="1"/>
  <c r="K31" i="1"/>
  <c r="BA30" i="1"/>
  <c r="AT30" i="1"/>
  <c r="AS30" i="1"/>
  <c r="AR30" i="1"/>
  <c r="AP30" i="1"/>
  <c r="AO30" i="1"/>
  <c r="AN30" i="1"/>
  <c r="AL30" i="1"/>
  <c r="AJ30" i="1"/>
  <c r="AG30" i="1"/>
  <c r="AD30" i="1"/>
  <c r="AC30" i="1" s="1"/>
  <c r="AB30" i="1"/>
  <c r="Z30" i="1"/>
  <c r="X30" i="1"/>
  <c r="U30" i="1"/>
  <c r="R30" i="1"/>
  <c r="P30" i="1"/>
  <c r="M30" i="1"/>
  <c r="J30" i="1"/>
  <c r="H30" i="1"/>
  <c r="F30" i="1"/>
  <c r="D30" i="1"/>
  <c r="BC29" i="1"/>
  <c r="AY29" i="1"/>
  <c r="AU29" i="1"/>
  <c r="AQ29" i="1"/>
  <c r="AM29" i="1"/>
  <c r="AI29" i="1"/>
  <c r="AE29" i="1"/>
  <c r="AA29" i="1"/>
  <c r="W29" i="1"/>
  <c r="S29" i="1"/>
  <c r="O29" i="1"/>
  <c r="K29" i="1"/>
  <c r="BC28" i="1"/>
  <c r="AY28" i="1"/>
  <c r="AU28" i="1"/>
  <c r="AQ28" i="1"/>
  <c r="AM28" i="1"/>
  <c r="AI28" i="1"/>
  <c r="AE28" i="1"/>
  <c r="AA28" i="1"/>
  <c r="W28" i="1"/>
  <c r="S28" i="1"/>
  <c r="O28" i="1"/>
  <c r="K28" i="1"/>
  <c r="BB27" i="1"/>
  <c r="BA27" i="1"/>
  <c r="AZ27" i="1"/>
  <c r="AX27" i="1"/>
  <c r="AW27" i="1"/>
  <c r="AV27" i="1"/>
  <c r="AT27" i="1"/>
  <c r="AS27" i="1"/>
  <c r="AR27" i="1"/>
  <c r="AP27" i="1"/>
  <c r="AO27" i="1"/>
  <c r="AN27" i="1"/>
  <c r="AL27" i="1"/>
  <c r="AK27" i="1"/>
  <c r="AJ27" i="1"/>
  <c r="AU27" i="1" l="1"/>
  <c r="AQ30" i="1"/>
  <c r="E14" i="3"/>
  <c r="BC27" i="1"/>
  <c r="E27" i="3"/>
  <c r="O30" i="1"/>
  <c r="W30" i="1"/>
  <c r="AI30" i="1"/>
  <c r="AU30" i="1"/>
  <c r="AM27" i="1"/>
  <c r="AQ27" i="1"/>
  <c r="L30" i="1"/>
  <c r="K30" i="1" s="1"/>
  <c r="T30" i="1"/>
  <c r="S30" i="1" s="1"/>
  <c r="AA30" i="1"/>
  <c r="AF30" i="1"/>
  <c r="AE30" i="1" s="1"/>
  <c r="AM30" i="1"/>
  <c r="BC30" i="1"/>
  <c r="O32" i="1"/>
  <c r="W32" i="1"/>
  <c r="AI32" i="1"/>
  <c r="AU32" i="1"/>
  <c r="BC32" i="1"/>
  <c r="O33" i="1"/>
  <c r="W33" i="1"/>
  <c r="AI33" i="1"/>
  <c r="AU33" i="1"/>
  <c r="BC33" i="1"/>
  <c r="AB36" i="1"/>
  <c r="AY27" i="1"/>
  <c r="AY32" i="1"/>
  <c r="AY33" i="1"/>
  <c r="AY30" i="1"/>
  <c r="E13" i="3"/>
  <c r="E17" i="3"/>
  <c r="E18" i="3"/>
  <c r="E19" i="3"/>
  <c r="E20" i="3"/>
  <c r="E22" i="3"/>
  <c r="E24" i="3"/>
  <c r="E26" i="3"/>
  <c r="J410" i="2"/>
  <c r="E33" i="3"/>
  <c r="E28" i="3"/>
  <c r="E34" i="3"/>
  <c r="F410" i="2"/>
  <c r="AB3" i="3"/>
  <c r="AC3" i="3" s="1"/>
  <c r="AD3" i="3" s="1"/>
  <c r="AH27" i="1"/>
  <c r="AG27" i="1"/>
  <c r="AF27" i="1"/>
  <c r="AD27" i="1"/>
  <c r="AE27" i="1" s="1"/>
  <c r="AC27" i="1"/>
  <c r="AB27" i="1"/>
  <c r="Z27" i="1"/>
  <c r="AA27" i="1" s="1"/>
  <c r="Y27" i="1"/>
  <c r="Y34" i="1" s="1"/>
  <c r="X27" i="1"/>
  <c r="X34" i="1" s="1"/>
  <c r="V27" i="1"/>
  <c r="W27" i="1" s="1"/>
  <c r="U27" i="1"/>
  <c r="T27" i="1"/>
  <c r="R27" i="1"/>
  <c r="S27" i="1" s="1"/>
  <c r="Q27" i="1"/>
  <c r="P27" i="1"/>
  <c r="N27" i="1"/>
  <c r="O27" i="1" s="1"/>
  <c r="M27" i="1"/>
  <c r="L27" i="1"/>
  <c r="J27" i="1"/>
  <c r="K27" i="1" s="1"/>
  <c r="I27" i="1"/>
  <c r="H27" i="1"/>
  <c r="BC26" i="1"/>
  <c r="AY26" i="1"/>
  <c r="AU26" i="1"/>
  <c r="AQ26" i="1"/>
  <c r="AM26" i="1"/>
  <c r="AI26" i="1"/>
  <c r="AE26" i="1"/>
  <c r="AA26" i="1"/>
  <c r="W26" i="1"/>
  <c r="S26" i="1"/>
  <c r="O26" i="1"/>
  <c r="K26" i="1"/>
  <c r="BC25" i="1"/>
  <c r="AY25" i="1"/>
  <c r="AU25" i="1"/>
  <c r="AQ25" i="1"/>
  <c r="AM25" i="1"/>
  <c r="AI25" i="1"/>
  <c r="AE25" i="1"/>
  <c r="AA25" i="1"/>
  <c r="W25" i="1"/>
  <c r="S25" i="1"/>
  <c r="O25" i="1"/>
  <c r="K25" i="1"/>
  <c r="BB24" i="1"/>
  <c r="BA24" i="1"/>
  <c r="AZ24" i="1"/>
  <c r="AX24" i="1"/>
  <c r="AW24" i="1"/>
  <c r="AV24" i="1"/>
  <c r="AU24" i="1" s="1"/>
  <c r="AT24" i="1"/>
  <c r="AS24" i="1"/>
  <c r="AR24" i="1"/>
  <c r="AP24" i="1"/>
  <c r="AO24" i="1"/>
  <c r="AN24" i="1"/>
  <c r="AM24" i="1" s="1"/>
  <c r="AL24" i="1"/>
  <c r="AK24" i="1"/>
  <c r="AJ24" i="1"/>
  <c r="AH24" i="1"/>
  <c r="AG24" i="1"/>
  <c r="AF24" i="1"/>
  <c r="AE24" i="1" s="1"/>
  <c r="AD24" i="1"/>
  <c r="AC24" i="1"/>
  <c r="AB24" i="1"/>
  <c r="Z24" i="1"/>
  <c r="Y24" i="1"/>
  <c r="X24" i="1"/>
  <c r="W24" i="1" s="1"/>
  <c r="V24" i="1"/>
  <c r="U24" i="1"/>
  <c r="T24" i="1"/>
  <c r="R24" i="1"/>
  <c r="Q24" i="1"/>
  <c r="P24" i="1"/>
  <c r="O24" i="1" s="1"/>
  <c r="N24" i="1"/>
  <c r="M24" i="1"/>
  <c r="L24" i="1"/>
  <c r="J24" i="1"/>
  <c r="I24" i="1"/>
  <c r="H24" i="1"/>
  <c r="G24" i="1"/>
  <c r="F24" i="1"/>
  <c r="E24" i="1"/>
  <c r="D24" i="1"/>
  <c r="BC23" i="1"/>
  <c r="AY23" i="1"/>
  <c r="AU23" i="1"/>
  <c r="AQ23" i="1"/>
  <c r="AM23" i="1"/>
  <c r="AI23" i="1"/>
  <c r="AE23" i="1"/>
  <c r="AA23" i="1"/>
  <c r="W23" i="1"/>
  <c r="S23" i="1"/>
  <c r="O23" i="1"/>
  <c r="K23" i="1"/>
  <c r="BC22" i="1"/>
  <c r="AY22" i="1"/>
  <c r="AU22" i="1"/>
  <c r="AQ22" i="1"/>
  <c r="AM22" i="1"/>
  <c r="AI22" i="1"/>
  <c r="AE22" i="1"/>
  <c r="AA22" i="1"/>
  <c r="W22" i="1"/>
  <c r="S22" i="1"/>
  <c r="O22" i="1"/>
  <c r="K22" i="1"/>
  <c r="BC21" i="1" s="1"/>
  <c r="BB21" i="1"/>
  <c r="BA21" i="1"/>
  <c r="AZ21" i="1"/>
  <c r="AX21" i="1"/>
  <c r="AY21" i="1" s="1"/>
  <c r="AW21" i="1"/>
  <c r="AV21" i="1"/>
  <c r="AT21" i="1"/>
  <c r="AU21" i="1" s="1"/>
  <c r="AS21" i="1"/>
  <c r="AR21" i="1"/>
  <c r="AP21" i="1"/>
  <c r="AO21" i="1"/>
  <c r="AN21" i="1"/>
  <c r="AL21" i="1"/>
  <c r="AM21" i="1" s="1"/>
  <c r="AK21" i="1"/>
  <c r="AJ21" i="1"/>
  <c r="AH21" i="1"/>
  <c r="AI21" i="1" s="1"/>
  <c r="AG21" i="1"/>
  <c r="AF21" i="1"/>
  <c r="AD21" i="1"/>
  <c r="AE21" i="1" s="1"/>
  <c r="AC21" i="1"/>
  <c r="AB21" i="1"/>
  <c r="AA21" i="1"/>
  <c r="W21" i="1"/>
  <c r="S21" i="1"/>
  <c r="O21" i="1"/>
  <c r="K21" i="1"/>
  <c r="BC20" i="1"/>
  <c r="AY20" i="1"/>
  <c r="AU20" i="1"/>
  <c r="AQ20" i="1"/>
  <c r="AM20" i="1"/>
  <c r="AI20" i="1"/>
  <c r="AE20" i="1"/>
  <c r="AA20" i="1"/>
  <c r="W20" i="1"/>
  <c r="S20" i="1"/>
  <c r="O20" i="1"/>
  <c r="K20" i="1"/>
  <c r="BC19" i="1"/>
  <c r="AY19" i="1"/>
  <c r="AU19" i="1"/>
  <c r="AQ19" i="1"/>
  <c r="AM19" i="1"/>
  <c r="AI19" i="1"/>
  <c r="AE19" i="1"/>
  <c r="AA19" i="1"/>
  <c r="W19" i="1"/>
  <c r="S19" i="1"/>
  <c r="O19" i="1"/>
  <c r="K19" i="1"/>
  <c r="BB18" i="1"/>
  <c r="BA18" i="1"/>
  <c r="AZ18" i="1"/>
  <c r="AX18" i="1"/>
  <c r="AW18" i="1"/>
  <c r="AV18" i="1"/>
  <c r="AT18" i="1"/>
  <c r="AS18" i="1"/>
  <c r="AR18" i="1"/>
  <c r="AP18" i="1"/>
  <c r="AO18" i="1"/>
  <c r="AN18" i="1"/>
  <c r="AL18" i="1"/>
  <c r="AK18" i="1"/>
  <c r="AJ18" i="1"/>
  <c r="AH18" i="1"/>
  <c r="AG18" i="1"/>
  <c r="AF18" i="1"/>
  <c r="AD18" i="1"/>
  <c r="AC18" i="1"/>
  <c r="AB18" i="1"/>
  <c r="Z18" i="1"/>
  <c r="Y18" i="1"/>
  <c r="X18" i="1"/>
  <c r="V18" i="1"/>
  <c r="U18" i="1"/>
  <c r="T18" i="1"/>
  <c r="R18" i="1"/>
  <c r="Q18" i="1"/>
  <c r="P18" i="1"/>
  <c r="N18" i="1"/>
  <c r="M18" i="1"/>
  <c r="L18" i="1"/>
  <c r="J18" i="1"/>
  <c r="I18" i="1"/>
  <c r="H18" i="1"/>
  <c r="G18" i="1"/>
  <c r="F18" i="1"/>
  <c r="E18" i="1"/>
  <c r="D18" i="1"/>
  <c r="BC17" i="1"/>
  <c r="AY17" i="1"/>
  <c r="AU17" i="1"/>
  <c r="AQ17" i="1"/>
  <c r="AM17" i="1"/>
  <c r="AI17" i="1"/>
  <c r="AE17" i="1"/>
  <c r="AA17" i="1"/>
  <c r="W17" i="1"/>
  <c r="S17" i="1"/>
  <c r="O17" i="1"/>
  <c r="K17" i="1"/>
  <c r="BC16" i="1"/>
  <c r="AY16" i="1"/>
  <c r="AU16" i="1"/>
  <c r="AQ16" i="1"/>
  <c r="AM16" i="1"/>
  <c r="AI16" i="1"/>
  <c r="AE16" i="1"/>
  <c r="AA16" i="1"/>
  <c r="W16" i="1"/>
  <c r="S16" i="1"/>
  <c r="O16" i="1"/>
  <c r="K16" i="1"/>
  <c r="BB15" i="1"/>
  <c r="BA15" i="1"/>
  <c r="AZ15" i="1"/>
  <c r="AX15" i="1"/>
  <c r="AW15" i="1"/>
  <c r="AV15" i="1"/>
  <c r="AT15" i="1"/>
  <c r="AS15" i="1"/>
  <c r="AR15" i="1"/>
  <c r="AP15" i="1"/>
  <c r="AQ15" i="1" s="1"/>
  <c r="AO15" i="1"/>
  <c r="AN15" i="1"/>
  <c r="AL15" i="1"/>
  <c r="AM15" i="1" s="1"/>
  <c r="AK15" i="1"/>
  <c r="AJ15" i="1"/>
  <c r="AH15" i="1"/>
  <c r="AI15" i="1" s="1"/>
  <c r="AG15" i="1"/>
  <c r="AF15" i="1"/>
  <c r="AD15" i="1"/>
  <c r="AE15" i="1" s="1"/>
  <c r="AC15" i="1"/>
  <c r="AB15" i="1"/>
  <c r="AA15" i="1"/>
  <c r="W15" i="1"/>
  <c r="S15" i="1"/>
  <c r="O15" i="1"/>
  <c r="K15" i="1"/>
  <c r="BC14" i="1"/>
  <c r="AY14" i="1"/>
  <c r="AU14" i="1"/>
  <c r="AQ14" i="1"/>
  <c r="AM14" i="1"/>
  <c r="AI14" i="1"/>
  <c r="AE14" i="1"/>
  <c r="AA14" i="1"/>
  <c r="W14" i="1"/>
  <c r="S14" i="1"/>
  <c r="O14" i="1"/>
  <c r="K14" i="1"/>
  <c r="BC13" i="1"/>
  <c r="AY13" i="1"/>
  <c r="AU13" i="1"/>
  <c r="AQ13" i="1"/>
  <c r="AM13" i="1"/>
  <c r="AI13" i="1"/>
  <c r="AE13" i="1"/>
  <c r="AA13" i="1"/>
  <c r="W13" i="1"/>
  <c r="S13" i="1"/>
  <c r="O13" i="1"/>
  <c r="K13" i="1"/>
  <c r="BB12" i="1"/>
  <c r="BA12" i="1"/>
  <c r="AZ12" i="1"/>
  <c r="AX12" i="1"/>
  <c r="AW12" i="1"/>
  <c r="AV12" i="1"/>
  <c r="AT12" i="1"/>
  <c r="AS12" i="1"/>
  <c r="AR12" i="1"/>
  <c r="AP12" i="1"/>
  <c r="AO12" i="1"/>
  <c r="AN12" i="1"/>
  <c r="AL12" i="1"/>
  <c r="AK12" i="1"/>
  <c r="AJ12" i="1"/>
  <c r="AH12" i="1"/>
  <c r="AG12" i="1"/>
  <c r="AF12" i="1"/>
  <c r="AD12" i="1"/>
  <c r="AC12" i="1"/>
  <c r="AB12" i="1"/>
  <c r="Z12" i="1"/>
  <c r="Y12" i="1"/>
  <c r="X12" i="1"/>
  <c r="V12" i="1"/>
  <c r="U12" i="1"/>
  <c r="T12" i="1"/>
  <c r="R12" i="1"/>
  <c r="Q12" i="1"/>
  <c r="P12" i="1"/>
  <c r="N12" i="1"/>
  <c r="M12" i="1"/>
  <c r="L12" i="1"/>
  <c r="J12" i="1"/>
  <c r="I12" i="1"/>
  <c r="H12" i="1"/>
  <c r="G12" i="1"/>
  <c r="F12" i="1"/>
  <c r="E12" i="1"/>
  <c r="D12" i="1"/>
  <c r="BC11" i="1"/>
  <c r="AY11" i="1"/>
  <c r="AU11" i="1"/>
  <c r="AQ11" i="1"/>
  <c r="AM11" i="1"/>
  <c r="AI11" i="1"/>
  <c r="AE11" i="1"/>
  <c r="AA11" i="1"/>
  <c r="W11" i="1"/>
  <c r="S11" i="1"/>
  <c r="O11" i="1"/>
  <c r="K11" i="1"/>
  <c r="BC10" i="1"/>
  <c r="AY10" i="1"/>
  <c r="AU10" i="1"/>
  <c r="AQ10" i="1"/>
  <c r="AM10" i="1"/>
  <c r="AI10" i="1"/>
  <c r="AE10" i="1"/>
  <c r="AA10" i="1"/>
  <c r="W10" i="1"/>
  <c r="S10" i="1"/>
  <c r="O10" i="1"/>
  <c r="K10" i="1"/>
  <c r="BB9" i="1"/>
  <c r="BA9" i="1"/>
  <c r="AZ9" i="1"/>
  <c r="AZ34" i="1" s="1"/>
  <c r="AX9" i="1"/>
  <c r="AX34" i="1" s="1"/>
  <c r="AY34" i="1" s="1"/>
  <c r="AW9" i="1"/>
  <c r="AV9" i="1"/>
  <c r="AU9" i="1" s="1"/>
  <c r="AT9" i="1"/>
  <c r="AS9" i="1"/>
  <c r="AR9" i="1"/>
  <c r="AQ9" i="1"/>
  <c r="AP9" i="1"/>
  <c r="AO9" i="1"/>
  <c r="AN9" i="1"/>
  <c r="AL9" i="1"/>
  <c r="AM9" i="1" s="1"/>
  <c r="AK9" i="1"/>
  <c r="AJ9" i="1"/>
  <c r="AH9" i="1"/>
  <c r="AI9" i="1" s="1"/>
  <c r="AG9" i="1"/>
  <c r="AF9" i="1"/>
  <c r="AD9" i="1"/>
  <c r="AE9" i="1" s="1"/>
  <c r="AC9" i="1"/>
  <c r="AB9" i="1"/>
  <c r="AA9" i="1"/>
  <c r="W9" i="1"/>
  <c r="S9" i="1"/>
  <c r="O9" i="1"/>
  <c r="K9" i="1"/>
  <c r="BC8" i="1"/>
  <c r="AY8" i="1"/>
  <c r="AU8" i="1"/>
  <c r="AQ8" i="1"/>
  <c r="AM8" i="1"/>
  <c r="AI8" i="1"/>
  <c r="AE8" i="1"/>
  <c r="AA8" i="1"/>
  <c r="W8" i="1"/>
  <c r="S8" i="1"/>
  <c r="O8" i="1"/>
  <c r="K8" i="1"/>
  <c r="BC7" i="1"/>
  <c r="AY7" i="1"/>
  <c r="AU7" i="1"/>
  <c r="AQ7" i="1"/>
  <c r="AM7" i="1"/>
  <c r="AI7" i="1"/>
  <c r="AE7" i="1"/>
  <c r="AA7" i="1"/>
  <c r="W7" i="1"/>
  <c r="S7" i="1"/>
  <c r="O7" i="1"/>
  <c r="K7" i="1"/>
  <c r="BB6" i="1"/>
  <c r="BA6" i="1"/>
  <c r="AZ6" i="1"/>
  <c r="AX6" i="1"/>
  <c r="AW6" i="1"/>
  <c r="AV6" i="1"/>
  <c r="AT6" i="1"/>
  <c r="AU6" i="1" s="1"/>
  <c r="AS6" i="1"/>
  <c r="AR6" i="1"/>
  <c r="AQ6" i="1" s="1"/>
  <c r="AP6" i="1"/>
  <c r="AO6" i="1"/>
  <c r="AN6" i="1"/>
  <c r="AL6" i="1"/>
  <c r="AK6" i="1"/>
  <c r="AJ6" i="1"/>
  <c r="AI6" i="1" s="1"/>
  <c r="AH6" i="1"/>
  <c r="AG6" i="1"/>
  <c r="AF6" i="1"/>
  <c r="AD6" i="1"/>
  <c r="AC6" i="1"/>
  <c r="AB6" i="1"/>
  <c r="AA6" i="1" s="1"/>
  <c r="Z6" i="1"/>
  <c r="Y6" i="1"/>
  <c r="X6" i="1"/>
  <c r="V6" i="1"/>
  <c r="U6" i="1"/>
  <c r="T6" i="1"/>
  <c r="S6" i="1" s="1"/>
  <c r="R6" i="1"/>
  <c r="Q6" i="1"/>
  <c r="P6" i="1"/>
  <c r="N6" i="1"/>
  <c r="M6" i="1"/>
  <c r="L6" i="1"/>
  <c r="K6" i="1" s="1"/>
  <c r="J6" i="1"/>
  <c r="I6" i="1"/>
  <c r="H6" i="1"/>
  <c r="G6" i="1"/>
  <c r="F6" i="1"/>
  <c r="E6" i="1"/>
  <c r="D6" i="1"/>
  <c r="BC5" i="1"/>
  <c r="AY5" i="1"/>
  <c r="AU5" i="1"/>
  <c r="AQ5" i="1"/>
  <c r="AM5" i="1"/>
  <c r="AI5" i="1"/>
  <c r="AE5" i="1"/>
  <c r="AA5" i="1"/>
  <c r="W5" i="1"/>
  <c r="S5" i="1"/>
  <c r="O5" i="1"/>
  <c r="K5" i="1"/>
  <c r="BC4" i="1"/>
  <c r="AY4" i="1"/>
  <c r="AU4" i="1"/>
  <c r="AQ4" i="1"/>
  <c r="AM4" i="1"/>
  <c r="AI4" i="1"/>
  <c r="AE4" i="1"/>
  <c r="AA4" i="1"/>
  <c r="W4" i="1"/>
  <c r="S4" i="1"/>
  <c r="O4" i="1"/>
  <c r="K4" i="1"/>
  <c r="V3" i="3"/>
  <c r="W3" i="3" s="1"/>
  <c r="AO3" i="3"/>
  <c r="AR3" i="3" s="1"/>
  <c r="AS3" i="3"/>
  <c r="BA3" i="3"/>
  <c r="AC15" i="3"/>
  <c r="AD15" i="3" s="1"/>
  <c r="AO15" i="3"/>
  <c r="BA15" i="3" s="1"/>
  <c r="AC13" i="3"/>
  <c r="AD13" i="3" s="1"/>
  <c r="AO13" i="3"/>
  <c r="BA13" i="3" s="1"/>
  <c r="AC11" i="3"/>
  <c r="AD11" i="3" s="1"/>
  <c r="AC9" i="3"/>
  <c r="AD9" i="3" s="1"/>
  <c r="AC7" i="3"/>
  <c r="AD7" i="3" s="1"/>
  <c r="AF7" i="3" s="1"/>
  <c r="AG7" i="3" s="1"/>
  <c r="AC5" i="3"/>
  <c r="AD5" i="3" s="1"/>
  <c r="AO7" i="3"/>
  <c r="AR7" i="3" s="1"/>
  <c r="AO5" i="3"/>
  <c r="AR5" i="3" s="1"/>
  <c r="AC14" i="3"/>
  <c r="AD14" i="3" s="1"/>
  <c r="AP14" i="3" s="1"/>
  <c r="BB14" i="3" s="1"/>
  <c r="AO14" i="3"/>
  <c r="AR14" i="3" s="1"/>
  <c r="AC12" i="3"/>
  <c r="AD12" i="3" s="1"/>
  <c r="AO12" i="3"/>
  <c r="AR12" i="3" s="1"/>
  <c r="V11" i="3"/>
  <c r="W11" i="3" s="1"/>
  <c r="AC10" i="3"/>
  <c r="AD10" i="3" s="1"/>
  <c r="AO10" i="3"/>
  <c r="AR10" i="3" s="1"/>
  <c r="AO9" i="3"/>
  <c r="AR9" i="3" s="1"/>
  <c r="AC8" i="3"/>
  <c r="AD8" i="3" s="1"/>
  <c r="AO8" i="3"/>
  <c r="AR8" i="3" s="1"/>
  <c r="V7" i="3"/>
  <c r="W7" i="3" s="1"/>
  <c r="V5" i="3"/>
  <c r="W5" i="3" s="1"/>
  <c r="V4" i="3"/>
  <c r="W4" i="3" s="1"/>
  <c r="AC16" i="3"/>
  <c r="AD16" i="3" s="1"/>
  <c r="V15" i="3"/>
  <c r="W15" i="3" s="1"/>
  <c r="V13" i="3"/>
  <c r="W13" i="3" s="1"/>
  <c r="AC6" i="3"/>
  <c r="AD6" i="3" s="1"/>
  <c r="AC4" i="3"/>
  <c r="AD4" i="3" s="1"/>
  <c r="AO6" i="3"/>
  <c r="BA6" i="3" s="1"/>
  <c r="AO4" i="3"/>
  <c r="AR4" i="3" s="1"/>
  <c r="V16" i="3"/>
  <c r="W16" i="3" s="1"/>
  <c r="V14" i="3"/>
  <c r="W14" i="3" s="1"/>
  <c r="V12" i="3"/>
  <c r="W12" i="3" s="1"/>
  <c r="AO11" i="3"/>
  <c r="BA11" i="3" s="1"/>
  <c r="V10" i="3"/>
  <c r="W10" i="3" s="1"/>
  <c r="V9" i="3"/>
  <c r="W9" i="3" s="1"/>
  <c r="V8" i="3"/>
  <c r="W8" i="3" s="1"/>
  <c r="V6" i="3"/>
  <c r="W6" i="3" s="1"/>
  <c r="AS4" i="3"/>
  <c r="AS5" i="3"/>
  <c r="AS6" i="3"/>
  <c r="AS7" i="3"/>
  <c r="AS8" i="3"/>
  <c r="AS9" i="3"/>
  <c r="AS10" i="3"/>
  <c r="AS11" i="3"/>
  <c r="AS12" i="3"/>
  <c r="AS13" i="3"/>
  <c r="AS14" i="3"/>
  <c r="AS15" i="3"/>
  <c r="AC17" i="3"/>
  <c r="AD17" i="3" s="1"/>
  <c r="AO16" i="3"/>
  <c r="V17" i="3"/>
  <c r="W17" i="3" s="1"/>
  <c r="AR16" i="3"/>
  <c r="AS16" i="3"/>
  <c r="BA16" i="3"/>
  <c r="AO17" i="3"/>
  <c r="AR17" i="3" s="1"/>
  <c r="AS17" i="3"/>
  <c r="V18" i="3"/>
  <c r="W18" i="3" s="1"/>
  <c r="AC18" i="3"/>
  <c r="AD18" i="3" s="1"/>
  <c r="AF18" i="3" s="1"/>
  <c r="AG18" i="3" s="1"/>
  <c r="AC19" i="3"/>
  <c r="AD19" i="3" s="1"/>
  <c r="AO19" i="3"/>
  <c r="AR19" i="3" s="1"/>
  <c r="AC20" i="3"/>
  <c r="AD20" i="3" s="1"/>
  <c r="AF20" i="3" s="1"/>
  <c r="AG20" i="3" s="1"/>
  <c r="AO18" i="3"/>
  <c r="AR18" i="3" s="1"/>
  <c r="AC21" i="3"/>
  <c r="AD21" i="3" s="1"/>
  <c r="AS18" i="3"/>
  <c r="AS19" i="3"/>
  <c r="AO20" i="3"/>
  <c r="AR20" i="3" s="1"/>
  <c r="AS20" i="3"/>
  <c r="V22" i="3"/>
  <c r="W22" i="3" s="1"/>
  <c r="AO21" i="3"/>
  <c r="AR21" i="3" s="1"/>
  <c r="AC22" i="3"/>
  <c r="AD22" i="3" s="1"/>
  <c r="AF22" i="3" s="1"/>
  <c r="AG22" i="3" s="1"/>
  <c r="AS21" i="3"/>
  <c r="AS22" i="3"/>
  <c r="AT22" i="3" s="1"/>
  <c r="V23" i="3"/>
  <c r="W23" i="3" s="1"/>
  <c r="AC23" i="3"/>
  <c r="AD23" i="3" s="1"/>
  <c r="AD24" i="3"/>
  <c r="AF24" i="3" s="1"/>
  <c r="AG24" i="3" s="1"/>
  <c r="AS23" i="3"/>
  <c r="AT23" i="3" s="1"/>
  <c r="V24" i="3"/>
  <c r="W24" i="3" s="1"/>
  <c r="AD25" i="3"/>
  <c r="AF25" i="3" s="1"/>
  <c r="AG25" i="3" s="1"/>
  <c r="AT24" i="3"/>
  <c r="AW24" i="3" s="1"/>
  <c r="V25" i="3"/>
  <c r="W25" i="3" s="1"/>
  <c r="V26" i="3"/>
  <c r="W26" i="3" s="1"/>
  <c r="AD26" i="3"/>
  <c r="AP26" i="3" s="1"/>
  <c r="BB26" i="3" s="1"/>
  <c r="V27" i="3"/>
  <c r="W27" i="3" s="1"/>
  <c r="AC27" i="3"/>
  <c r="AD27" i="3" s="1"/>
  <c r="AF27" i="3" s="1"/>
  <c r="AG27" i="3" s="1"/>
  <c r="AS25" i="3"/>
  <c r="AT25" i="3" s="1"/>
  <c r="AS26" i="3"/>
  <c r="AT26" i="3" s="1"/>
  <c r="AW26" i="3" s="1"/>
  <c r="AO27" i="3"/>
  <c r="AR27" i="3" s="1"/>
  <c r="AS27" i="3"/>
  <c r="V29" i="3"/>
  <c r="W29" i="3" s="1"/>
  <c r="AB28" i="3"/>
  <c r="AC28" i="3" s="1"/>
  <c r="AD28" i="3" s="1"/>
  <c r="AD30" i="3"/>
  <c r="AF30" i="3" s="1"/>
  <c r="AG30" i="3" s="1"/>
  <c r="AB29" i="3"/>
  <c r="AC29" i="3" s="1"/>
  <c r="AD29" i="3" s="1"/>
  <c r="V30" i="3"/>
  <c r="W30" i="3" s="1"/>
  <c r="V28" i="3"/>
  <c r="W28" i="3" s="1"/>
  <c r="AS28" i="3"/>
  <c r="AT28" i="3" s="1"/>
  <c r="AV28" i="3" s="1"/>
  <c r="AD33" i="3"/>
  <c r="AP33" i="3" s="1"/>
  <c r="BB33" i="3" s="1"/>
  <c r="AD31" i="3"/>
  <c r="AF31" i="3" s="1"/>
  <c r="AG31" i="3" s="1"/>
  <c r="V34" i="3"/>
  <c r="W34" i="3" s="1"/>
  <c r="V33" i="3"/>
  <c r="W33" i="3" s="1"/>
  <c r="V32" i="3"/>
  <c r="W32" i="3" s="1"/>
  <c r="AT29" i="3"/>
  <c r="AV29" i="3" s="1"/>
  <c r="AT30" i="3"/>
  <c r="AU30" i="3" s="1"/>
  <c r="AD32" i="3"/>
  <c r="AP32" i="3" s="1"/>
  <c r="BB32" i="3" s="1"/>
  <c r="V31" i="3"/>
  <c r="W31" i="3" s="1"/>
  <c r="AD34" i="3"/>
  <c r="AF34" i="3" s="1"/>
  <c r="AG34" i="3" s="1"/>
  <c r="AT31" i="3"/>
  <c r="AV31" i="3" s="1"/>
  <c r="AT32" i="3"/>
  <c r="AU32" i="3" s="1"/>
  <c r="AT33" i="3"/>
  <c r="AU33" i="3" s="1"/>
  <c r="AT34" i="3"/>
  <c r="AW34" i="3" s="1"/>
  <c r="T40" i="3"/>
  <c r="V40" i="3" s="1"/>
  <c r="W40" i="3" s="1"/>
  <c r="O12" i="1" l="1"/>
  <c r="W12" i="1"/>
  <c r="AE12" i="1"/>
  <c r="AM12" i="1"/>
  <c r="AU12" i="1"/>
  <c r="AU15" i="1"/>
  <c r="O18" i="1"/>
  <c r="W18" i="1"/>
  <c r="AE18" i="1"/>
  <c r="AM18" i="1"/>
  <c r="AU18" i="1"/>
  <c r="AW34" i="1"/>
  <c r="AL34" i="1"/>
  <c r="AM34" i="1" s="1"/>
  <c r="AN34" i="1"/>
  <c r="AP34" i="1"/>
  <c r="AS34" i="1"/>
  <c r="AV34" i="1"/>
  <c r="BC24" i="1"/>
  <c r="BC18" i="1"/>
  <c r="BC12" i="1"/>
  <c r="BC15" i="1"/>
  <c r="BC6" i="1"/>
  <c r="BC9" i="1"/>
  <c r="BB34" i="1"/>
  <c r="BC34" i="1" s="1"/>
  <c r="BA34" i="1"/>
  <c r="BA8" i="3"/>
  <c r="AR15" i="3"/>
  <c r="AT15" i="3" s="1"/>
  <c r="BA7" i="3"/>
  <c r="AR6" i="3"/>
  <c r="AT6" i="3" s="1"/>
  <c r="O6" i="1"/>
  <c r="W6" i="1"/>
  <c r="AE6" i="1"/>
  <c r="AM6" i="1"/>
  <c r="K12" i="1"/>
  <c r="S12" i="1"/>
  <c r="AA12" i="1"/>
  <c r="AI12" i="1"/>
  <c r="AQ12" i="1"/>
  <c r="K18" i="1"/>
  <c r="S18" i="1"/>
  <c r="AA18" i="1"/>
  <c r="AI18" i="1"/>
  <c r="AQ18" i="1"/>
  <c r="K24" i="1"/>
  <c r="S24" i="1"/>
  <c r="AA24" i="1"/>
  <c r="AI24" i="1"/>
  <c r="AQ24" i="1"/>
  <c r="AC34" i="1"/>
  <c r="AG34" i="1"/>
  <c r="AK34" i="1"/>
  <c r="AJ34" i="1" s="1"/>
  <c r="AO34" i="1"/>
  <c r="AQ21" i="1"/>
  <c r="AR34" i="1"/>
  <c r="AQ34" i="1" s="1"/>
  <c r="AT34" i="1"/>
  <c r="AU34" i="1" s="1"/>
  <c r="AB34" i="1"/>
  <c r="AD34" i="1"/>
  <c r="AF34" i="1"/>
  <c r="AH34" i="1"/>
  <c r="AI27" i="1"/>
  <c r="AY24" i="1"/>
  <c r="AY18" i="1"/>
  <c r="AY12" i="1"/>
  <c r="AY15" i="1"/>
  <c r="AY6" i="1"/>
  <c r="AY9" i="1"/>
  <c r="BA14" i="3"/>
  <c r="BA12" i="3"/>
  <c r="AR11" i="3"/>
  <c r="BA9" i="3"/>
  <c r="BA4" i="3"/>
  <c r="AR13" i="3"/>
  <c r="AV23" i="3"/>
  <c r="AY23" i="3"/>
  <c r="AZ23" i="3"/>
  <c r="AU23" i="3"/>
  <c r="AT20" i="3"/>
  <c r="AX20" i="3" s="1"/>
  <c r="AT19" i="3"/>
  <c r="AY19" i="3" s="1"/>
  <c r="AT16" i="3"/>
  <c r="AW16" i="3" s="1"/>
  <c r="AT8" i="3"/>
  <c r="AX8" i="3" s="1"/>
  <c r="AT3" i="3"/>
  <c r="AZ3" i="3" s="1"/>
  <c r="AW22" i="3"/>
  <c r="AX22" i="3"/>
  <c r="AV22" i="3"/>
  <c r="AY22" i="3"/>
  <c r="AU25" i="3"/>
  <c r="AY25" i="3"/>
  <c r="AW25" i="3"/>
  <c r="AZ25" i="3"/>
  <c r="AF21" i="3"/>
  <c r="AG21" i="3" s="1"/>
  <c r="AP21" i="3"/>
  <c r="BB21" i="3" s="1"/>
  <c r="AT27" i="3"/>
  <c r="AW27" i="3" s="1"/>
  <c r="AF26" i="3"/>
  <c r="AG26" i="3" s="1"/>
  <c r="AU24" i="3"/>
  <c r="AW23" i="3"/>
  <c r="AX23" i="3"/>
  <c r="BA21" i="3"/>
  <c r="BA20" i="3"/>
  <c r="BA19" i="3"/>
  <c r="AT17" i="3"/>
  <c r="AU17" i="3" s="1"/>
  <c r="AT14" i="3"/>
  <c r="AX14" i="3" s="1"/>
  <c r="AT12" i="3"/>
  <c r="AX12" i="3" s="1"/>
  <c r="AT11" i="3"/>
  <c r="AV11" i="3" s="1"/>
  <c r="AT9" i="3"/>
  <c r="AW9" i="3" s="1"/>
  <c r="AT7" i="3"/>
  <c r="AW7" i="3" s="1"/>
  <c r="AT4" i="3"/>
  <c r="AW4" i="3" s="1"/>
  <c r="AT13" i="3"/>
  <c r="AU13" i="3" s="1"/>
  <c r="AT10" i="3"/>
  <c r="AX10" i="3" s="1"/>
  <c r="AT21" i="3"/>
  <c r="AV21" i="3" s="1"/>
  <c r="AT18" i="3"/>
  <c r="AU18" i="3" s="1"/>
  <c r="AT5" i="3"/>
  <c r="AV5" i="3" s="1"/>
  <c r="AV32" i="3"/>
  <c r="AZ28" i="3"/>
  <c r="AZ32" i="3"/>
  <c r="AW32" i="3"/>
  <c r="AU31" i="3"/>
  <c r="AF32" i="3"/>
  <c r="AG32" i="3" s="1"/>
  <c r="AV30" i="3"/>
  <c r="AU29" i="3"/>
  <c r="AY28" i="3"/>
  <c r="AU28" i="3"/>
  <c r="AX32" i="3"/>
  <c r="AY32" i="3"/>
  <c r="AY31" i="3"/>
  <c r="AX31" i="3"/>
  <c r="AP31" i="3"/>
  <c r="BB31" i="3" s="1"/>
  <c r="AF33" i="3"/>
  <c r="AG33" i="3" s="1"/>
  <c r="AZ30" i="3"/>
  <c r="AW30" i="3"/>
  <c r="AY29" i="3"/>
  <c r="AX29" i="3"/>
  <c r="AW28" i="3"/>
  <c r="AX28" i="3"/>
  <c r="AP15" i="3"/>
  <c r="BB15" i="3" s="1"/>
  <c r="AF15" i="3"/>
  <c r="AG15" i="3" s="1"/>
  <c r="AU26" i="3"/>
  <c r="AV33" i="3"/>
  <c r="AZ26" i="3"/>
  <c r="AV26" i="3"/>
  <c r="BA10" i="3"/>
  <c r="BA5" i="3"/>
  <c r="AF14" i="3"/>
  <c r="AG14" i="3" s="1"/>
  <c r="AF23" i="3"/>
  <c r="AG23" i="3" s="1"/>
  <c r="AP23" i="3"/>
  <c r="BB23" i="3" s="1"/>
  <c r="AF11" i="3"/>
  <c r="AG11" i="3" s="1"/>
  <c r="AP11" i="3"/>
  <c r="BB11" i="3" s="1"/>
  <c r="AF5" i="3"/>
  <c r="AG5" i="3" s="1"/>
  <c r="AP5" i="3"/>
  <c r="BB5" i="3" s="1"/>
  <c r="AF9" i="3"/>
  <c r="AG9" i="3" s="1"/>
  <c r="AP9" i="3"/>
  <c r="BB9" i="3" s="1"/>
  <c r="AY34" i="3"/>
  <c r="AZ34" i="3"/>
  <c r="AZ33" i="3"/>
  <c r="AW33" i="3"/>
  <c r="AX30" i="3"/>
  <c r="AY30" i="3"/>
  <c r="AP30" i="3"/>
  <c r="BB30" i="3" s="1"/>
  <c r="AW29" i="3"/>
  <c r="AZ29" i="3"/>
  <c r="BA27" i="3"/>
  <c r="AX26" i="3"/>
  <c r="AY26" i="3"/>
  <c r="AX25" i="3"/>
  <c r="AV25" i="3"/>
  <c r="AP25" i="3"/>
  <c r="BB25" i="3" s="1"/>
  <c r="AZ24" i="3"/>
  <c r="AV24" i="3"/>
  <c r="AP24" i="3"/>
  <c r="BB24" i="3" s="1"/>
  <c r="AZ22" i="3"/>
  <c r="AU22" i="3"/>
  <c r="BA18" i="3"/>
  <c r="BA17" i="3"/>
  <c r="AP28" i="3"/>
  <c r="BB28" i="3" s="1"/>
  <c r="AF28" i="3"/>
  <c r="AG28" i="3" s="1"/>
  <c r="AU27" i="3"/>
  <c r="AV19" i="3"/>
  <c r="AW10" i="3"/>
  <c r="AV10" i="3"/>
  <c r="AW8" i="3"/>
  <c r="AV8" i="3"/>
  <c r="AP4" i="3"/>
  <c r="BB4" i="3" s="1"/>
  <c r="AF4" i="3"/>
  <c r="AG4" i="3" s="1"/>
  <c r="AP8" i="3"/>
  <c r="BB8" i="3" s="1"/>
  <c r="AF8" i="3"/>
  <c r="AG8" i="3" s="1"/>
  <c r="AP12" i="3"/>
  <c r="BB12" i="3" s="1"/>
  <c r="AF12" i="3"/>
  <c r="AG12" i="3" s="1"/>
  <c r="AP13" i="3"/>
  <c r="BB13" i="3" s="1"/>
  <c r="AF13" i="3"/>
  <c r="AG13" i="3" s="1"/>
  <c r="AU3" i="3"/>
  <c r="AP29" i="3"/>
  <c r="BB29" i="3" s="1"/>
  <c r="AF29" i="3"/>
  <c r="AG29" i="3" s="1"/>
  <c r="AV18" i="3"/>
  <c r="AY18" i="3"/>
  <c r="AF19" i="3"/>
  <c r="AG19" i="3" s="1"/>
  <c r="AP19" i="3"/>
  <c r="BB19" i="3" s="1"/>
  <c r="AW17" i="3"/>
  <c r="AF17" i="3"/>
  <c r="AG17" i="3" s="1"/>
  <c r="AP17" i="3"/>
  <c r="BB17" i="3" s="1"/>
  <c r="AU12" i="3"/>
  <c r="AU9" i="3"/>
  <c r="AX4" i="3"/>
  <c r="AZ4" i="3"/>
  <c r="AF6" i="3"/>
  <c r="AG6" i="3" s="1"/>
  <c r="AP6" i="3"/>
  <c r="BB6" i="3" s="1"/>
  <c r="AP16" i="3"/>
  <c r="BB16" i="3" s="1"/>
  <c r="AF16" i="3"/>
  <c r="AG16" i="3" s="1"/>
  <c r="AP10" i="3"/>
  <c r="BB10" i="3" s="1"/>
  <c r="AF10" i="3"/>
  <c r="AG10" i="3" s="1"/>
  <c r="AF3" i="3"/>
  <c r="AG3" i="3" s="1"/>
  <c r="AP3" i="3"/>
  <c r="BB3" i="3" s="1"/>
  <c r="AX34" i="3"/>
  <c r="AU34" i="3"/>
  <c r="AV34" i="3"/>
  <c r="AP34" i="3"/>
  <c r="BB34" i="3" s="1"/>
  <c r="AX33" i="3"/>
  <c r="AY33" i="3"/>
  <c r="AW31" i="3"/>
  <c r="AZ31" i="3"/>
  <c r="AP27" i="3"/>
  <c r="BB27" i="3" s="1"/>
  <c r="AX24" i="3"/>
  <c r="AY24" i="3"/>
  <c r="AP22" i="3"/>
  <c r="BB22" i="3" s="1"/>
  <c r="AP20" i="3"/>
  <c r="BB20" i="3" s="1"/>
  <c r="AP18" i="3"/>
  <c r="BB18" i="3" s="1"/>
  <c r="AX13" i="3"/>
  <c r="AP7" i="3"/>
  <c r="BB7" i="3" s="1"/>
  <c r="AV7" i="3" l="1"/>
  <c r="AZ11" i="3"/>
  <c r="AW14" i="3"/>
  <c r="AY20" i="3"/>
  <c r="AU16" i="3"/>
  <c r="AX21" i="3"/>
  <c r="AY7" i="3"/>
  <c r="AW11" i="3"/>
  <c r="AV14" i="3"/>
  <c r="AV3" i="3"/>
  <c r="AX5" i="3"/>
  <c r="AW21" i="3"/>
  <c r="AY13" i="3"/>
  <c r="AV13" i="3"/>
  <c r="AX6" i="3"/>
  <c r="AU6" i="3"/>
  <c r="AU15" i="3"/>
  <c r="AV15" i="3"/>
  <c r="AY4" i="3"/>
  <c r="AU7" i="3"/>
  <c r="AX11" i="3"/>
  <c r="AU14" i="3"/>
  <c r="AZ18" i="3"/>
  <c r="AU20" i="3"/>
  <c r="AV20" i="3"/>
  <c r="AY3" i="3"/>
  <c r="AZ5" i="3"/>
  <c r="AW5" i="3"/>
  <c r="AU10" i="3"/>
  <c r="AY16" i="3"/>
  <c r="AZ16" i="3"/>
  <c r="AX15" i="3"/>
  <c r="AV6" i="3"/>
  <c r="AW6" i="3"/>
  <c r="AY9" i="3"/>
  <c r="AV9" i="3"/>
  <c r="AV12" i="3"/>
  <c r="AW12" i="3"/>
  <c r="AX17" i="3"/>
  <c r="AZ17" i="3"/>
  <c r="AU8" i="3"/>
  <c r="AW19" i="3"/>
  <c r="AU19" i="3"/>
  <c r="AU21" i="3"/>
  <c r="AY27" i="3"/>
  <c r="AV27" i="3"/>
  <c r="AY15" i="3"/>
  <c r="AV4" i="3"/>
  <c r="AU4" i="3"/>
  <c r="AZ7" i="3"/>
  <c r="AX7" i="3"/>
  <c r="AY11" i="3"/>
  <c r="AU11" i="3"/>
  <c r="AZ14" i="3"/>
  <c r="AY14" i="3"/>
  <c r="AX18" i="3"/>
  <c r="AW18" i="3"/>
  <c r="AZ20" i="3"/>
  <c r="AW20" i="3"/>
  <c r="AX3" i="3"/>
  <c r="AW3" i="3"/>
  <c r="AY5" i="3"/>
  <c r="AU5" i="3"/>
  <c r="AZ10" i="3"/>
  <c r="AY10" i="3"/>
  <c r="AV16" i="3"/>
  <c r="AX16" i="3"/>
  <c r="AE34" i="1"/>
  <c r="AI34" i="1"/>
  <c r="AW13" i="3"/>
  <c r="AW15" i="3"/>
  <c r="AZ6" i="3"/>
  <c r="AY6" i="3"/>
  <c r="AZ9" i="3"/>
  <c r="AX9" i="3"/>
  <c r="AZ12" i="3"/>
  <c r="AY12" i="3"/>
  <c r="AV17" i="3"/>
  <c r="AY17" i="3"/>
  <c r="AZ8" i="3"/>
  <c r="AY8" i="3"/>
  <c r="AX19" i="3"/>
  <c r="AZ19" i="3"/>
  <c r="AZ21" i="3"/>
  <c r="AY21" i="3"/>
  <c r="AZ27" i="3"/>
  <c r="AX27" i="3"/>
  <c r="AZ13" i="3"/>
  <c r="AZ15" i="3"/>
  <c r="V34" i="1"/>
  <c r="W34" i="1" s="1"/>
  <c r="U34" i="1"/>
  <c r="T34" i="1"/>
  <c r="R34" i="1"/>
  <c r="S34" i="1" s="1"/>
  <c r="Q34" i="1"/>
  <c r="P34" i="1"/>
  <c r="N34" i="1"/>
  <c r="O34" i="1" s="1"/>
  <c r="M34" i="1"/>
  <c r="L34" i="1"/>
  <c r="J34" i="1"/>
  <c r="K34" i="1" s="1"/>
  <c r="I34" i="1"/>
  <c r="H34" i="1"/>
  <c r="Z34" i="1"/>
  <c r="AA34" i="1" s="1"/>
</calcChain>
</file>

<file path=xl/sharedStrings.xml><?xml version="1.0" encoding="utf-8"?>
<sst xmlns="http://schemas.openxmlformats.org/spreadsheetml/2006/main" count="1548" uniqueCount="307">
  <si>
    <t>EMEA</t>
  </si>
  <si>
    <t>SAN</t>
  </si>
  <si>
    <t>Q1</t>
  </si>
  <si>
    <t>Q2</t>
  </si>
  <si>
    <t>Q3</t>
  </si>
  <si>
    <t>Q4</t>
  </si>
  <si>
    <t>Jan</t>
  </si>
  <si>
    <t>Feb</t>
  </si>
  <si>
    <t>Mar</t>
  </si>
  <si>
    <t>Apr</t>
  </si>
  <si>
    <t>May</t>
  </si>
  <si>
    <t>Jun</t>
  </si>
  <si>
    <t>Jul</t>
  </si>
  <si>
    <t>Aug</t>
  </si>
  <si>
    <t>Sep</t>
  </si>
  <si>
    <t>Oct</t>
  </si>
  <si>
    <t>Nov</t>
  </si>
  <si>
    <t>Dec</t>
  </si>
  <si>
    <t>CORP</t>
  </si>
  <si>
    <t>% Optimized</t>
  </si>
  <si>
    <t>% Virtualized</t>
  </si>
  <si>
    <t>Avg Utilization</t>
  </si>
  <si>
    <t>Allocated   TB</t>
  </si>
  <si>
    <t>Used TB</t>
  </si>
  <si>
    <t>Available  TB</t>
  </si>
  <si>
    <t>ICG</t>
  </si>
  <si>
    <t>GCG</t>
  </si>
  <si>
    <t>OTHER</t>
  </si>
  <si>
    <t>TOTAL</t>
  </si>
  <si>
    <t>Installed TB</t>
  </si>
  <si>
    <t>Tech Refesh TB</t>
  </si>
  <si>
    <t>FTE</t>
  </si>
  <si>
    <t>Month</t>
  </si>
  <si>
    <t>Location</t>
  </si>
  <si>
    <t>Type (SAN, NAS or MF)</t>
  </si>
  <si>
    <t>Installed Raw(TB)</t>
  </si>
  <si>
    <t>Allocated (TB)</t>
  </si>
  <si>
    <t>Not Allocated /Free(TB)</t>
  </si>
  <si>
    <t>Subsystems Frames/Filers</t>
  </si>
  <si>
    <t>Tech Refresh (TB)</t>
  </si>
  <si>
    <t>Tech Refresh Subsystems Frames/Filers</t>
  </si>
  <si>
    <t>% Allocated (calculated)</t>
  </si>
  <si>
    <t>SAN Switch Capacity (#ports)</t>
  </si>
  <si>
    <t>Used Ports</t>
  </si>
  <si>
    <t>Free Ports</t>
  </si>
  <si>
    <t>Ports Not Installed</t>
  </si>
  <si>
    <t>SAN Switch Count</t>
  </si>
  <si>
    <t xml:space="preserve">Frankfurt </t>
  </si>
  <si>
    <t xml:space="preserve">London (RDC) </t>
  </si>
  <si>
    <t>CGC</t>
  </si>
  <si>
    <t xml:space="preserve">IX Europe </t>
  </si>
  <si>
    <t xml:space="preserve">Meerbusch </t>
  </si>
  <si>
    <t>Senatorska</t>
  </si>
  <si>
    <t>Goleszowska</t>
  </si>
  <si>
    <t>Welle</t>
  </si>
  <si>
    <t>Turkey</t>
  </si>
  <si>
    <t>Switzerland</t>
  </si>
  <si>
    <t>Russia</t>
  </si>
  <si>
    <t>* You may add additional sites where you manage storage</t>
  </si>
  <si>
    <t>* Installed (columns D thru G) - INCLUDES tech refresh</t>
  </si>
  <si>
    <t>* The figures include the DMX, VMAX, HDS and Clariion arrays in UK, Germany, Russia and Turkey</t>
  </si>
  <si>
    <t>* The figures include the HP/HDS arrays in Poland</t>
  </si>
  <si>
    <t>* The figures now include the Centera arrays across EMEA.</t>
  </si>
  <si>
    <t>Adjusted 'Total' Allocated TB*</t>
  </si>
  <si>
    <t>FMO Allocated</t>
  </si>
  <si>
    <t>Other Allocated</t>
  </si>
  <si>
    <t>Adjusted 'Other' Allocated TB</t>
  </si>
  <si>
    <t>Other Avg Utilisation</t>
  </si>
  <si>
    <t>Adjusted 'Other' Used TB</t>
  </si>
  <si>
    <t>Adjusted 'Total' Used TB</t>
  </si>
  <si>
    <t>Adjusted Total Avg Utilisation</t>
  </si>
  <si>
    <t>* Source: manual</t>
  </si>
  <si>
    <t>Other</t>
  </si>
  <si>
    <t>Total</t>
  </si>
  <si>
    <t>Note</t>
  </si>
  <si>
    <t>Due to incomplete utilisation data, all allocated storage that is not accounted for in any of the sectors is placed within the 'Other' category. The 'Used' value for the 'Other' category is then recalulated using the 'Other' utilisation percentage</t>
  </si>
  <si>
    <t>* The installed TB figures include the DMX, VMAX, HDS and Clariion arrays in UK, Germany, Russia and Turkey</t>
  </si>
  <si>
    <t>* The installed TB figures include the HP/HDS arrays in Poland</t>
  </si>
  <si>
    <t>* The installed TB figures include the Centera arrays across EMEA.</t>
  </si>
  <si>
    <t>* The allocated TB, used TB and available TB figures include the capacities on the accessible servers on the DMX, VMAX and HDS arrays in UK and Germany</t>
  </si>
  <si>
    <t>* The allocated TB, used TB and available TB figures now include the HP/HDS arrays in Poland</t>
  </si>
  <si>
    <t>* The allocated TB, used TB and available TB figures now include the Clariion arrays in UK, Germany, Russia and Turkey</t>
  </si>
  <si>
    <t>* The allocated TB, used TB and available TB figures now include the Centera arrays across EMEA.</t>
  </si>
  <si>
    <t>* The data is based on the FMO report that is produced daily.</t>
  </si>
  <si>
    <t>* The source of the FMO report is the EMC ControlCenter (ECC) SAN management applications, as well as other sources such as TAS.</t>
  </si>
  <si>
    <t>* The ECC instances requires agents to be installed on the servers, which gather information on the File System usage on the servers.</t>
  </si>
  <si>
    <t>* If agents are either stopped or not installed, then ECC cannot retrieve any File System information</t>
  </si>
  <si>
    <t>* The utilisation figures for servers which do have File System information are used to calculate the approximate utilisation for those with no File System information</t>
  </si>
  <si>
    <t>* The Allocated TB figures for the 'Other' category have been adjusted to include any storage that is not reported on by the FMO report</t>
  </si>
  <si>
    <t>* The total Allocated TB has been calculated from CLI, ECC and SANSCreen</t>
  </si>
  <si>
    <t>* The utilisation figures for servers which do have File System information are used to calculate the approximate utilisation for the adjusted Allocated storage that is not reported on by the FMO report</t>
  </si>
  <si>
    <t>Alloc TB</t>
  </si>
  <si>
    <t>Available  TB</t>
  </si>
  <si>
    <t>RAID 5 %</t>
  </si>
  <si>
    <t>Row Labels</t>
  </si>
  <si>
    <t>Grand Total</t>
  </si>
  <si>
    <t>Insert above this line</t>
  </si>
  <si>
    <t>Column Labels</t>
  </si>
  <si>
    <t>Installed Raw (TB)</t>
  </si>
  <si>
    <t>Allocated(TB)</t>
  </si>
  <si>
    <t>Allocated TB</t>
  </si>
  <si>
    <t xml:space="preserve"> Installed TB</t>
  </si>
  <si>
    <t>VMAX array added</t>
  </si>
  <si>
    <t>Disk added to Centera</t>
  </si>
  <si>
    <t>Disk added to HP/HDS array</t>
  </si>
  <si>
    <t>Clariion array managed</t>
  </si>
  <si>
    <t>Clariion array added</t>
  </si>
  <si>
    <t>Disk added to HDS array</t>
  </si>
  <si>
    <t>Disk added to VMAX</t>
  </si>
  <si>
    <t>Disk added to Centera. VMAX array added</t>
  </si>
  <si>
    <t>Disk added to VMAX array</t>
  </si>
  <si>
    <t>Clariion array added. VMAX array added</t>
  </si>
  <si>
    <t>Disk added to Centera. Disk added to VMAX</t>
  </si>
  <si>
    <t>HDS array added. Disk added to VMAX</t>
  </si>
  <si>
    <t>VMAX managed</t>
  </si>
  <si>
    <t>Migration</t>
  </si>
  <si>
    <t>Centera 5TB</t>
  </si>
  <si>
    <t>Centera 6TB</t>
  </si>
  <si>
    <t>Note:In raw</t>
  </si>
  <si>
    <t>HDS 23TB, VMAX 21TB</t>
  </si>
  <si>
    <t>HDS 52TB, VMAX 3TB</t>
  </si>
  <si>
    <t>VMAX 8TB, DMX 16TB</t>
  </si>
  <si>
    <t>HDS 54TB, VMAX 11TB</t>
  </si>
  <si>
    <t>Centera 3TB, VMAX 21TB</t>
  </si>
  <si>
    <t>VMAX 4TB</t>
  </si>
  <si>
    <t>DMX -8TB</t>
  </si>
  <si>
    <t>DMX -4TB</t>
  </si>
  <si>
    <t>VMAX 60TB, DMX -1TB</t>
  </si>
  <si>
    <t>HDS 17TB, VMAX 15TB, DMX -34</t>
  </si>
  <si>
    <t>HDS 38TB, DMX 3TB</t>
  </si>
  <si>
    <t>VMAX array added to Welle</t>
  </si>
  <si>
    <t>Disks added to VMAX arrays in RDC &amp; CGC</t>
  </si>
  <si>
    <t>Allocations</t>
  </si>
  <si>
    <t>VMAX arrays added to FDC &amp; EDC (Meerbuch). Disks added to Centera arrays in RDC and EDC (Meerbuch). Clariion array added to FDC</t>
  </si>
  <si>
    <t>Installations</t>
  </si>
  <si>
    <t>Sector</t>
  </si>
  <si>
    <t>No changes</t>
  </si>
  <si>
    <t>Centera</t>
  </si>
  <si>
    <t>Clariion</t>
  </si>
  <si>
    <t>Clariion CORP Allocated Storage</t>
  </si>
  <si>
    <t>Adjusted CORP Allocated</t>
  </si>
  <si>
    <t>CORP Avg Utilisation</t>
  </si>
  <si>
    <t>Adjusted 'CORP' Used TB</t>
  </si>
  <si>
    <t>CORP Allocated</t>
  </si>
  <si>
    <t>* All Clariion Storage has been allocated to CORP</t>
  </si>
  <si>
    <t>Centera CORP Allocated Storage</t>
  </si>
  <si>
    <t>Difference [Adjusted 'Total' Allocated - (FMO + Clariion + Centera)]</t>
  </si>
  <si>
    <t>* All Centera Storage has been allocated to CORP</t>
  </si>
  <si>
    <t>Organisation</t>
  </si>
  <si>
    <t>Clariion &amp; Centera arrays to add to CORP</t>
  </si>
  <si>
    <t>Centera 1TB</t>
  </si>
  <si>
    <t>Centera 3TB</t>
  </si>
  <si>
    <t>Centera 2TB</t>
  </si>
  <si>
    <t>HDS 6TB</t>
  </si>
  <si>
    <t>VMAX 12TB</t>
  </si>
  <si>
    <t>VMAX -4TB, DMX -1TB</t>
  </si>
  <si>
    <t>Centera 9TB, VMAX -14TB, EDC 3TB</t>
  </si>
  <si>
    <t>HDS 3TB, VMAX 7TB, VMAX 31TB, DMX 4TB</t>
  </si>
  <si>
    <t>DMX 5TB</t>
  </si>
  <si>
    <t>Centera 6TB, HDS 13TB, VMAX 6TB, DMX -28TB</t>
  </si>
  <si>
    <t>Centera 4TB, HDS 4TB, VMAX 35TB, DMX -4TB</t>
  </si>
  <si>
    <t>Centera 8TB, VMAX 6TB</t>
  </si>
  <si>
    <t>IXE Arrays decommissioned</t>
  </si>
  <si>
    <t>2 arrays decommissioned</t>
  </si>
  <si>
    <t>1 array decommissioned</t>
  </si>
  <si>
    <t>2 DMX arrays decommissioned in RDC, 2 DMX arrays decommissioned in FDC, 1 DMX array decommissioned in CGC, 6 DMX arrays decommissioned in IXE</t>
  </si>
  <si>
    <t>DMX -129TB</t>
  </si>
  <si>
    <t>VMAX -7TB, HDS 1TB</t>
  </si>
  <si>
    <t>VMAX 3TB, Centera 5TB</t>
  </si>
  <si>
    <t>VMAX 4TB, DMX -1TB</t>
  </si>
  <si>
    <t>VMAX 19TB, Clariion 6TB, HDS 1TB, Centera 6TB, DMX -2TB</t>
  </si>
  <si>
    <t>9TB Centera allocations in EDC (Meerbuch), 6TB Centera in RDC, 3TB Centera in Turkey, 7TB VMAX in FDC, 6TB VMAX in RDC, 3TB HDS in FDC, 13TB HDS in RDC</t>
  </si>
  <si>
    <t>3TB Centera allocations in EDC (Meerbuch). 60TB VMAX in CGC, 8TB VMAX in FDC, 15TB VMAX in RDC, 21TB in EDC (Meerbuch). 17TB HDS in RDC</t>
  </si>
  <si>
    <t>6TB Centera allocations in EDC (Meerbuch). 3TB VMAX in FDC, 11TB VMAX in RDC.  52TB HDS in FDC, 54TB HDS in RDC</t>
  </si>
  <si>
    <t>5TB Centera allocations in EDC (Meerbuch). 21TB VMAX in FDC, 4TB VMAX in Welle. 23TB HDS in FDC, 38TB HDS in RDC</t>
  </si>
  <si>
    <t>8TB Centera allocations in EDC (Meerbuch), 4TB Centera in RDC, 2TB Centera in Turkey, 1TB Centera in Senatorska, 12TB VMAX in CGC, 35TB in RDC, 6TB in EDC, 6TB HDS in FDC, 4TB HDS in RDC</t>
  </si>
  <si>
    <t>5TB Centera allocations in EDC (Meerbuch), 6TB Centera in RDC, 1TB Centera in Senatorska,  4TB VMAX in CGC, 19TB VMAX in RDC, 3TB VMAX in EDC, -7TB VMAX, 6TB Clariion in RDC in FDC</t>
  </si>
  <si>
    <t>VMAX 3TB, DMX 2TB</t>
  </si>
  <si>
    <t>VMAX 33TB, HDS 2TB</t>
  </si>
  <si>
    <t>VMAX 32TB, Center 1TB</t>
  </si>
  <si>
    <t>1TB Centera allocations in EDC (Meerbuch), 1TB Centera in RDC, 3TB VMAX in CGC, 33TB VMAX in FDC, 32TB VMAX in RDC, HDS 2TB in FDC</t>
  </si>
  <si>
    <t>ICG Used</t>
  </si>
  <si>
    <t>GCG Used</t>
  </si>
  <si>
    <t>Adjusted CORP Used</t>
  </si>
  <si>
    <t>Utilisation % (excluding Other) - to be applied to 'Other' where it is zero</t>
  </si>
  <si>
    <t>Readjusted 'Other' Used TB</t>
  </si>
  <si>
    <t>Allocated excluding 'Other'</t>
  </si>
  <si>
    <t>Ignoring measured 'Other' Used</t>
  </si>
  <si>
    <t>1 new Clariion</t>
  </si>
  <si>
    <t>VMAX 7TB</t>
  </si>
  <si>
    <t>VMAX 16TB, HDS FDC 14TB, Clariion 4TB</t>
  </si>
  <si>
    <t>Centera 9TB</t>
  </si>
  <si>
    <t>DMX -44TB, VMAX 6TB, HDS 3TB, Clariion 4TB, Centera 12TB</t>
  </si>
  <si>
    <t>1 DMX array decommissioned, 1 new VMAX, 1 new Clariion, disk added to Centera</t>
  </si>
  <si>
    <t>1 DMX decommissioned in RDC, 1 new VMAX in RDC, 1 New Clariion in RDC, 1 new Clariion in FDC, disk added to Centera in EDC, disk added to Centera in RDC</t>
  </si>
  <si>
    <t>12 TB Centera allocations in RDC, 9TB Centera in EDC, 1TB Centera in Senatorska, 3TB Centera in Turkey, 7TB VMAX in CGC, 16TB VMAX in FDC, 6TB VMAX in RDC, 14TB HDS in FDC, 3TB HDS in RDC, 4TB Clariion in FDC, 4TB Clariion in RDC,</t>
  </si>
  <si>
    <t>Centera 4TB</t>
  </si>
  <si>
    <t>DMX 4TB</t>
  </si>
  <si>
    <t>HDS 1TB, VMAX 31TB</t>
  </si>
  <si>
    <t>Centera 4TB, HDS 5TB, VMAX 10TB</t>
  </si>
  <si>
    <t>Disk added to DMX</t>
  </si>
  <si>
    <t>Disks added to VMAX FDC, to Centera in Goleszoswka, to DMX in Meerbuch</t>
  </si>
  <si>
    <t>4TB Centera allocations in Goleszowska, 4TB Centra in RDC, 4TB Centera in Meerbuch, 1TB Centra in Senatorska, 4TB HDS in CGC, 5TB HDS in RDC, 1TB HDS in FDC, 3TB VAMX in FDC, 10TB VMAX in RDC, 4TB DMX in Welle</t>
  </si>
  <si>
    <t>VMAX 82TB, DMX -42TB, HDS 13TB</t>
  </si>
  <si>
    <t>VMAX -31TB, HDC 16TB</t>
  </si>
  <si>
    <t>VMAX 3TB, DMX -4TB</t>
  </si>
  <si>
    <t>VMAX -16TB</t>
  </si>
  <si>
    <t>1 new VMAX array</t>
  </si>
  <si>
    <t>3TB VMAX in CGC, 82TB VMAX in RDC, -31TB VMAX in FDC, -16TB in EDC, 16TB HDS in FDC, 13TB HDS in RDC, -4TB DMX in RDC, -42TB DMX in RDC</t>
  </si>
  <si>
    <t>New Org</t>
  </si>
  <si>
    <t>Installed Raw</t>
  </si>
  <si>
    <t>Allocated Raw</t>
  </si>
  <si>
    <t>1 DMX decommissioned</t>
  </si>
  <si>
    <t>3 DMX decommissioned</t>
  </si>
  <si>
    <t>VMAX 24TB, HDS 1TB</t>
  </si>
  <si>
    <t>DMX -92TB, Centera -6TB</t>
  </si>
  <si>
    <t>VMAX 29TB, HDS 1TB, DMX -4TB, Centera 2TB</t>
  </si>
  <si>
    <t>1 DMX decommissioned in CGC, 1 DMX decommissioned in RDC, 3 DMX decommissioned in EDC</t>
  </si>
  <si>
    <t>1 new VMAX in RDC, 1 new VMAX in FDC</t>
  </si>
  <si>
    <t xml:space="preserve">VMAX 24TB, HDS 1TB in FDC, Centera 3TB in Goleszowska, Centera 3TB in Senatorska, Centera 6TB in Switzerland, Centera 4TB in Turkey, VMAX 29TB, HDS 1TB, DMX -4TB, Centera 2TB in RDC, DMX -92TB, Centera -6TB in Meerbusch </t>
  </si>
  <si>
    <t>* The RAID 5 % excludes the Centera arrrays</t>
  </si>
  <si>
    <t>1 new Centera</t>
  </si>
  <si>
    <t>1 new Centera in RDC, 1 new Centera in FDC</t>
  </si>
  <si>
    <t>HDS -2TB, Centera 4TB</t>
  </si>
  <si>
    <t>VMAX -1TB</t>
  </si>
  <si>
    <t>HDS -23TB, VMAX -1TB</t>
  </si>
  <si>
    <t>VMAX -1TB in CGC, -1TB in FDC, HDS 23TB in FDC, -2TB in RDC, Centera 4TB in RDC, 4TB in Meerbuch, iTB in Turkey, 1TB in Switzerland, 1TB in Goleszowska, 1TB in Senatorska</t>
  </si>
  <si>
    <t>Org</t>
  </si>
  <si>
    <t>CORP - Allocated</t>
  </si>
  <si>
    <t>ICG - Allocated</t>
  </si>
  <si>
    <t>GCG - Allocated</t>
  </si>
  <si>
    <t>CORP - Used</t>
  </si>
  <si>
    <t>ICG - Used</t>
  </si>
  <si>
    <t>GCG - Used</t>
  </si>
  <si>
    <t>If 'Other' is negative, adjust Sectors proportionally</t>
  </si>
  <si>
    <t>Other - Allocated</t>
  </si>
  <si>
    <t>Other - Used</t>
  </si>
  <si>
    <t>Total (All Sectors)</t>
  </si>
  <si>
    <t>Proportion</t>
  </si>
  <si>
    <t>Final Adjusted CORP - Allocated</t>
  </si>
  <si>
    <t>Final Adjusted CORP - Used</t>
  </si>
  <si>
    <t>Final Adjusted ICG - Allocated</t>
  </si>
  <si>
    <t>Final Adjusted ICG - Used</t>
  </si>
  <si>
    <t>Final Adjusted GCG - Allocated</t>
  </si>
  <si>
    <t>Final Adjusted GCG - Used</t>
  </si>
  <si>
    <t>Adjusted Proportionally if Others is negative</t>
  </si>
  <si>
    <t>HDS 6TB, VMAX 14TB</t>
  </si>
  <si>
    <t>Centera 5TB, HDS 3TB, VMAX 53TB</t>
  </si>
  <si>
    <t>VMAX 7TB in CGC, 14TB FDC, 52TB RDC, HDS 6TB in FDC, 3TB RDC, Centera 1TB Goleszowska, 5TB RDC, 6TB Meerbuch, 1TB Turkey</t>
  </si>
  <si>
    <t>Final Adjusted Other - Allocated</t>
  </si>
  <si>
    <t>Final Adjusted Other - Used</t>
  </si>
  <si>
    <t>Total (excl Other)</t>
  </si>
  <si>
    <t>Allocated</t>
  </si>
  <si>
    <t>Used</t>
  </si>
  <si>
    <t>All</t>
  </si>
  <si>
    <t>Latest</t>
  </si>
  <si>
    <t>Disk added to VMAX &amp; HDS</t>
  </si>
  <si>
    <t>HP/HDS -8TB</t>
  </si>
  <si>
    <t>HP/HDS -12TB</t>
  </si>
  <si>
    <t>Centera 9TB, VMAX 16TB</t>
  </si>
  <si>
    <t>HDS 9TB, DMX 3TB, VMAX 74TB</t>
  </si>
  <si>
    <t>Centera 3TB, DMX 3TB, VMAX 97TB</t>
  </si>
  <si>
    <t>Disks added to VMAX array in CGC &amp; RDC, HDS in RDC and Centera in EDC</t>
  </si>
  <si>
    <t>Centera 3TB in RDC, 9TB in EDC (Meerbuch), 1TB in Switzerland 1TB in Turkey, HDS 9TB in FDC, DMX 3TB in FDC, VMAX 74TB in FDC, 97TB in RDC 16TB in EDC (Meerbuch), HP/HDS -8TB in Goleszowska, -12TB in Senatorska</t>
  </si>
  <si>
    <t>-</t>
  </si>
  <si>
    <t>CICSO</t>
  </si>
  <si>
    <t>Spreadsheet</t>
  </si>
  <si>
    <t>SANScreen</t>
  </si>
  <si>
    <t>Switch Data Sources</t>
  </si>
  <si>
    <t>Disks added to HDS</t>
  </si>
  <si>
    <t>DMX 1TB, VMAX 1TB</t>
  </si>
  <si>
    <t>Centera 6TB,  VMAX 1TB</t>
  </si>
  <si>
    <t>HDS 2TB, VMAX 48TB</t>
  </si>
  <si>
    <t>Centera 10TB, HDS 5TB, DMX 1TB, VMAX 62TB</t>
  </si>
  <si>
    <t>Disks added to HDS arrays in Frankfurt</t>
  </si>
  <si>
    <t>Centera 1TB in Goleszowska, 10TB in RDC, 6TB in EDC (Meerbuch), 1TB in Switzerland, 2TB in Turkey, HDS 2TB in FDC, 5TB in RDC, DMX 10TB in RDC, 1TB in CGC, VMAX 1TB in CGC, 48TB in FDC, 1TB in EDC (Meerbuch), 62TB in RDC</t>
  </si>
  <si>
    <t>Disks added to VMAX</t>
  </si>
  <si>
    <t>New Clariion Array</t>
  </si>
  <si>
    <t>Disks added to VMAX &amp; Centera</t>
  </si>
  <si>
    <t>Clariion 8TB</t>
  </si>
  <si>
    <t>Centera 2TB, DMX -1TB</t>
  </si>
  <si>
    <t>DMX -13TB, VMAX -4TB</t>
  </si>
  <si>
    <t>DMX -1TB,VMAX 11TB</t>
  </si>
  <si>
    <t>HDS 4TB, VMAX 35TB</t>
  </si>
  <si>
    <t>Disks added to VMAX arrays in Frankfurt &amp; RDC, disks added to Centera arrays in RDC &amp; Meerbuch, new array in Russia</t>
  </si>
  <si>
    <t>Centera 1TB in Goleszowska, 1TB in Turkey, 2TB in (EDC) Meerbuch, HDS 4TB in RDC, DMX -13TB in CGC, -1TB in FDC, -1TB in EDC (Meerbuch), VMAX -4TB in CGC, 11TB in FDC, 35TB in RDC, Clariion 8TB in Russia</t>
  </si>
  <si>
    <t>Summary Tables</t>
  </si>
  <si>
    <t>Data Tables</t>
  </si>
  <si>
    <t>Calculated Tables</t>
  </si>
  <si>
    <t>Disks added to VMAX arrays in Frankfurt,CGC &amp; RDC</t>
  </si>
  <si>
    <t>VMAX -4TB</t>
  </si>
  <si>
    <t>VMAX 62TB, HDS 3TB</t>
  </si>
  <si>
    <t>VMAX 50TB, HDS -2TB, DMX -8TB, Centera 4TB</t>
  </si>
  <si>
    <t>Centera 1TB in Switzerland, 1TB in Turkey, 6TB in (EDC) Meerbuch, 4TB in RDC. HDS -2TB in RDC, 3TB in FDC, DMX -8TB in RDC, VMAX -4TB in CGC, 62TB in FDC, 50TB in RDC</t>
  </si>
  <si>
    <t>VMAX 13TB</t>
  </si>
  <si>
    <t>VMAX 154TB, DMX 3TB, HDS 1TB</t>
  </si>
  <si>
    <t>VMAX 182TB, DMX 1TB, HDS 1TB, Centera 3TB</t>
  </si>
  <si>
    <t>VMAX 27TB</t>
  </si>
  <si>
    <t>DMX -15TB</t>
  </si>
  <si>
    <t>VMAX 17TB, HDS -15TB, Centera 10TB</t>
  </si>
  <si>
    <t>VMAX 13TB, HDS -5TB, Centera 1TB</t>
  </si>
  <si>
    <t>Center 1TB</t>
  </si>
  <si>
    <t xml:space="preserve">CGC , Frankfurt  , Goleszowska , IX Europe  , London (RDC)  , Meerbusch  , Russia , Senatorska , Switzerland , Turkey , Welle </t>
  </si>
  <si>
    <t xml:space="preserve">CGC Disks added to VMAX, Frankfurt  Disks added to VMAX, Goleszowska Disk added to Centera, IX Europe  , London (RDC)  Disks added to VMAX, Meerbusch  , Russia , Senatorska Disk added to Centera, Switzerland , Turkey , Welle </t>
  </si>
  <si>
    <t xml:space="preserve">CGC VMAX 13TB, Frankfurt  VMAX 154TB, DMX 3TB, HDS 1TB, Goleszowska Centera 1TB, IX Europe  , London (RDC)  VMAX 182TB, DMX 1TB, HDS 1TB, Centera 3TB, Meerbusch  Centera 5TB, Russia , Senatorska , Switzerland Centera 1TB, Turkey Centera 1TB, Welle </t>
  </si>
  <si>
    <t>CGC VMAX 27TB, Frankfurt  VMAX 17TB, HDS -15TB, Centera 10TB, Goleszowska Centera 1TB, IX Europe  , London (RDC)  VMAX 13TB, HDS -5TB, Centera 1TB, Meerbusch  Centera 2TB, Russia , Senatorska Centera 4TB, Switzerland , Turkey Center 1TB, Welle DMX -15TB</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</si>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</sst>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40">
    <numFmt numFmtId="43" formatCode="_-* #,##0.00_-;\-* #,##0.00_-;_-* &quot;-&quot;??_-;_-@_-"/>
    <numFmt numFmtId="164" formatCode="&quot;$&quot;#,##0_);\(&quot;$&quot;#,##0\)"/>
    <numFmt numFmtId="165" formatCode="_(&quot;$&quot;* #,##0_);_(&quot;$&quot;* \(#,##0\);_(&quot;$&quot;* &quot;-&quot;_);_(@_)"/>
    <numFmt numFmtId="166" formatCode="_(* #,##0_);_(* \(#,##0\);_(* &quot;-&quot;_);_(@_)"/>
    <numFmt numFmtId="167" formatCode="_(&quot;$&quot;* #,##0.00_);_(&quot;$&quot;* \(#,##0.00\);_(&quot;$&quot;* &quot;-&quot;??_);_(@_)"/>
    <numFmt numFmtId="168" formatCode="_(* #,##0.00_);_(* \(#,##0.00\);_(* &quot;-&quot;??_);_(@_)"/>
    <numFmt numFmtId="169" formatCode="_(* #,##0_);_(* \(#,##0\);_(* &quot;-&quot;??_);_(@_)"/>
    <numFmt numFmtId="170" formatCode="#,##0.0"/>
    <numFmt numFmtId="171" formatCode="&quot;$&quot;#,##0\ ;\(&quot;$&quot;#,##0\);"/>
    <numFmt numFmtId="172" formatCode="&quot;£&quot;#,##0.00;[Red]\-&quot;&quot;\£&quot;&quot;#,##0.00"/>
    <numFmt numFmtId="173" formatCode="0000\-0000"/>
    <numFmt numFmtId="174" formatCode="0000\-00\-00"/>
    <numFmt numFmtId="175" formatCode="m/dd/yy\ \-\ h:mm\ AM/PM"/>
    <numFmt numFmtId="176" formatCode="#,##0_);\(#,##0\);\-"/>
    <numFmt numFmtId="177" formatCode="0.0%;[Red]\(0.0%\);\-\ "/>
    <numFmt numFmtId="178" formatCode="#,###.0;\(#,###.0\);\-"/>
    <numFmt numFmtId="179" formatCode="0.000_)"/>
    <numFmt numFmtId="180" formatCode="#,##0_-;[Red]\(#,##0\);&quot;-  &quot;"/>
    <numFmt numFmtId="181" formatCode="#,##0_-;\(#,##0\);&quot; - &quot;"/>
    <numFmt numFmtId="182" formatCode="General_)"/>
    <numFmt numFmtId="183" formatCode="0.0000000000000000%"/>
    <numFmt numFmtId="184" formatCode="#,##0,,_-;[Red]\(#,##0,,\);&quot;-  &quot;"/>
    <numFmt numFmtId="185" formatCode="#,##0.0;\(#,##0.0\);&quot;- &quot;"/>
    <numFmt numFmtId="186" formatCode="#,##0.0,,_-;[Red]\(#,##0.0,,\);&quot;-  &quot;"/>
    <numFmt numFmtId="187" formatCode="_-[$€-2]* #,##0.00_-;\-[$€-2]* #,##0.00_-;_-[$€-2]* &quot;-&quot;??_-"/>
    <numFmt numFmtId="188" formatCode="#,##0.0000;\(#,##0.0000\);&quot;- &quot;"/>
    <numFmt numFmtId="189" formatCode="#,##0.0_-;\(#,##0.0\);&quot;-  &quot;"/>
    <numFmt numFmtId="190" formatCode="0.00_)"/>
    <numFmt numFmtId="191" formatCode="#,##0.00%;[Red]\(#,##0.00%\)"/>
    <numFmt numFmtId="192" formatCode="0_);\(0\)"/>
    <numFmt numFmtId="193" formatCode="#,##0&quot;   &quot;;[Red]\-#,##0&quot;   &quot;"/>
    <numFmt numFmtId="194" formatCode="mm/dd/yy"/>
    <numFmt numFmtId="195" formatCode="#,###.0\ ;\(#,###.0\);\ \-\ \ "/>
    <numFmt numFmtId="196" formatCode="#,##0.0\ ;\(#,##0.0\)"/>
    <numFmt numFmtId="197" formatCode="&quot;\&quot;#,##0.00;[Red]&quot;\&quot;\-#,##0.00"/>
    <numFmt numFmtId="198" formatCode="&quot;\&quot;#,##0;[Red]&quot;\&quot;\-#,##0"/>
    <numFmt numFmtId="199" formatCode="0.0%"/>
    <numFmt numFmtId="200" formatCode="[$-409]mmm\-yy;@"/>
    <numFmt numFmtId="201" formatCode="mmm\-d"/>
    <numFmt numFmtId="202" formatCode="dd/mm/yyyy;@"/>
  </numFmts>
  <fonts count="65">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b/>
      <sz val="24"/>
      <color theme="1"/>
      <name val="Calibri"/>
      <family val="2"/>
      <scheme val="minor"/>
    </font>
    <font>
      <b/>
      <sz val="14"/>
      <color theme="1"/>
      <name val="Calibri"/>
      <family val="2"/>
      <scheme val="minor"/>
    </font>
    <font>
      <sz val="11"/>
      <name val="Calibri"/>
      <family val="2"/>
      <scheme val="minor"/>
    </font>
    <font>
      <b/>
      <sz val="11"/>
      <color rgb="FF0070C0"/>
      <name val="Calibri"/>
      <family val="2"/>
      <scheme val="minor"/>
    </font>
    <font>
      <sz val="10"/>
      <color indexed="8"/>
      <name val="Arial"/>
      <family val="2"/>
    </font>
    <font>
      <sz val="10"/>
      <name val="Helv"/>
    </font>
    <font>
      <sz val="10"/>
      <name val="Arial"/>
      <family val="2"/>
    </font>
    <font>
      <sz val="10"/>
      <name val="Helv"/>
      <family val="2"/>
    </font>
    <font>
      <sz val="10"/>
      <name val="Helv"/>
      <charset val="204"/>
    </font>
    <font>
      <sz val="10"/>
      <name val="Helv"/>
      <charset val="238"/>
    </font>
    <font>
      <sz val="11"/>
      <name val="Book Antiqua"/>
      <family val="1"/>
    </font>
    <font>
      <u/>
      <sz val="10"/>
      <color indexed="12"/>
      <name val="Arial"/>
      <family val="2"/>
    </font>
    <font>
      <u/>
      <sz val="10"/>
      <color indexed="36"/>
      <name val="MS Sans Serif"/>
      <family val="2"/>
    </font>
    <font>
      <sz val="10"/>
      <name val="MS Sans Serif"/>
      <family val="2"/>
    </font>
    <font>
      <sz val="12"/>
      <name val="Times New Roman"/>
      <family val="1"/>
    </font>
    <font>
      <sz val="12"/>
      <name val="Helv"/>
    </font>
    <font>
      <u/>
      <sz val="10"/>
      <color indexed="36"/>
      <name val="Arial"/>
      <family val="2"/>
    </font>
    <font>
      <sz val="8"/>
      <name val="Times New Roman"/>
      <family val="1"/>
    </font>
    <font>
      <sz val="8"/>
      <color indexed="14"/>
      <name val="Helv"/>
    </font>
    <font>
      <sz val="12"/>
      <name val="Tms Rmn"/>
      <charset val="162"/>
    </font>
    <font>
      <b/>
      <sz val="10"/>
      <name val="MS Sans Serif"/>
      <family val="2"/>
    </font>
    <font>
      <sz val="12"/>
      <name val="CG Times (WN)"/>
    </font>
    <font>
      <sz val="11"/>
      <name val="Tms Rmn"/>
      <family val="1"/>
    </font>
    <font>
      <sz val="11"/>
      <color indexed="8"/>
      <name val="Calibri"/>
      <family val="2"/>
    </font>
    <font>
      <sz val="11"/>
      <color indexed="8"/>
      <name val="Bookman Old Style"/>
      <family val="2"/>
    </font>
    <font>
      <sz val="12"/>
      <name val="Tms Rmn"/>
    </font>
    <font>
      <sz val="10"/>
      <color indexed="24"/>
      <name val="Arial"/>
      <family val="2"/>
    </font>
    <font>
      <sz val="10"/>
      <name val="MS Serif"/>
      <family val="1"/>
    </font>
    <font>
      <sz val="8"/>
      <name val="Arial"/>
      <family val="2"/>
    </font>
    <font>
      <sz val="12"/>
      <color indexed="24"/>
      <name val="Arial"/>
      <family val="2"/>
    </font>
    <font>
      <b/>
      <sz val="8"/>
      <name val="Arial"/>
      <family val="2"/>
    </font>
    <font>
      <sz val="10"/>
      <color indexed="16"/>
      <name val="MS Serif"/>
      <family val="1"/>
    </font>
    <font>
      <u/>
      <sz val="10"/>
      <color indexed="12"/>
      <name val="MS Sans Serif"/>
      <family val="2"/>
    </font>
    <font>
      <b/>
      <sz val="12"/>
      <name val="Arial"/>
      <family val="2"/>
    </font>
    <font>
      <b/>
      <sz val="8"/>
      <name val="MS Sans Serif"/>
      <family val="2"/>
    </font>
    <font>
      <b/>
      <i/>
      <sz val="16"/>
      <name val="Helv"/>
    </font>
    <font>
      <sz val="11"/>
      <color theme="1"/>
      <name val="Bookman Old Style"/>
      <family val="2"/>
    </font>
    <font>
      <sz val="10"/>
      <color indexed="9"/>
      <name val="Arial"/>
      <family val="2"/>
    </font>
    <font>
      <b/>
      <sz val="10"/>
      <name val="SunSans-Demi"/>
    </font>
    <font>
      <sz val="8"/>
      <name val="Wingdings"/>
      <charset val="2"/>
    </font>
    <font>
      <sz val="8"/>
      <name val="Helv"/>
      <charset val="162"/>
    </font>
    <font>
      <sz val="8"/>
      <name val="Helv"/>
    </font>
    <font>
      <sz val="8"/>
      <name val="MS Sans Serif"/>
      <family val="2"/>
    </font>
    <font>
      <b/>
      <sz val="16"/>
      <name val="Arial                         "/>
    </font>
    <font>
      <b/>
      <sz val="14"/>
      <name val="Arial                         "/>
    </font>
    <font>
      <b/>
      <sz val="8"/>
      <color indexed="8"/>
      <name val="Helv"/>
      <charset val="162"/>
    </font>
    <font>
      <b/>
      <sz val="9"/>
      <name val="Arial"/>
      <family val="2"/>
    </font>
    <font>
      <sz val="12"/>
      <name val="新細明體"/>
      <charset val="136"/>
    </font>
    <font>
      <sz val="11"/>
      <name val="ＭＳ Ｐゴシック"/>
      <family val="3"/>
      <charset val="128"/>
    </font>
    <font>
      <sz val="8"/>
      <color rgb="FF000000"/>
      <name val="Arial"/>
      <family val="2"/>
    </font>
    <font>
      <sz val="11"/>
      <name val="Calibri"/>
      <family val="2"/>
    </font>
    <font>
      <sz val="10"/>
      <color theme="1"/>
      <name val="Calibri"/>
      <family val="2"/>
      <scheme val="minor"/>
    </font>
    <font>
      <b/>
      <sz val="11"/>
      <color theme="1"/>
      <name val="Calibri"/>
      <family val="2"/>
    </font>
    <font>
      <b/>
      <sz val="11"/>
      <name val="Calibri"/>
      <family val="2"/>
    </font>
    <font>
      <b/>
      <sz val="11"/>
      <name val="Calibri"/>
      <family val="2"/>
      <scheme val="minor"/>
    </font>
    <font>
      <b/>
      <sz val="10"/>
      <color rgb="FFFF0000"/>
      <name val="Calibri"/>
      <family val="2"/>
      <scheme val="minor"/>
    </font>
    <font>
      <sz val="11"/>
      <color rgb="FFFF0000"/>
      <name val="Calibri"/>
      <family val="2"/>
    </font>
    <font>
      <b/>
      <sz val="11"/>
      <color indexed="8"/>
      <name val="Calibri"/>
      <family val="2"/>
    </font>
    <font>
      <sz val="11"/>
      <color rgb="FFFF0000"/>
      <name val="Calibri"/>
      <family val="2"/>
      <scheme val="minor"/>
    </font>
    <font>
      <sz val="8"/>
      <color theme="1"/>
      <name val="Arial"/>
      <family val="2"/>
    </font>
    <font>
      <b/>
      <sz val="8"/>
      <color theme="1"/>
      <name val="Arial"/>
      <family val="2"/>
    </font>
  </fonts>
  <fills count="14">
    <fill>
      <patternFill patternType="none"/>
    </fill>
    <fill>
      <patternFill patternType="gray125"/>
    </fill>
    <fill>
      <patternFill patternType="solid">
        <fgColor theme="0" tint="-0.14999847407452621"/>
        <bgColor indexed="64"/>
      </patternFill>
    </fill>
    <fill>
      <patternFill patternType="solid">
        <fgColor indexed="22"/>
        <bgColor indexed="64"/>
      </patternFill>
    </fill>
    <fill>
      <patternFill patternType="solid">
        <fgColor indexed="26"/>
        <bgColor indexed="64"/>
      </patternFill>
    </fill>
    <fill>
      <patternFill patternType="solid">
        <fgColor indexed="30"/>
        <bgColor indexed="21"/>
      </patternFill>
    </fill>
    <fill>
      <patternFill patternType="darkVertical"/>
    </fill>
    <fill>
      <patternFill patternType="solid">
        <fgColor indexed="22"/>
      </patternFill>
    </fill>
    <fill>
      <patternFill patternType="solid">
        <fgColor indexed="16"/>
        <bgColor indexed="64"/>
      </patternFill>
    </fill>
    <fill>
      <patternFill patternType="solid">
        <fgColor indexed="8"/>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FFFF00"/>
        <bgColor indexed="64"/>
      </patternFill>
    </fill>
    <fill>
      <patternFill patternType="solid">
        <fgColor theme="9" tint="0.79998168889431442"/>
        <bgColor indexed="64"/>
      </patternFill>
    </fill>
  </fills>
  <borders count="4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right/>
      <top style="thin">
        <color indexed="64"/>
      </top>
      <bottom/>
      <diagonal/>
    </border>
    <border>
      <left/>
      <right style="thin">
        <color indexed="8"/>
      </right>
      <top/>
      <bottom style="thin">
        <color indexed="8"/>
      </bottom>
      <diagonal/>
    </border>
    <border>
      <left/>
      <right/>
      <top/>
      <bottom style="dotted">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2"/>
      </left>
      <right style="thin">
        <color indexed="61"/>
      </right>
      <top style="thin">
        <color indexed="22"/>
      </top>
      <bottom style="thin">
        <color indexed="61"/>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s>
  <cellStyleXfs count="739">
    <xf numFmtId="0" fontId="0" fillId="0" borderId="0"/>
    <xf numFmtId="168" fontId="2" fillId="0" borderId="0" applyFont="0" applyFill="0" applyBorder="0" applyAlignment="0" applyProtection="0"/>
    <xf numFmtId="9" fontId="2" fillId="0" borderId="0" applyFont="0" applyFill="0" applyBorder="0" applyAlignment="0" applyProtection="0"/>
    <xf numFmtId="0" fontId="2" fillId="0" borderId="0"/>
    <xf numFmtId="0" fontId="8" fillId="0" borderId="0"/>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171"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0" fontId="9" fillId="0" borderId="0">
      <alignment horizontal="center"/>
    </xf>
    <xf numFmtId="166" fontId="10" fillId="0" borderId="0" applyFont="0" applyFill="0" applyBorder="0" applyAlignment="0" applyProtection="0"/>
    <xf numFmtId="168" fontId="10" fillId="0" borderId="0" applyFont="0" applyFill="0" applyBorder="0" applyAlignment="0" applyProtection="0"/>
    <xf numFmtId="167" fontId="10" fillId="0" borderId="0" applyFont="0" applyFill="0" applyBorder="0" applyAlignment="0" applyProtection="0"/>
    <xf numFmtId="0" fontId="11" fillId="0" borderId="0"/>
    <xf numFmtId="0" fontId="11" fillId="0" borderId="0"/>
    <xf numFmtId="0" fontId="11" fillId="0" borderId="0"/>
    <xf numFmtId="0" fontId="9" fillId="0" borderId="0"/>
    <xf numFmtId="0" fontId="11" fillId="0" borderId="0"/>
    <xf numFmtId="0" fontId="11" fillId="0" borderId="0"/>
    <xf numFmtId="0" fontId="12" fillId="0" borderId="0"/>
    <xf numFmtId="0" fontId="9" fillId="0" borderId="0"/>
    <xf numFmtId="0" fontId="9" fillId="0" borderId="0"/>
    <xf numFmtId="0" fontId="11" fillId="0" borderId="0"/>
    <xf numFmtId="0" fontId="11" fillId="0" borderId="0"/>
    <xf numFmtId="0" fontId="11" fillId="0" borderId="0"/>
    <xf numFmtId="0" fontId="11" fillId="0" borderId="0"/>
    <xf numFmtId="0" fontId="11" fillId="0" borderId="0"/>
    <xf numFmtId="0" fontId="11" fillId="0" borderId="0"/>
    <xf numFmtId="0" fontId="9" fillId="0" borderId="0"/>
    <xf numFmtId="0" fontId="9" fillId="0" borderId="0"/>
    <xf numFmtId="0" fontId="11" fillId="0" borderId="0"/>
    <xf numFmtId="0" fontId="11" fillId="0" borderId="0"/>
    <xf numFmtId="0" fontId="13" fillId="0" borderId="0"/>
    <xf numFmtId="0" fontId="11" fillId="0" borderId="0"/>
    <xf numFmtId="0" fontId="9" fillId="0" borderId="0"/>
    <xf numFmtId="0" fontId="12" fillId="0" borderId="0"/>
    <xf numFmtId="0" fontId="12" fillId="0" borderId="0"/>
    <xf numFmtId="0" fontId="14" fillId="0" borderId="0"/>
    <xf numFmtId="0" fontId="15"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7" fillId="0" borderId="0"/>
    <xf numFmtId="0" fontId="10" fillId="0" borderId="0"/>
    <xf numFmtId="165" fontId="18" fillId="0" borderId="0" applyFont="0" applyFill="0" applyBorder="0" applyAlignment="0" applyProtection="0"/>
    <xf numFmtId="0" fontId="10" fillId="0" borderId="0" applyFont="0" applyFill="0" applyBorder="0" applyAlignment="0" applyProtection="0"/>
    <xf numFmtId="167" fontId="18" fillId="0" borderId="0" applyFont="0" applyFill="0" applyBorder="0" applyAlignment="0" applyProtection="0"/>
    <xf numFmtId="0" fontId="19" fillId="0" borderId="16" applyBorder="0"/>
    <xf numFmtId="0" fontId="20" fillId="0" borderId="0" applyNumberFormat="0" applyFill="0" applyBorder="0" applyAlignment="0" applyProtection="0">
      <alignment vertical="top"/>
      <protection locked="0"/>
    </xf>
    <xf numFmtId="0" fontId="21" fillId="0" borderId="0">
      <alignment horizontal="center" wrapText="1"/>
      <protection locked="0"/>
    </xf>
    <xf numFmtId="37" fontId="22" fillId="0" borderId="0"/>
    <xf numFmtId="0" fontId="23" fillId="0" borderId="0" applyNumberFormat="0" applyFill="0" applyBorder="0" applyAlignment="0" applyProtection="0"/>
    <xf numFmtId="164" fontId="24" fillId="0" borderId="17" applyAlignment="0" applyProtection="0"/>
    <xf numFmtId="0" fontId="25"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172"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10"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4"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5"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6"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8"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43" fontId="10" fillId="0" borderId="0" applyBorder="0" applyProtection="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79"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77"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0" fontId="10" fillId="0" borderId="0" applyFont="0" applyFill="0" applyBorder="0" applyAlignment="0" applyProtection="0">
      <alignment horizontal="right"/>
    </xf>
    <xf numFmtId="168" fontId="10" fillId="0" borderId="0" applyFont="0" applyFill="0" applyBorder="0" applyAlignment="0" applyProtection="0"/>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68" fontId="27" fillId="0" borderId="0" applyFont="0" applyFill="0" applyBorder="0" applyAlignment="0" applyProtection="0"/>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81" fontId="10" fillId="0" borderId="0" applyFont="0" applyFill="0" applyBorder="0" applyAlignment="0" applyProtection="0">
      <alignment horizontal="right"/>
    </xf>
    <xf numFmtId="168" fontId="10" fillId="0" borderId="0" applyFont="0" applyFill="0" applyBorder="0" applyAlignment="0" applyProtection="0"/>
    <xf numFmtId="168" fontId="28" fillId="0" borderId="0" applyFont="0" applyFill="0" applyBorder="0" applyAlignment="0" applyProtection="0"/>
    <xf numFmtId="182" fontId="29" fillId="0" borderId="18"/>
    <xf numFmtId="3" fontId="30" fillId="0" borderId="0" applyFont="0" applyFill="0" applyBorder="0" applyAlignment="0" applyProtection="0"/>
    <xf numFmtId="0" fontId="31" fillId="0" borderId="0" applyNumberFormat="0" applyAlignment="0">
      <alignment horizontal="left"/>
    </xf>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73"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83" fontId="10" fillId="0" borderId="0" applyFont="0" applyFill="0" applyBorder="0" applyAlignment="0" applyProtection="0">
      <alignment horizontal="right"/>
    </xf>
    <xf numFmtId="184" fontId="10" fillId="0" borderId="0" applyFont="0" applyFill="0" applyBorder="0" applyAlignment="0" applyProtection="0">
      <alignment horizontal="right"/>
    </xf>
    <xf numFmtId="0" fontId="30" fillId="0" borderId="0" applyFont="0" applyFill="0" applyBorder="0" applyAlignment="0" applyProtection="0"/>
    <xf numFmtId="49" fontId="32" fillId="0" borderId="0" applyNumberFormat="0" applyFill="0" applyBorder="0" applyAlignment="0" applyProtection="0">
      <alignment horizontal="left"/>
    </xf>
    <xf numFmtId="0" fontId="30" fillId="0" borderId="0" applyFont="0" applyFill="0" applyBorder="0" applyAlignment="0" applyProtection="0"/>
    <xf numFmtId="185" fontId="10" fillId="0" borderId="0" applyFont="0" applyFill="0" applyBorder="0" applyAlignment="0" applyProtection="0"/>
    <xf numFmtId="14" fontId="8" fillId="0" borderId="0" applyFill="0" applyBorder="0" applyAlignment="0"/>
    <xf numFmtId="0" fontId="33" fillId="0" borderId="0" applyNumberFormat="0" applyFont="0" applyFill="0" applyBorder="0" applyAlignment="0" applyProtection="0"/>
    <xf numFmtId="2" fontId="34" fillId="0" borderId="0"/>
    <xf numFmtId="186" fontId="10" fillId="0" borderId="19" applyNumberFormat="0" applyFont="0" applyFill="0" applyAlignment="0" applyProtection="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8"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35" fillId="0" borderId="0" applyNumberFormat="0" applyAlignment="0">
      <alignment horizontal="left"/>
    </xf>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7"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0" fontId="33" fillId="0" borderId="0" applyNumberFormat="0" applyFont="0" applyFill="0" applyBorder="0" applyAlignment="0" applyProtection="0"/>
    <xf numFmtId="2" fontId="30" fillId="0" borderId="0" applyFont="0" applyFill="0" applyBorder="0" applyAlignment="0" applyProtection="0"/>
    <xf numFmtId="0" fontId="36" fillId="0" borderId="0" applyNumberFormat="0" applyFill="0" applyBorder="0" applyAlignment="0" applyProtection="0">
      <alignment vertical="top"/>
      <protection locked="0"/>
    </xf>
    <xf numFmtId="0" fontId="21" fillId="0" borderId="0" applyFill="0" applyBorder="0" applyProtection="0">
      <alignment horizontal="left"/>
    </xf>
    <xf numFmtId="38" fontId="32" fillId="3" borderId="0" applyNumberFormat="0" applyBorder="0" applyAlignment="0" applyProtection="0"/>
    <xf numFmtId="188" fontId="10" fillId="0" borderId="0" applyFont="0" applyFill="0" applyBorder="0" applyAlignment="0" applyProtection="0">
      <alignment horizontal="right"/>
    </xf>
    <xf numFmtId="0" fontId="10" fillId="0" borderId="0" applyProtection="0">
      <alignment horizontal="right"/>
    </xf>
    <xf numFmtId="0" fontId="37" fillId="0" borderId="2" applyNumberFormat="0" applyAlignment="0" applyProtection="0">
      <alignment horizontal="left" vertical="center"/>
    </xf>
    <xf numFmtId="0" fontId="37" fillId="0" borderId="20">
      <alignment horizontal="left" vertical="center"/>
    </xf>
    <xf numFmtId="0" fontId="38" fillId="0" borderId="13">
      <alignment horizontal="center"/>
    </xf>
    <xf numFmtId="0" fontId="38" fillId="0" borderId="0">
      <alignment horizontal="center"/>
    </xf>
    <xf numFmtId="10" fontId="32" fillId="4" borderId="21" applyNumberFormat="0" applyBorder="0" applyAlignment="0" applyProtection="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8"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43" fontId="27" fillId="0" borderId="0" applyFont="0" applyFill="0" applyBorder="0" applyAlignment="0" applyProtection="0"/>
    <xf numFmtId="43" fontId="2"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0" fontId="10" fillId="0" borderId="0" applyFont="0" applyFill="0" applyBorder="0" applyAlignment="0" applyProtection="0"/>
    <xf numFmtId="189" fontId="10" fillId="0" borderId="0" applyFont="0" applyFill="0" applyBorder="0" applyAlignment="0" applyProtection="0">
      <alignment horizontal="right"/>
    </xf>
    <xf numFmtId="190" fontId="39" fillId="0" borderId="0"/>
    <xf numFmtId="0" fontId="10" fillId="0" borderId="0"/>
    <xf numFmtId="0" fontId="10" fillId="0" borderId="0"/>
    <xf numFmtId="0" fontId="10" fillId="0" borderId="0"/>
    <xf numFmtId="191"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0" fillId="0" borderId="0"/>
    <xf numFmtId="0" fontId="10" fillId="0" borderId="0"/>
    <xf numFmtId="0" fontId="10" fillId="0" borderId="0"/>
    <xf numFmtId="0" fontId="10" fillId="0" borderId="0"/>
    <xf numFmtId="0" fontId="10" fillId="0" borderId="0"/>
    <xf numFmtId="0" fontId="4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41" fillId="0" borderId="0">
      <alignment vertical="top"/>
    </xf>
    <xf numFmtId="0" fontId="27" fillId="0" borderId="0"/>
    <xf numFmtId="0" fontId="2" fillId="0" borderId="0"/>
    <xf numFmtId="0" fontId="27" fillId="0" borderId="0"/>
    <xf numFmtId="0" fontId="10" fillId="0" borderId="0"/>
    <xf numFmtId="0" fontId="10" fillId="0" borderId="0"/>
    <xf numFmtId="0" fontId="10" fillId="0" borderId="0"/>
    <xf numFmtId="0" fontId="10" fillId="0" borderId="0"/>
    <xf numFmtId="0" fontId="10" fillId="0" borderId="0"/>
    <xf numFmtId="0" fontId="10" fillId="0" borderId="0"/>
    <xf numFmtId="40" fontId="17" fillId="0" borderId="0" applyFont="0" applyFill="0" applyBorder="0" applyAlignment="0" applyProtection="0"/>
    <xf numFmtId="38" fontId="17" fillId="0" borderId="0" applyFont="0" applyFill="0" applyBorder="0" applyAlignment="0" applyProtection="0"/>
    <xf numFmtId="1" fontId="10" fillId="0" borderId="0" applyProtection="0">
      <alignment horizontal="right" vertical="center"/>
    </xf>
    <xf numFmtId="14" fontId="21" fillId="0" borderId="0">
      <alignment horizontal="center" wrapText="1"/>
      <protection locked="0"/>
    </xf>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76"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92"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0" fontId="9" fillId="0" borderId="0" applyFont="0" applyFill="0" applyBorder="0" applyAlignment="0" applyProtection="0"/>
    <xf numFmtId="10" fontId="10"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7"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8"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73"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17" fillId="0" borderId="0" applyNumberFormat="0" applyFont="0" applyFill="0" applyBorder="0" applyAlignment="0" applyProtection="0">
      <alignment horizontal="left"/>
    </xf>
    <xf numFmtId="15" fontId="10" fillId="0" borderId="0" applyFont="0" applyFill="0" applyBorder="0" applyAlignment="0" applyProtection="0"/>
    <xf numFmtId="4" fontId="17" fillId="0" borderId="0" applyFont="0" applyFill="0" applyBorder="0" applyAlignment="0" applyProtection="0"/>
    <xf numFmtId="0" fontId="24" fillId="0" borderId="13">
      <alignment horizontal="center"/>
    </xf>
    <xf numFmtId="193" fontId="42" fillId="5" borderId="0" applyBorder="0" applyAlignment="0" applyProtection="0"/>
    <xf numFmtId="0" fontId="43" fillId="6" borderId="0" applyNumberFormat="0" applyFont="0" applyBorder="0" applyAlignment="0">
      <alignment horizontal="center"/>
    </xf>
    <xf numFmtId="0" fontId="44"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194"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45" fillId="0" borderId="0" applyNumberFormat="0" applyFill="0" applyBorder="0" applyAlignment="0" applyProtection="0">
      <alignment horizontal="left"/>
    </xf>
    <xf numFmtId="0" fontId="10" fillId="4" borderId="22"/>
    <xf numFmtId="0" fontId="43" fillId="1" borderId="20" applyNumberFormat="0" applyFont="0" applyAlignment="0">
      <alignment horizontal="center"/>
    </xf>
    <xf numFmtId="0" fontId="10" fillId="0" borderId="0"/>
    <xf numFmtId="0" fontId="46" fillId="0" borderId="0" applyNumberFormat="0" applyFill="0" applyBorder="0" applyAlignment="0">
      <alignment horizontal="center"/>
    </xf>
    <xf numFmtId="0" fontId="9" fillId="0" borderId="0"/>
    <xf numFmtId="0" fontId="9" fillId="0" borderId="0"/>
    <xf numFmtId="0" fontId="9" fillId="0" borderId="0"/>
    <xf numFmtId="0" fontId="9" fillId="0" borderId="0"/>
    <xf numFmtId="0" fontId="1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0" fillId="0" borderId="0">
      <alignment vertical="top"/>
    </xf>
    <xf numFmtId="0" fontId="47" fillId="7" borderId="0">
      <alignment horizontal="centerContinuous"/>
    </xf>
    <xf numFmtId="0" fontId="48" fillId="7" borderId="0">
      <alignment horizontal="centerContinuous"/>
    </xf>
    <xf numFmtId="40" fontId="49" fillId="0" borderId="0" applyBorder="0">
      <alignment horizontal="right"/>
    </xf>
    <xf numFmtId="0" fontId="10" fillId="0" borderId="0" applyBorder="0" applyProtection="0">
      <alignment vertical="center"/>
    </xf>
    <xf numFmtId="186" fontId="10" fillId="0" borderId="16" applyBorder="0" applyProtection="0">
      <alignment horizontal="right" vertical="center"/>
    </xf>
    <xf numFmtId="0" fontId="10" fillId="8" borderId="0" applyBorder="0" applyProtection="0">
      <alignment horizontal="centerContinuous" vertical="center"/>
    </xf>
    <xf numFmtId="0" fontId="10" fillId="9" borderId="16" applyBorder="0" applyProtection="0">
      <alignment horizontal="centerContinuous" vertical="center"/>
    </xf>
    <xf numFmtId="0" fontId="10" fillId="0" borderId="0" applyBorder="0" applyProtection="0">
      <alignment vertical="center"/>
    </xf>
    <xf numFmtId="0" fontId="34" fillId="0" borderId="0" applyBorder="0" applyProtection="0">
      <alignment horizontal="left"/>
    </xf>
    <xf numFmtId="0" fontId="50" fillId="0" borderId="0" applyFill="0" applyBorder="0" applyProtection="0">
      <alignment horizontal="left"/>
    </xf>
    <xf numFmtId="0" fontId="32" fillId="0" borderId="23" applyFill="0" applyBorder="0" applyProtection="0">
      <alignment horizontal="left" vertical="top"/>
    </xf>
    <xf numFmtId="49" fontId="8"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95"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196"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9" fillId="0" borderId="0" applyFill="0" applyBorder="0" applyAlignment="0"/>
    <xf numFmtId="0" fontId="10" fillId="0" borderId="0"/>
    <xf numFmtId="0" fontId="10" fillId="0" borderId="0"/>
    <xf numFmtId="0" fontId="10" fillId="0" borderId="0" applyFont="0" applyFill="0" applyBorder="0" applyAlignment="0" applyProtection="0"/>
    <xf numFmtId="0" fontId="51" fillId="0" borderId="0" applyFont="0" applyFill="0" applyBorder="0" applyAlignment="0" applyProtection="0"/>
    <xf numFmtId="168" fontId="10" fillId="0" borderId="0" applyFont="0" applyFill="0" applyBorder="0" applyAlignment="0" applyProtection="0"/>
    <xf numFmtId="166" fontId="10" fillId="0" borderId="0" applyFont="0" applyFill="0" applyBorder="0" applyAlignment="0" applyProtection="0"/>
    <xf numFmtId="0" fontId="52" fillId="0" borderId="0"/>
    <xf numFmtId="0" fontId="10" fillId="0" borderId="0" applyFont="0" applyFill="0" applyBorder="0" applyAlignment="0" applyProtection="0"/>
    <xf numFmtId="0" fontId="10" fillId="0" borderId="0" applyFont="0" applyFill="0" applyBorder="0" applyAlignment="0" applyProtection="0"/>
    <xf numFmtId="197" fontId="52" fillId="0" borderId="0" applyFont="0" applyFill="0" applyBorder="0" applyAlignment="0" applyProtection="0"/>
    <xf numFmtId="198" fontId="52" fillId="0" borderId="0" applyFont="0" applyFill="0" applyBorder="0" applyAlignment="0" applyProtection="0"/>
    <xf numFmtId="0" fontId="17" fillId="0" borderId="0"/>
    <xf numFmtId="0" fontId="8" fillId="0" borderId="0"/>
    <xf numFmtId="0" fontId="8" fillId="0" borderId="0"/>
  </cellStyleXfs>
  <cellXfs count="440">
    <xf numFmtId="0" fontId="0" fillId="0" borderId="0" xfId="0"/>
    <xf numFmtId="0" fontId="4" fillId="0" borderId="0" xfId="0" applyFont="1" applyAlignment="1">
      <alignment horizontal="left" vertical="center"/>
    </xf>
    <xf numFmtId="0" fontId="3" fillId="0" borderId="0" xfId="0" applyFont="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0" fillId="0" borderId="0" xfId="0" applyAlignment="1">
      <alignment horizontal="left" vertical="center"/>
    </xf>
    <xf numFmtId="0" fontId="3" fillId="0" borderId="5" xfId="0" applyFont="1" applyFill="1" applyBorder="1" applyAlignment="1">
      <alignment horizontal="center" vertical="center" wrapText="1"/>
    </xf>
    <xf numFmtId="9" fontId="3" fillId="0" borderId="4" xfId="2" applyFont="1" applyFill="1" applyBorder="1" applyAlignment="1">
      <alignment vertical="center" wrapText="1"/>
    </xf>
    <xf numFmtId="9" fontId="3" fillId="0" borderId="6" xfId="2" applyFont="1" applyFill="1" applyBorder="1" applyAlignment="1">
      <alignment horizontal="center" vertical="center" wrapText="1"/>
    </xf>
    <xf numFmtId="9" fontId="3" fillId="0" borderId="7" xfId="2" applyFont="1" applyFill="1" applyBorder="1" applyAlignment="1">
      <alignment horizontal="center" vertical="center" wrapText="1"/>
    </xf>
    <xf numFmtId="9" fontId="0" fillId="0" borderId="6" xfId="2" applyFont="1" applyBorder="1" applyAlignment="1">
      <alignment horizontal="center"/>
    </xf>
    <xf numFmtId="9" fontId="6" fillId="0" borderId="0" xfId="3" applyNumberFormat="1" applyFont="1" applyFill="1" applyBorder="1" applyAlignment="1">
      <alignment horizontal="center"/>
    </xf>
    <xf numFmtId="9" fontId="0" fillId="0" borderId="4" xfId="2" applyFont="1" applyBorder="1" applyAlignment="1">
      <alignment horizontal="center"/>
    </xf>
    <xf numFmtId="0" fontId="3" fillId="0" borderId="9" xfId="0" applyFont="1" applyFill="1" applyBorder="1" applyAlignment="1">
      <alignment horizontal="center" vertical="center" wrapText="1"/>
    </xf>
    <xf numFmtId="9" fontId="3" fillId="0" borderId="8" xfId="2" applyFont="1" applyFill="1" applyBorder="1" applyAlignment="1">
      <alignment vertical="center" wrapText="1"/>
    </xf>
    <xf numFmtId="9" fontId="3" fillId="0" borderId="0" xfId="2" applyFont="1" applyFill="1" applyBorder="1" applyAlignment="1">
      <alignment horizontal="center" vertical="center" wrapText="1"/>
    </xf>
    <xf numFmtId="9" fontId="3" fillId="0" borderId="10" xfId="2" applyFont="1" applyFill="1" applyBorder="1" applyAlignment="1">
      <alignment horizontal="center" vertical="center" wrapText="1"/>
    </xf>
    <xf numFmtId="9" fontId="0" fillId="0" borderId="0" xfId="2" applyFont="1" applyBorder="1" applyAlignment="1">
      <alignment horizontal="center"/>
    </xf>
    <xf numFmtId="9" fontId="0" fillId="0" borderId="8" xfId="2" applyFont="1" applyBorder="1" applyAlignment="1">
      <alignment horizontal="center"/>
    </xf>
    <xf numFmtId="9" fontId="7" fillId="0" borderId="8" xfId="2" applyFont="1" applyFill="1" applyBorder="1" applyAlignment="1">
      <alignment horizontal="center" vertical="center" wrapText="1"/>
    </xf>
    <xf numFmtId="9" fontId="7" fillId="0" borderId="0" xfId="2" applyFont="1" applyFill="1" applyBorder="1" applyAlignment="1">
      <alignment horizontal="center" vertical="center" wrapText="1"/>
    </xf>
    <xf numFmtId="9" fontId="7" fillId="0" borderId="10" xfId="2" applyFont="1" applyFill="1" applyBorder="1" applyAlignment="1">
      <alignment horizontal="center" vertical="center" wrapText="1"/>
    </xf>
    <xf numFmtId="9" fontId="7" fillId="0" borderId="0" xfId="2" applyFont="1" applyBorder="1" applyAlignment="1">
      <alignment horizontal="center"/>
    </xf>
    <xf numFmtId="9" fontId="7" fillId="0" borderId="8" xfId="2" applyFont="1" applyBorder="1" applyAlignment="1">
      <alignment horizontal="center"/>
    </xf>
    <xf numFmtId="169" fontId="3" fillId="0" borderId="8" xfId="1" applyNumberFormat="1" applyFont="1" applyFill="1" applyBorder="1" applyAlignment="1">
      <alignment vertical="center" wrapText="1"/>
    </xf>
    <xf numFmtId="169" fontId="3" fillId="0" borderId="0" xfId="1" applyNumberFormat="1" applyFont="1" applyFill="1" applyBorder="1" applyAlignment="1">
      <alignment horizontal="center" vertical="center" wrapText="1"/>
    </xf>
    <xf numFmtId="169" fontId="3" fillId="0" borderId="10" xfId="1" applyNumberFormat="1" applyFont="1" applyFill="1" applyBorder="1" applyAlignment="1">
      <alignment horizontal="center" vertical="center" wrapText="1"/>
    </xf>
    <xf numFmtId="169" fontId="0" fillId="0" borderId="0" xfId="1" applyNumberFormat="1" applyFont="1" applyBorder="1" applyAlignment="1">
      <alignment horizontal="center"/>
    </xf>
    <xf numFmtId="169" fontId="0" fillId="0" borderId="8" xfId="1" applyNumberFormat="1" applyFont="1" applyBorder="1" applyAlignment="1">
      <alignment horizontal="center"/>
    </xf>
    <xf numFmtId="0" fontId="3" fillId="0" borderId="12" xfId="0" applyFont="1" applyFill="1" applyBorder="1" applyAlignment="1">
      <alignment horizontal="center" vertical="center" wrapText="1"/>
    </xf>
    <xf numFmtId="169" fontId="3" fillId="0" borderId="11" xfId="1" applyNumberFormat="1" applyFont="1" applyFill="1" applyBorder="1" applyAlignment="1">
      <alignment vertical="center" wrapText="1"/>
    </xf>
    <xf numFmtId="169" fontId="3" fillId="0" borderId="13" xfId="1" applyNumberFormat="1" applyFont="1" applyFill="1" applyBorder="1" applyAlignment="1">
      <alignment horizontal="center" vertical="center" wrapText="1"/>
    </xf>
    <xf numFmtId="169" fontId="3" fillId="0" borderId="14" xfId="1" applyNumberFormat="1" applyFont="1" applyFill="1" applyBorder="1" applyAlignment="1">
      <alignment horizontal="center" vertical="center" wrapText="1"/>
    </xf>
    <xf numFmtId="169" fontId="0" fillId="0" borderId="13" xfId="1" applyNumberFormat="1" applyFont="1" applyBorder="1" applyAlignment="1">
      <alignment horizontal="center"/>
    </xf>
    <xf numFmtId="169" fontId="0" fillId="0" borderId="11" xfId="1" applyNumberFormat="1" applyFont="1" applyBorder="1" applyAlignment="1">
      <alignment horizontal="center"/>
    </xf>
    <xf numFmtId="0" fontId="3" fillId="2" borderId="5" xfId="0" applyFont="1" applyFill="1" applyBorder="1" applyAlignment="1">
      <alignment horizontal="center" vertical="center" wrapText="1"/>
    </xf>
    <xf numFmtId="9" fontId="3" fillId="2" borderId="4" xfId="2" applyFont="1" applyFill="1" applyBorder="1" applyAlignment="1">
      <alignment vertical="center" wrapText="1"/>
    </xf>
    <xf numFmtId="9" fontId="3" fillId="2" borderId="6" xfId="2" applyFont="1" applyFill="1" applyBorder="1" applyAlignment="1">
      <alignment horizontal="center" vertical="center" wrapText="1"/>
    </xf>
    <xf numFmtId="9" fontId="3" fillId="2" borderId="7" xfId="2" applyFont="1" applyFill="1" applyBorder="1" applyAlignment="1">
      <alignment horizontal="center" vertical="center" wrapText="1"/>
    </xf>
    <xf numFmtId="9" fontId="0" fillId="2" borderId="6" xfId="2" applyFont="1" applyFill="1" applyBorder="1" applyAlignment="1">
      <alignment horizontal="center"/>
    </xf>
    <xf numFmtId="9" fontId="0" fillId="2" borderId="4" xfId="2" applyFont="1" applyFill="1" applyBorder="1" applyAlignment="1">
      <alignment horizontal="center"/>
    </xf>
    <xf numFmtId="0" fontId="3" fillId="2" borderId="9" xfId="0" applyFont="1" applyFill="1" applyBorder="1" applyAlignment="1">
      <alignment horizontal="center" vertical="center" wrapText="1"/>
    </xf>
    <xf numFmtId="9" fontId="3" fillId="2" borderId="8" xfId="2" applyFont="1" applyFill="1" applyBorder="1" applyAlignment="1">
      <alignment vertical="center" wrapText="1"/>
    </xf>
    <xf numFmtId="9" fontId="3" fillId="2" borderId="0" xfId="2" applyFont="1" applyFill="1" applyBorder="1" applyAlignment="1">
      <alignment horizontal="center" vertical="center" wrapText="1"/>
    </xf>
    <xf numFmtId="9" fontId="3" fillId="2" borderId="10" xfId="2" applyFont="1" applyFill="1" applyBorder="1" applyAlignment="1">
      <alignment horizontal="center" vertical="center" wrapText="1"/>
    </xf>
    <xf numFmtId="9" fontId="0" fillId="2" borderId="0" xfId="2" applyFont="1" applyFill="1" applyBorder="1" applyAlignment="1">
      <alignment horizontal="center"/>
    </xf>
    <xf numFmtId="9" fontId="0" fillId="2" borderId="8" xfId="2" applyFont="1" applyFill="1" applyBorder="1" applyAlignment="1">
      <alignment horizontal="center"/>
    </xf>
    <xf numFmtId="9" fontId="7" fillId="2" borderId="8" xfId="2" applyFont="1" applyFill="1" applyBorder="1" applyAlignment="1">
      <alignment horizontal="center" vertical="center" wrapText="1"/>
    </xf>
    <xf numFmtId="9" fontId="7" fillId="2" borderId="0" xfId="2" applyFont="1" applyFill="1" applyBorder="1" applyAlignment="1">
      <alignment horizontal="center" vertical="center" wrapText="1"/>
    </xf>
    <xf numFmtId="9" fontId="7" fillId="2" borderId="10" xfId="2" applyFont="1" applyFill="1" applyBorder="1" applyAlignment="1">
      <alignment horizontal="center" vertical="center" wrapText="1"/>
    </xf>
    <xf numFmtId="9" fontId="7" fillId="2" borderId="0" xfId="2" applyFont="1" applyFill="1" applyBorder="1" applyAlignment="1">
      <alignment horizontal="center"/>
    </xf>
    <xf numFmtId="9" fontId="7" fillId="2" borderId="8" xfId="2" applyFont="1" applyFill="1" applyBorder="1" applyAlignment="1">
      <alignment horizontal="center"/>
    </xf>
    <xf numFmtId="169" fontId="3" fillId="2" borderId="8" xfId="1" applyNumberFormat="1" applyFont="1" applyFill="1" applyBorder="1" applyAlignment="1">
      <alignment vertical="center" wrapText="1"/>
    </xf>
    <xf numFmtId="169" fontId="3" fillId="2" borderId="0" xfId="1" applyNumberFormat="1" applyFont="1" applyFill="1" applyBorder="1" applyAlignment="1">
      <alignment horizontal="center" vertical="center" wrapText="1"/>
    </xf>
    <xf numFmtId="169" fontId="3" fillId="2" borderId="10" xfId="1" applyNumberFormat="1" applyFont="1" applyFill="1" applyBorder="1" applyAlignment="1">
      <alignment horizontal="center" vertical="center" wrapText="1"/>
    </xf>
    <xf numFmtId="169" fontId="0" fillId="2" borderId="0" xfId="1" applyNumberFormat="1" applyFont="1" applyFill="1" applyBorder="1" applyAlignment="1">
      <alignment horizontal="center"/>
    </xf>
    <xf numFmtId="169" fontId="0" fillId="2" borderId="8" xfId="1" applyNumberFormat="1" applyFont="1" applyFill="1" applyBorder="1" applyAlignment="1">
      <alignment horizontal="center"/>
    </xf>
    <xf numFmtId="0" fontId="3" fillId="2" borderId="12" xfId="0" applyFont="1" applyFill="1" applyBorder="1" applyAlignment="1">
      <alignment horizontal="center" vertical="center" wrapText="1"/>
    </xf>
    <xf numFmtId="169" fontId="3" fillId="2" borderId="11" xfId="1" applyNumberFormat="1" applyFont="1" applyFill="1" applyBorder="1" applyAlignment="1">
      <alignment vertical="center" wrapText="1"/>
    </xf>
    <xf numFmtId="169" fontId="3" fillId="2" borderId="13" xfId="1" applyNumberFormat="1" applyFont="1" applyFill="1" applyBorder="1" applyAlignment="1">
      <alignment horizontal="center" vertical="center" wrapText="1"/>
    </xf>
    <xf numFmtId="169" fontId="3" fillId="2" borderId="14" xfId="1" applyNumberFormat="1" applyFont="1" applyFill="1" applyBorder="1" applyAlignment="1">
      <alignment horizontal="center" vertical="center" wrapText="1"/>
    </xf>
    <xf numFmtId="169" fontId="0" fillId="2" borderId="13" xfId="1" applyNumberFormat="1" applyFont="1" applyFill="1" applyBorder="1" applyAlignment="1">
      <alignment horizontal="center"/>
    </xf>
    <xf numFmtId="169" fontId="0" fillId="2" borderId="11" xfId="1" applyNumberFormat="1" applyFont="1" applyFill="1" applyBorder="1" applyAlignment="1">
      <alignment horizontal="center"/>
    </xf>
    <xf numFmtId="9" fontId="7" fillId="0" borderId="0" xfId="2" applyFont="1" applyBorder="1" applyAlignment="1">
      <alignment horizontal="center" vertical="center"/>
    </xf>
    <xf numFmtId="9" fontId="7" fillId="0" borderId="8" xfId="2" applyFont="1" applyBorder="1" applyAlignment="1">
      <alignment horizontal="center" vertical="center"/>
    </xf>
    <xf numFmtId="9" fontId="7" fillId="0" borderId="0" xfId="2" applyNumberFormat="1" applyFont="1" applyBorder="1" applyAlignment="1">
      <alignment horizontal="center" vertical="center"/>
    </xf>
    <xf numFmtId="0" fontId="3" fillId="0" borderId="15" xfId="0" applyFont="1" applyFill="1" applyBorder="1" applyAlignment="1">
      <alignment horizontal="center" vertical="center" wrapText="1"/>
    </xf>
    <xf numFmtId="169" fontId="2" fillId="0" borderId="1" xfId="1" applyNumberFormat="1" applyFont="1" applyFill="1" applyBorder="1" applyAlignment="1">
      <alignment vertical="center" wrapText="1"/>
    </xf>
    <xf numFmtId="169" fontId="2" fillId="0" borderId="2" xfId="1" applyNumberFormat="1" applyFont="1" applyFill="1" applyBorder="1" applyAlignment="1">
      <alignment vertical="center" wrapText="1"/>
    </xf>
    <xf numFmtId="169" fontId="2" fillId="0" borderId="3" xfId="1" applyNumberFormat="1" applyFont="1" applyFill="1" applyBorder="1" applyAlignment="1">
      <alignment vertical="center" wrapText="1"/>
    </xf>
    <xf numFmtId="169" fontId="0" fillId="0" borderId="2" xfId="1" applyNumberFormat="1" applyFont="1" applyBorder="1" applyAlignment="1">
      <alignment horizontal="center" vertical="center"/>
    </xf>
    <xf numFmtId="169" fontId="0" fillId="0" borderId="1" xfId="1" applyNumberFormat="1" applyFont="1" applyBorder="1" applyAlignment="1">
      <alignment horizontal="center" vertical="center"/>
    </xf>
    <xf numFmtId="169" fontId="7" fillId="0" borderId="8" xfId="1" applyNumberFormat="1" applyFont="1" applyFill="1" applyBorder="1" applyAlignment="1">
      <alignment vertical="center" wrapText="1"/>
    </xf>
    <xf numFmtId="169" fontId="7" fillId="0" borderId="0" xfId="1" applyNumberFormat="1" applyFont="1" applyFill="1" applyBorder="1" applyAlignment="1">
      <alignment vertical="center" wrapText="1"/>
    </xf>
    <xf numFmtId="169" fontId="7" fillId="0" borderId="10" xfId="1" applyNumberFormat="1" applyFont="1" applyFill="1" applyBorder="1" applyAlignment="1">
      <alignment vertical="center" wrapText="1"/>
    </xf>
    <xf numFmtId="169" fontId="7" fillId="0" borderId="0" xfId="1" applyNumberFormat="1" applyFont="1" applyBorder="1" applyAlignment="1">
      <alignment horizontal="center" vertical="center"/>
    </xf>
    <xf numFmtId="169" fontId="7" fillId="0" borderId="8" xfId="1" applyNumberFormat="1" applyFont="1" applyBorder="1" applyAlignment="1">
      <alignment horizontal="center" vertical="center"/>
    </xf>
    <xf numFmtId="169" fontId="2" fillId="0" borderId="4" xfId="1" applyNumberFormat="1" applyFont="1" applyFill="1" applyBorder="1" applyAlignment="1">
      <alignment vertical="center" wrapText="1"/>
    </xf>
    <xf numFmtId="169" fontId="2" fillId="0" borderId="6" xfId="1" applyNumberFormat="1" applyFont="1" applyFill="1" applyBorder="1" applyAlignment="1">
      <alignment vertical="center" wrapText="1"/>
    </xf>
    <xf numFmtId="169" fontId="2" fillId="0" borderId="7" xfId="1" applyNumberFormat="1" applyFont="1" applyFill="1" applyBorder="1" applyAlignment="1">
      <alignment vertical="center" wrapText="1"/>
    </xf>
    <xf numFmtId="169" fontId="0" fillId="0" borderId="6" xfId="1" applyNumberFormat="1" applyFont="1" applyBorder="1" applyAlignment="1">
      <alignment horizontal="center" vertical="center"/>
    </xf>
    <xf numFmtId="169" fontId="0" fillId="0" borderId="4" xfId="1" applyNumberFormat="1" applyFont="1" applyBorder="1" applyAlignment="1">
      <alignment horizontal="center" vertical="center"/>
    </xf>
    <xf numFmtId="169" fontId="2" fillId="0" borderId="11" xfId="1" applyNumberFormat="1" applyFont="1" applyFill="1" applyBorder="1" applyAlignment="1">
      <alignment vertical="center" wrapText="1"/>
    </xf>
    <xf numFmtId="169" fontId="2" fillId="0" borderId="13" xfId="1" applyNumberFormat="1" applyFont="1" applyFill="1" applyBorder="1" applyAlignment="1">
      <alignment horizontal="center" vertical="center" wrapText="1"/>
    </xf>
    <xf numFmtId="169" fontId="2" fillId="0" borderId="14" xfId="1" applyNumberFormat="1" applyFont="1" applyFill="1" applyBorder="1" applyAlignment="1">
      <alignment horizontal="center" vertical="center" wrapText="1"/>
    </xf>
    <xf numFmtId="169" fontId="0" fillId="0" borderId="13" xfId="1" applyNumberFormat="1" applyFont="1" applyBorder="1" applyAlignment="1">
      <alignment horizontal="center" vertical="center"/>
    </xf>
    <xf numFmtId="170" fontId="0" fillId="0" borderId="13" xfId="1" applyNumberFormat="1" applyFont="1" applyBorder="1" applyAlignment="1">
      <alignment horizontal="center" vertical="center"/>
    </xf>
    <xf numFmtId="3" fontId="0" fillId="0" borderId="0" xfId="0" applyNumberFormat="1" applyFont="1" applyAlignment="1"/>
    <xf numFmtId="0" fontId="3" fillId="10" borderId="25" xfId="0" applyFont="1" applyFill="1" applyBorder="1" applyAlignment="1">
      <alignment horizontal="center" wrapText="1"/>
    </xf>
    <xf numFmtId="0" fontId="3" fillId="10" borderId="26" xfId="0" applyFont="1" applyFill="1" applyBorder="1" applyAlignment="1">
      <alignment horizontal="center" wrapText="1"/>
    </xf>
    <xf numFmtId="199" fontId="3" fillId="10" borderId="27" xfId="0" applyNumberFormat="1" applyFont="1" applyFill="1" applyBorder="1" applyAlignment="1">
      <alignment horizontal="center" wrapText="1"/>
    </xf>
    <xf numFmtId="0" fontId="3" fillId="10" borderId="24" xfId="0" applyFont="1" applyFill="1" applyBorder="1" applyAlignment="1">
      <alignment horizontal="center" wrapText="1"/>
    </xf>
    <xf numFmtId="0" fontId="3" fillId="0" borderId="0" xfId="0" applyFont="1" applyAlignment="1">
      <alignment wrapText="1"/>
    </xf>
    <xf numFmtId="0" fontId="3" fillId="0" borderId="0" xfId="0" applyFont="1" applyBorder="1" applyAlignment="1">
      <alignment wrapText="1"/>
    </xf>
    <xf numFmtId="0" fontId="0" fillId="0" borderId="0" xfId="0" applyBorder="1"/>
    <xf numFmtId="0" fontId="53" fillId="0" borderId="0" xfId="0" applyFont="1" applyBorder="1" applyAlignment="1">
      <alignment horizontal="left" vertical="center" wrapText="1" readingOrder="1"/>
    </xf>
    <xf numFmtId="0" fontId="3" fillId="0" borderId="0" xfId="0" applyFont="1" applyBorder="1" applyAlignment="1">
      <alignment horizontal="center"/>
    </xf>
    <xf numFmtId="3" fontId="0" fillId="0" borderId="0" xfId="0" applyNumberFormat="1" applyFont="1" applyBorder="1" applyAlignment="1">
      <alignment horizontal="center"/>
    </xf>
    <xf numFmtId="3" fontId="0" fillId="0" borderId="0" xfId="0" applyNumberFormat="1" applyFont="1" applyAlignment="1">
      <alignment horizontal="center"/>
    </xf>
    <xf numFmtId="0" fontId="0" fillId="0" borderId="0" xfId="0" applyFont="1" applyBorder="1" applyAlignment="1">
      <alignment horizontal="center"/>
    </xf>
    <xf numFmtId="0" fontId="0" fillId="0" borderId="0" xfId="0" applyFont="1" applyBorder="1"/>
    <xf numFmtId="3" fontId="6" fillId="0" borderId="0" xfId="0" applyNumberFormat="1" applyFont="1" applyBorder="1" applyAlignment="1">
      <alignment horizontal="center"/>
    </xf>
    <xf numFmtId="199" fontId="0" fillId="0" borderId="0" xfId="0" applyNumberFormat="1" applyFont="1" applyBorder="1" applyAlignment="1">
      <alignment horizontal="center"/>
    </xf>
    <xf numFmtId="14" fontId="6" fillId="0" borderId="0" xfId="0" applyNumberFormat="1" applyFont="1" applyBorder="1" applyAlignment="1">
      <alignment horizontal="center"/>
    </xf>
    <xf numFmtId="0" fontId="53" fillId="0" borderId="0" xfId="0" applyFont="1" applyBorder="1" applyAlignment="1">
      <alignment horizontal="left" wrapText="1" readingOrder="1"/>
    </xf>
    <xf numFmtId="3" fontId="32" fillId="0" borderId="0" xfId="0" applyNumberFormat="1" applyFont="1" applyBorder="1" applyAlignment="1">
      <alignment horizontal="left"/>
    </xf>
    <xf numFmtId="0" fontId="0" fillId="0" borderId="0" xfId="0" applyFont="1" applyFill="1" applyBorder="1" applyAlignment="1">
      <alignment horizontal="center"/>
    </xf>
    <xf numFmtId="3" fontId="6" fillId="0" borderId="0" xfId="736" applyNumberFormat="1" applyFont="1" applyBorder="1" applyAlignment="1">
      <alignment horizontal="center"/>
    </xf>
    <xf numFmtId="3" fontId="6" fillId="0" borderId="0" xfId="736" applyNumberFormat="1" applyFont="1" applyFill="1" applyBorder="1" applyAlignment="1">
      <alignment horizontal="center"/>
    </xf>
    <xf numFmtId="3" fontId="0" fillId="0" borderId="0" xfId="0" applyNumberFormat="1" applyFont="1" applyFill="1" applyBorder="1" applyAlignment="1">
      <alignment horizontal="center"/>
    </xf>
    <xf numFmtId="3" fontId="6" fillId="0" borderId="0" xfId="0" applyNumberFormat="1" applyFont="1" applyAlignment="1">
      <alignment horizontal="center"/>
    </xf>
    <xf numFmtId="3" fontId="0" fillId="0" borderId="0" xfId="521" applyNumberFormat="1" applyFont="1" applyFill="1" applyBorder="1" applyAlignment="1">
      <alignment horizontal="center" vertical="center"/>
    </xf>
    <xf numFmtId="3" fontId="0" fillId="0" borderId="0" xfId="0" applyNumberFormat="1" applyBorder="1" applyAlignment="1">
      <alignment horizontal="center"/>
    </xf>
    <xf numFmtId="0" fontId="0" fillId="0" borderId="0" xfId="0" applyFont="1" applyBorder="1" applyAlignment="1">
      <alignment horizontal="left"/>
    </xf>
    <xf numFmtId="3" fontId="6" fillId="0" borderId="0" xfId="0" applyNumberFormat="1" applyFont="1" applyFill="1" applyBorder="1" applyAlignment="1">
      <alignment horizontal="center"/>
    </xf>
    <xf numFmtId="0" fontId="6" fillId="0" borderId="0" xfId="736" applyFont="1" applyFill="1" applyBorder="1" applyAlignment="1">
      <alignment horizontal="center"/>
    </xf>
    <xf numFmtId="3" fontId="0" fillId="0" borderId="0" xfId="0" applyNumberFormat="1" applyFont="1" applyBorder="1"/>
    <xf numFmtId="3" fontId="0" fillId="0" borderId="0" xfId="0" applyNumberFormat="1" applyAlignment="1">
      <alignment horizontal="center"/>
    </xf>
    <xf numFmtId="0" fontId="0" fillId="0" borderId="0" xfId="0" applyNumberFormat="1" applyFont="1" applyBorder="1"/>
    <xf numFmtId="3" fontId="0" fillId="0" borderId="0" xfId="0" applyNumberFormat="1" applyFont="1"/>
    <xf numFmtId="0" fontId="0" fillId="0" borderId="0" xfId="0" applyAlignment="1">
      <alignment horizontal="center"/>
    </xf>
    <xf numFmtId="3" fontId="0" fillId="0" borderId="0" xfId="0" applyNumberFormat="1"/>
    <xf numFmtId="0" fontId="0" fillId="0" borderId="0" xfId="0" applyFont="1"/>
    <xf numFmtId="0" fontId="3" fillId="0" borderId="0" xfId="0" applyFont="1"/>
    <xf numFmtId="0" fontId="3" fillId="0" borderId="0" xfId="0" applyFont="1" applyAlignment="1">
      <alignment horizontal="center"/>
    </xf>
    <xf numFmtId="0" fontId="3" fillId="10" borderId="21" xfId="0" applyFont="1" applyFill="1" applyBorder="1" applyAlignment="1">
      <alignment horizontal="center" wrapText="1"/>
    </xf>
    <xf numFmtId="200" fontId="3" fillId="0" borderId="23" xfId="0" applyNumberFormat="1" applyFont="1" applyFill="1" applyBorder="1" applyAlignment="1">
      <alignment horizontal="center"/>
    </xf>
    <xf numFmtId="3" fontId="0" fillId="11" borderId="28" xfId="0" applyNumberFormat="1" applyFill="1" applyBorder="1" applyAlignment="1">
      <alignment horizontal="center"/>
    </xf>
    <xf numFmtId="3" fontId="0" fillId="0" borderId="29" xfId="0" applyNumberFormat="1" applyBorder="1" applyAlignment="1">
      <alignment horizontal="center"/>
    </xf>
    <xf numFmtId="3" fontId="0" fillId="0" borderId="28" xfId="0" applyNumberFormat="1" applyBorder="1" applyAlignment="1">
      <alignment horizontal="center"/>
    </xf>
    <xf numFmtId="9" fontId="0" fillId="0" borderId="28" xfId="0" applyNumberFormat="1" applyBorder="1" applyAlignment="1">
      <alignment horizontal="center"/>
    </xf>
    <xf numFmtId="0" fontId="0" fillId="0" borderId="0" xfId="0" applyBorder="1" applyAlignment="1">
      <alignment horizontal="center"/>
    </xf>
    <xf numFmtId="200" fontId="3" fillId="0" borderId="0" xfId="0" applyNumberFormat="1" applyFont="1"/>
    <xf numFmtId="200" fontId="3" fillId="0" borderId="30" xfId="0" applyNumberFormat="1" applyFont="1" applyFill="1" applyBorder="1" applyAlignment="1">
      <alignment horizontal="center"/>
    </xf>
    <xf numFmtId="3" fontId="0" fillId="11" borderId="31" xfId="0" applyNumberFormat="1" applyFill="1" applyBorder="1" applyAlignment="1">
      <alignment horizontal="center"/>
    </xf>
    <xf numFmtId="3" fontId="0" fillId="0" borderId="32" xfId="0" applyNumberFormat="1" applyBorder="1" applyAlignment="1">
      <alignment horizontal="center"/>
    </xf>
    <xf numFmtId="3" fontId="0" fillId="0" borderId="31" xfId="0" applyNumberFormat="1" applyBorder="1" applyAlignment="1">
      <alignment horizontal="center"/>
    </xf>
    <xf numFmtId="9" fontId="0" fillId="0" borderId="31" xfId="0" applyNumberFormat="1" applyBorder="1" applyAlignment="1">
      <alignment horizontal="center"/>
    </xf>
    <xf numFmtId="0" fontId="0" fillId="0" borderId="0" xfId="0" applyAlignment="1">
      <alignment wrapText="1"/>
    </xf>
    <xf numFmtId="0" fontId="0" fillId="0" borderId="33" xfId="0" applyFill="1" applyBorder="1"/>
    <xf numFmtId="0" fontId="3" fillId="0" borderId="34" xfId="0" applyFont="1" applyFill="1" applyBorder="1" applyAlignment="1">
      <alignment horizontal="centerContinuous"/>
    </xf>
    <xf numFmtId="0" fontId="3" fillId="0" borderId="17" xfId="0" applyFont="1" applyFill="1" applyBorder="1" applyAlignment="1">
      <alignment horizontal="centerContinuous"/>
    </xf>
    <xf numFmtId="0" fontId="3" fillId="0" borderId="35" xfId="0" applyFont="1" applyFill="1" applyBorder="1" applyAlignment="1">
      <alignment horizontal="centerContinuous"/>
    </xf>
    <xf numFmtId="0" fontId="3" fillId="0" borderId="33" xfId="0" applyFont="1" applyBorder="1" applyAlignment="1">
      <alignment horizontal="center"/>
    </xf>
    <xf numFmtId="0" fontId="3" fillId="0" borderId="31" xfId="0" applyFont="1" applyFill="1" applyBorder="1" applyAlignment="1">
      <alignment horizontal="center" wrapText="1"/>
    </xf>
    <xf numFmtId="0" fontId="3" fillId="0" borderId="21" xfId="0" applyFont="1" applyFill="1" applyBorder="1" applyAlignment="1">
      <alignment horizontal="center" wrapText="1"/>
    </xf>
    <xf numFmtId="0" fontId="3" fillId="0" borderId="33" xfId="0" applyFont="1" applyFill="1" applyBorder="1" applyAlignment="1">
      <alignment horizontal="center" wrapText="1"/>
    </xf>
    <xf numFmtId="200" fontId="3" fillId="0" borderId="28" xfId="0" applyNumberFormat="1" applyFont="1" applyFill="1" applyBorder="1" applyAlignment="1">
      <alignment horizontal="center"/>
    </xf>
    <xf numFmtId="169" fontId="0" fillId="0" borderId="0" xfId="0" applyNumberFormat="1" applyBorder="1" applyAlignment="1">
      <alignment horizontal="center"/>
    </xf>
    <xf numFmtId="200" fontId="3" fillId="0" borderId="31" xfId="0" applyNumberFormat="1" applyFont="1" applyFill="1" applyBorder="1" applyAlignment="1">
      <alignment horizontal="center"/>
    </xf>
    <xf numFmtId="3" fontId="0" fillId="0" borderId="30" xfId="0" applyNumberFormat="1" applyFill="1" applyBorder="1" applyAlignment="1">
      <alignment horizontal="center"/>
    </xf>
    <xf numFmtId="0" fontId="0" fillId="0" borderId="31" xfId="0" applyFill="1" applyBorder="1" applyAlignment="1">
      <alignment horizontal="center"/>
    </xf>
    <xf numFmtId="0" fontId="0" fillId="0" borderId="32" xfId="0" applyFill="1" applyBorder="1" applyAlignment="1">
      <alignment horizontal="center"/>
    </xf>
    <xf numFmtId="0" fontId="0" fillId="0" borderId="30" xfId="0" applyFill="1"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16" xfId="0" applyBorder="1" applyAlignment="1">
      <alignment horizontal="center"/>
    </xf>
    <xf numFmtId="0" fontId="55" fillId="0" borderId="0" xfId="0" applyFont="1"/>
    <xf numFmtId="3" fontId="55" fillId="0" borderId="0" xfId="0" applyNumberFormat="1" applyFont="1"/>
    <xf numFmtId="10" fontId="0" fillId="0" borderId="0" xfId="0" applyNumberFormat="1"/>
    <xf numFmtId="0" fontId="0" fillId="0" borderId="0" xfId="0" applyAlignment="1"/>
    <xf numFmtId="0" fontId="3" fillId="0" borderId="0" xfId="0" applyFont="1" applyFill="1" applyBorder="1" applyAlignment="1">
      <alignment vertical="center"/>
    </xf>
    <xf numFmtId="0" fontId="3" fillId="0" borderId="0" xfId="0" applyFont="1" applyAlignment="1"/>
    <xf numFmtId="9" fontId="0" fillId="0" borderId="6" xfId="0" applyNumberFormat="1" applyBorder="1" applyAlignment="1">
      <alignment horizontal="center"/>
    </xf>
    <xf numFmtId="9" fontId="0" fillId="0" borderId="7" xfId="2" applyFont="1" applyBorder="1" applyAlignment="1">
      <alignment horizontal="center"/>
    </xf>
    <xf numFmtId="9" fontId="0" fillId="0" borderId="0" xfId="0" applyNumberFormat="1" applyBorder="1" applyAlignment="1">
      <alignment horizontal="center"/>
    </xf>
    <xf numFmtId="9" fontId="0" fillId="0" borderId="10" xfId="2" applyFont="1" applyBorder="1" applyAlignment="1">
      <alignment horizontal="center"/>
    </xf>
    <xf numFmtId="9" fontId="7" fillId="0" borderId="10" xfId="2" applyFont="1" applyBorder="1" applyAlignment="1">
      <alignment horizontal="center"/>
    </xf>
    <xf numFmtId="169" fontId="0" fillId="0" borderId="10" xfId="1" applyNumberFormat="1" applyFont="1" applyBorder="1" applyAlignment="1">
      <alignment horizontal="center"/>
    </xf>
    <xf numFmtId="9" fontId="0" fillId="2" borderId="7" xfId="2" applyFont="1" applyFill="1" applyBorder="1" applyAlignment="1">
      <alignment horizontal="center"/>
    </xf>
    <xf numFmtId="9" fontId="0" fillId="2" borderId="10" xfId="2" applyFont="1" applyFill="1" applyBorder="1" applyAlignment="1">
      <alignment horizontal="center"/>
    </xf>
    <xf numFmtId="9" fontId="7" fillId="2" borderId="10" xfId="2" applyFont="1" applyFill="1" applyBorder="1" applyAlignment="1">
      <alignment horizontal="center"/>
    </xf>
    <xf numFmtId="169" fontId="0" fillId="2" borderId="10" xfId="1" applyNumberFormat="1" applyFont="1" applyFill="1" applyBorder="1" applyAlignment="1">
      <alignment horizontal="center"/>
    </xf>
    <xf numFmtId="169" fontId="0" fillId="0" borderId="14" xfId="1" applyNumberFormat="1" applyFont="1" applyBorder="1" applyAlignment="1">
      <alignment horizontal="center"/>
    </xf>
    <xf numFmtId="169" fontId="0" fillId="2" borderId="14" xfId="1" applyNumberFormat="1" applyFont="1" applyFill="1" applyBorder="1" applyAlignment="1">
      <alignment horizontal="center"/>
    </xf>
    <xf numFmtId="9" fontId="7" fillId="0" borderId="10" xfId="2" applyFont="1" applyBorder="1" applyAlignment="1">
      <alignment horizontal="center" vertical="center"/>
    </xf>
    <xf numFmtId="169" fontId="0" fillId="0" borderId="3" xfId="1" applyNumberFormat="1" applyFont="1" applyBorder="1" applyAlignment="1">
      <alignment horizontal="center" vertical="center"/>
    </xf>
    <xf numFmtId="169" fontId="7" fillId="0" borderId="10" xfId="1" applyNumberFormat="1" applyFont="1" applyBorder="1" applyAlignment="1">
      <alignment horizontal="center" vertical="center"/>
    </xf>
    <xf numFmtId="169" fontId="0" fillId="0" borderId="7" xfId="1" applyNumberFormat="1" applyFont="1" applyBorder="1" applyAlignment="1">
      <alignment horizontal="center" vertical="center"/>
    </xf>
    <xf numFmtId="10" fontId="0" fillId="0" borderId="0" xfId="0" applyNumberFormat="1" applyAlignment="1">
      <alignment horizontal="center" vertical="center"/>
    </xf>
    <xf numFmtId="17" fontId="56" fillId="0" borderId="0" xfId="0" applyNumberFormat="1" applyFont="1" applyAlignment="1">
      <alignment horizontal="center"/>
    </xf>
    <xf numFmtId="200" fontId="3" fillId="0" borderId="0" xfId="0" applyNumberFormat="1" applyFont="1" applyBorder="1" applyAlignment="1">
      <alignment horizontal="center"/>
    </xf>
    <xf numFmtId="169" fontId="0" fillId="0" borderId="23" xfId="1" applyNumberFormat="1" applyFont="1" applyFill="1" applyBorder="1" applyAlignment="1"/>
    <xf numFmtId="169" fontId="0" fillId="0" borderId="28" xfId="1" applyNumberFormat="1" applyFont="1" applyFill="1" applyBorder="1" applyAlignment="1"/>
    <xf numFmtId="169" fontId="0" fillId="0" borderId="29" xfId="1" applyNumberFormat="1" applyFont="1" applyFill="1" applyBorder="1" applyAlignment="1"/>
    <xf numFmtId="169" fontId="0" fillId="0" borderId="23" xfId="0" applyNumberFormat="1" applyBorder="1" applyAlignment="1"/>
    <xf numFmtId="169" fontId="0" fillId="0" borderId="28" xfId="0" applyNumberFormat="1" applyBorder="1" applyAlignment="1"/>
    <xf numFmtId="169" fontId="0" fillId="0" borderId="0" xfId="0" applyNumberFormat="1" applyBorder="1" applyAlignment="1"/>
    <xf numFmtId="3" fontId="0" fillId="0" borderId="23" xfId="0" applyNumberFormat="1" applyFill="1" applyBorder="1" applyAlignment="1"/>
    <xf numFmtId="3" fontId="0" fillId="0" borderId="28" xfId="0" applyNumberFormat="1" applyFill="1" applyBorder="1" applyAlignment="1"/>
    <xf numFmtId="3" fontId="0" fillId="0" borderId="29" xfId="0" applyNumberFormat="1" applyFill="1" applyBorder="1" applyAlignment="1"/>
    <xf numFmtId="3" fontId="0" fillId="0" borderId="23" xfId="0" applyNumberFormat="1" applyBorder="1" applyAlignment="1"/>
    <xf numFmtId="3" fontId="0" fillId="0" borderId="28" xfId="0" applyNumberFormat="1" applyBorder="1" applyAlignment="1"/>
    <xf numFmtId="3" fontId="0" fillId="0" borderId="0" xfId="0" applyNumberFormat="1" applyBorder="1" applyAlignment="1"/>
    <xf numFmtId="170" fontId="0" fillId="0" borderId="11" xfId="1" applyNumberFormat="1" applyFont="1" applyBorder="1" applyAlignment="1">
      <alignment horizontal="center" vertical="center"/>
    </xf>
    <xf numFmtId="9" fontId="0" fillId="0" borderId="0" xfId="0" applyNumberFormat="1" applyAlignment="1">
      <alignment horizontal="center" vertical="center"/>
    </xf>
    <xf numFmtId="3" fontId="0" fillId="0" borderId="0" xfId="0" applyNumberFormat="1" applyFont="1" applyFill="1" applyBorder="1"/>
    <xf numFmtId="170" fontId="0" fillId="0" borderId="14" xfId="1" applyNumberFormat="1" applyFont="1" applyBorder="1" applyAlignment="1">
      <alignment horizontal="center" vertical="center"/>
    </xf>
    <xf numFmtId="0" fontId="3" fillId="0" borderId="0" xfId="0" applyFont="1" applyAlignment="1">
      <alignment horizontal="left"/>
    </xf>
    <xf numFmtId="3" fontId="0" fillId="0" borderId="0" xfId="0" applyNumberFormat="1" applyBorder="1"/>
    <xf numFmtId="3" fontId="0" fillId="0" borderId="0" xfId="0" applyNumberFormat="1" applyFill="1" applyBorder="1" applyAlignment="1">
      <alignment horizontal="center"/>
    </xf>
    <xf numFmtId="3" fontId="0" fillId="0" borderId="33" xfId="0" applyNumberFormat="1" applyBorder="1" applyAlignment="1">
      <alignment horizontal="center"/>
    </xf>
    <xf numFmtId="0" fontId="0" fillId="0" borderId="1" xfId="0" applyBorder="1" applyAlignment="1">
      <alignment horizontal="center" vertical="center"/>
    </xf>
    <xf numFmtId="0" fontId="3" fillId="0" borderId="2" xfId="0" applyFont="1" applyBorder="1" applyAlignment="1">
      <alignment horizontal="center" vertical="center"/>
    </xf>
    <xf numFmtId="0" fontId="0" fillId="0" borderId="2" xfId="0" applyBorder="1" applyAlignment="1">
      <alignment horizontal="center" vertical="center"/>
    </xf>
    <xf numFmtId="9" fontId="0" fillId="0" borderId="2" xfId="0" applyNumberFormat="1" applyBorder="1" applyAlignment="1">
      <alignment horizontal="center" vertical="center"/>
    </xf>
    <xf numFmtId="9" fontId="0" fillId="0" borderId="3" xfId="0" applyNumberFormat="1" applyBorder="1" applyAlignment="1">
      <alignment horizontal="center" vertical="center"/>
    </xf>
    <xf numFmtId="0" fontId="0" fillId="0" borderId="0" xfId="0" pivotButton="1"/>
    <xf numFmtId="0" fontId="3" fillId="12" borderId="0" xfId="0" applyFont="1" applyFill="1" applyAlignment="1">
      <alignment horizontal="center"/>
    </xf>
    <xf numFmtId="0" fontId="3" fillId="12" borderId="0" xfId="0" applyFont="1" applyFill="1"/>
    <xf numFmtId="0" fontId="0" fillId="12" borderId="0" xfId="0" applyFill="1"/>
    <xf numFmtId="17" fontId="0" fillId="0" borderId="0" xfId="0" applyNumberFormat="1" applyAlignment="1">
      <alignment horizontal="left"/>
    </xf>
    <xf numFmtId="0" fontId="5" fillId="0" borderId="0" xfId="0" applyFont="1"/>
    <xf numFmtId="17" fontId="0" fillId="0" borderId="0" xfId="0" applyNumberFormat="1"/>
    <xf numFmtId="0" fontId="0" fillId="0" borderId="0" xfId="0" applyFill="1"/>
    <xf numFmtId="1" fontId="0" fillId="0" borderId="0" xfId="0" applyNumberFormat="1"/>
    <xf numFmtId="4" fontId="6" fillId="0" borderId="0" xfId="0" applyNumberFormat="1" applyFont="1" applyFill="1" applyBorder="1" applyAlignment="1">
      <alignment horizontal="center" vertical="top"/>
    </xf>
    <xf numFmtId="4" fontId="6" fillId="0" borderId="0" xfId="3" applyNumberFormat="1" applyFont="1" applyFill="1" applyBorder="1" applyAlignment="1">
      <alignment horizontal="center"/>
    </xf>
    <xf numFmtId="0" fontId="59" fillId="0" borderId="0" xfId="0" applyFont="1"/>
    <xf numFmtId="9" fontId="0" fillId="0" borderId="29" xfId="0" applyNumberFormat="1" applyBorder="1" applyAlignment="1">
      <alignment horizontal="center"/>
    </xf>
    <xf numFmtId="9" fontId="0" fillId="0" borderId="32" xfId="0" applyNumberFormat="1" applyBorder="1" applyAlignment="1">
      <alignment horizontal="center"/>
    </xf>
    <xf numFmtId="0" fontId="3" fillId="10" borderId="33" xfId="0" applyFont="1" applyFill="1" applyBorder="1" applyAlignment="1">
      <alignment horizontal="center" wrapText="1"/>
    </xf>
    <xf numFmtId="3" fontId="3" fillId="0" borderId="0" xfId="0" applyNumberFormat="1" applyFont="1" applyAlignment="1">
      <alignment horizontal="center"/>
    </xf>
    <xf numFmtId="3" fontId="0" fillId="0" borderId="17" xfId="0" applyNumberFormat="1" applyBorder="1" applyAlignment="1">
      <alignment horizontal="center"/>
    </xf>
    <xf numFmtId="9" fontId="0" fillId="0" borderId="33" xfId="0" applyNumberFormat="1" applyBorder="1" applyAlignment="1">
      <alignment horizontal="center"/>
    </xf>
    <xf numFmtId="3" fontId="0" fillId="0" borderId="16" xfId="0" applyNumberFormat="1" applyBorder="1" applyAlignment="1">
      <alignment horizontal="center"/>
    </xf>
    <xf numFmtId="0" fontId="3" fillId="0" borderId="0" xfId="0" applyFont="1" applyAlignment="1">
      <alignment horizontal="left" vertical="center"/>
    </xf>
    <xf numFmtId="0" fontId="3" fillId="10" borderId="20" xfId="0" applyFont="1" applyFill="1" applyBorder="1" applyAlignment="1">
      <alignment horizontal="center" wrapText="1"/>
    </xf>
    <xf numFmtId="0" fontId="3" fillId="0" borderId="28" xfId="0" applyFont="1" applyFill="1" applyBorder="1" applyAlignment="1">
      <alignment horizontal="center" wrapText="1"/>
    </xf>
    <xf numFmtId="3" fontId="0" fillId="0" borderId="28" xfId="0" applyNumberFormat="1" applyFill="1" applyBorder="1" applyAlignment="1">
      <alignment horizontal="center"/>
    </xf>
    <xf numFmtId="3" fontId="62" fillId="0" borderId="0" xfId="0" applyNumberFormat="1" applyFont="1"/>
    <xf numFmtId="1" fontId="0" fillId="0" borderId="0" xfId="0" applyNumberFormat="1" applyAlignment="1">
      <alignment horizontal="center"/>
    </xf>
    <xf numFmtId="0" fontId="0" fillId="0" borderId="0" xfId="0" applyFill="1" applyBorder="1"/>
    <xf numFmtId="4" fontId="0" fillId="0" borderId="0" xfId="0" applyNumberFormat="1"/>
    <xf numFmtId="4" fontId="27" fillId="0" borderId="0" xfId="737" applyNumberFormat="1" applyFont="1" applyFill="1" applyBorder="1" applyAlignment="1">
      <alignment horizontal="center" wrapText="1"/>
    </xf>
    <xf numFmtId="4" fontId="60" fillId="0" borderId="0" xfId="737" applyNumberFormat="1" applyFont="1" applyFill="1" applyBorder="1" applyAlignment="1">
      <alignment horizontal="center" wrapText="1"/>
    </xf>
    <xf numFmtId="4" fontId="0" fillId="0" borderId="0" xfId="0" applyNumberFormat="1" applyAlignment="1">
      <alignment horizontal="center"/>
    </xf>
    <xf numFmtId="0" fontId="57" fillId="0" borderId="6" xfId="521" applyFont="1" applyFill="1" applyBorder="1" applyAlignment="1">
      <alignment horizontal="center" vertical="top" wrapText="1"/>
    </xf>
    <xf numFmtId="0" fontId="58" fillId="0" borderId="6" xfId="3" applyFont="1" applyFill="1" applyBorder="1" applyAlignment="1">
      <alignment horizontal="center"/>
    </xf>
    <xf numFmtId="10" fontId="57" fillId="0" borderId="7" xfId="521" applyNumberFormat="1" applyFont="1" applyFill="1" applyBorder="1" applyAlignment="1">
      <alignment horizontal="center" vertical="top" wrapText="1"/>
    </xf>
    <xf numFmtId="4" fontId="3" fillId="0" borderId="13" xfId="3" applyNumberFormat="1" applyFont="1" applyFill="1" applyBorder="1" applyAlignment="1">
      <alignment horizontal="center"/>
    </xf>
    <xf numFmtId="4" fontId="61" fillId="0" borderId="6" xfId="737" applyNumberFormat="1" applyFont="1" applyFill="1" applyBorder="1" applyAlignment="1">
      <alignment horizontal="center"/>
    </xf>
    <xf numFmtId="3" fontId="0" fillId="0" borderId="8" xfId="0" applyNumberFormat="1" applyBorder="1" applyAlignment="1">
      <alignment horizontal="center" vertical="center"/>
    </xf>
    <xf numFmtId="4" fontId="0" fillId="0" borderId="0" xfId="0" applyNumberFormat="1" applyBorder="1" applyAlignment="1">
      <alignment horizontal="center"/>
    </xf>
    <xf numFmtId="9" fontId="0" fillId="0" borderId="8" xfId="0" applyNumberFormat="1" applyBorder="1" applyAlignment="1">
      <alignment horizontal="center" vertical="center"/>
    </xf>
    <xf numFmtId="4" fontId="27" fillId="0" borderId="23" xfId="737" applyNumberFormat="1" applyFont="1" applyFill="1" applyBorder="1" applyAlignment="1">
      <alignment horizontal="center" wrapText="1"/>
    </xf>
    <xf numFmtId="0" fontId="0" fillId="0" borderId="23" xfId="0" applyBorder="1"/>
    <xf numFmtId="17" fontId="0" fillId="0" borderId="0" xfId="0" applyNumberFormat="1" applyAlignment="1">
      <alignment horizontal="center"/>
    </xf>
    <xf numFmtId="0" fontId="3" fillId="0" borderId="13" xfId="0" applyFont="1" applyBorder="1" applyAlignment="1">
      <alignment horizontal="center"/>
    </xf>
    <xf numFmtId="4" fontId="61" fillId="0" borderId="13" xfId="737" applyNumberFormat="1" applyFont="1" applyFill="1" applyBorder="1" applyAlignment="1">
      <alignment horizontal="center" wrapText="1"/>
    </xf>
    <xf numFmtId="3" fontId="0" fillId="0" borderId="0" xfId="0" applyNumberFormat="1" applyFill="1" applyBorder="1"/>
    <xf numFmtId="4" fontId="58" fillId="0" borderId="0" xfId="3" applyNumberFormat="1" applyFont="1" applyFill="1" applyBorder="1" applyAlignment="1">
      <alignment horizontal="center"/>
    </xf>
    <xf numFmtId="3" fontId="62" fillId="0" borderId="0" xfId="0" applyNumberFormat="1" applyFont="1" applyAlignment="1">
      <alignment horizontal="center"/>
    </xf>
    <xf numFmtId="4" fontId="54" fillId="0" borderId="0" xfId="737" applyNumberFormat="1" applyFont="1" applyFill="1" applyBorder="1" applyAlignment="1">
      <alignment horizontal="center" wrapText="1"/>
    </xf>
    <xf numFmtId="1" fontId="0" fillId="0" borderId="28" xfId="0" applyNumberFormat="1" applyBorder="1" applyAlignment="1">
      <alignment horizontal="center"/>
    </xf>
    <xf numFmtId="3" fontId="3" fillId="10" borderId="24" xfId="0" applyNumberFormat="1" applyFont="1" applyFill="1" applyBorder="1" applyAlignment="1">
      <alignment horizontal="center" wrapText="1"/>
    </xf>
    <xf numFmtId="3" fontId="3" fillId="10" borderId="25" xfId="0" applyNumberFormat="1" applyFont="1" applyFill="1" applyBorder="1" applyAlignment="1">
      <alignment horizontal="center" wrapText="1"/>
    </xf>
    <xf numFmtId="3" fontId="3" fillId="10" borderId="7" xfId="0" applyNumberFormat="1" applyFont="1" applyFill="1" applyBorder="1" applyAlignment="1">
      <alignment horizontal="center" wrapText="1"/>
    </xf>
    <xf numFmtId="4" fontId="2" fillId="0" borderId="0" xfId="3" applyNumberFormat="1" applyFont="1" applyFill="1" applyBorder="1" applyAlignment="1">
      <alignment horizontal="center"/>
    </xf>
    <xf numFmtId="4" fontId="54" fillId="0" borderId="0" xfId="0" applyNumberFormat="1" applyFont="1" applyFill="1" applyBorder="1" applyAlignment="1">
      <alignment horizontal="center" vertical="top"/>
    </xf>
    <xf numFmtId="0" fontId="3" fillId="10" borderId="23" xfId="0" applyFont="1" applyFill="1" applyBorder="1" applyAlignment="1">
      <alignment horizontal="center" wrapText="1"/>
    </xf>
    <xf numFmtId="169" fontId="0" fillId="0" borderId="0" xfId="1" applyNumberFormat="1" applyFont="1" applyFill="1" applyBorder="1" applyAlignment="1">
      <alignment horizontal="center"/>
    </xf>
    <xf numFmtId="3" fontId="0" fillId="0" borderId="36" xfId="0" applyNumberFormat="1" applyBorder="1"/>
    <xf numFmtId="169" fontId="0" fillId="0" borderId="36" xfId="0" applyNumberFormat="1" applyBorder="1"/>
    <xf numFmtId="10" fontId="0" fillId="0" borderId="36" xfId="0" applyNumberFormat="1" applyBorder="1"/>
    <xf numFmtId="3" fontId="0" fillId="0" borderId="28" xfId="0" applyNumberFormat="1" applyBorder="1"/>
    <xf numFmtId="169" fontId="0" fillId="0" borderId="28" xfId="0" applyNumberFormat="1" applyBorder="1"/>
    <xf numFmtId="10" fontId="0" fillId="0" borderId="28" xfId="0" applyNumberFormat="1" applyBorder="1"/>
    <xf numFmtId="3" fontId="0" fillId="0" borderId="31" xfId="0" applyNumberFormat="1" applyBorder="1"/>
    <xf numFmtId="169" fontId="0" fillId="0" borderId="31" xfId="0" applyNumberFormat="1" applyBorder="1"/>
    <xf numFmtId="0" fontId="0" fillId="0" borderId="31" xfId="0" applyBorder="1"/>
    <xf numFmtId="10" fontId="0" fillId="0" borderId="29" xfId="0" applyNumberFormat="1" applyBorder="1" applyAlignment="1">
      <alignment horizontal="center"/>
    </xf>
    <xf numFmtId="3" fontId="0" fillId="11" borderId="36" xfId="0" applyNumberFormat="1" applyFill="1" applyBorder="1" applyAlignment="1">
      <alignment horizontal="center"/>
    </xf>
    <xf numFmtId="10" fontId="0" fillId="0" borderId="37" xfId="0" applyNumberFormat="1" applyBorder="1" applyAlignment="1">
      <alignment horizontal="center"/>
    </xf>
    <xf numFmtId="9" fontId="6" fillId="0" borderId="0" xfId="0" applyNumberFormat="1" applyFont="1" applyFill="1" applyBorder="1" applyAlignment="1">
      <alignment horizontal="center" vertical="center"/>
    </xf>
    <xf numFmtId="9" fontId="6" fillId="0" borderId="0" xfId="0" applyNumberFormat="1" applyFont="1" applyAlignment="1">
      <alignment horizontal="center" vertical="center"/>
    </xf>
    <xf numFmtId="9" fontId="54" fillId="0" borderId="0" xfId="738" applyNumberFormat="1" applyFont="1" applyFill="1" applyBorder="1" applyAlignment="1">
      <alignment horizontal="center" wrapText="1"/>
    </xf>
    <xf numFmtId="4" fontId="54" fillId="0" borderId="0" xfId="0" applyNumberFormat="1" applyFont="1" applyFill="1" applyBorder="1" applyAlignment="1">
      <alignment horizontal="center"/>
    </xf>
    <xf numFmtId="4" fontId="6" fillId="0" borderId="0" xfId="3" applyNumberFormat="1" applyFont="1" applyBorder="1" applyAlignment="1">
      <alignment horizontal="center"/>
    </xf>
    <xf numFmtId="4" fontId="6" fillId="0" borderId="0" xfId="0" applyNumberFormat="1" applyFont="1" applyBorder="1" applyAlignment="1">
      <alignment horizontal="center"/>
    </xf>
    <xf numFmtId="4" fontId="58" fillId="0" borderId="13" xfId="0" applyNumberFormat="1" applyFont="1" applyBorder="1" applyAlignment="1">
      <alignment horizontal="center"/>
    </xf>
    <xf numFmtId="17" fontId="3" fillId="0" borderId="4" xfId="0" applyNumberFormat="1" applyFont="1" applyBorder="1" applyAlignment="1">
      <alignment horizontal="center"/>
    </xf>
    <xf numFmtId="10" fontId="0" fillId="0" borderId="8" xfId="0" applyNumberFormat="1" applyBorder="1" applyAlignment="1">
      <alignment horizontal="center"/>
    </xf>
    <xf numFmtId="0" fontId="0" fillId="0" borderId="11" xfId="0" applyBorder="1" applyAlignment="1">
      <alignment horizontal="center"/>
    </xf>
    <xf numFmtId="0" fontId="3" fillId="0" borderId="11" xfId="0" applyFont="1" applyBorder="1" applyAlignment="1">
      <alignment horizontal="center"/>
    </xf>
    <xf numFmtId="3" fontId="0" fillId="0" borderId="8" xfId="0" applyNumberFormat="1" applyBorder="1" applyAlignment="1">
      <alignment horizontal="center"/>
    </xf>
    <xf numFmtId="3" fontId="0" fillId="0" borderId="11" xfId="0" applyNumberFormat="1" applyBorder="1" applyAlignment="1">
      <alignment horizontal="center"/>
    </xf>
    <xf numFmtId="10" fontId="54" fillId="0" borderId="10" xfId="0" applyNumberFormat="1" applyFont="1" applyFill="1" applyBorder="1" applyAlignment="1">
      <alignment horizontal="center"/>
    </xf>
    <xf numFmtId="10" fontId="57" fillId="0" borderId="10" xfId="0" applyNumberFormat="1" applyFont="1" applyFill="1" applyBorder="1" applyAlignment="1">
      <alignment horizontal="center"/>
    </xf>
    <xf numFmtId="4" fontId="54" fillId="0" borderId="0" xfId="0" applyNumberFormat="1" applyFont="1" applyAlignment="1">
      <alignment horizontal="center" vertical="top"/>
    </xf>
    <xf numFmtId="4" fontId="57" fillId="0" borderId="0" xfId="0" applyNumberFormat="1" applyFont="1" applyFill="1" applyBorder="1" applyAlignment="1">
      <alignment horizontal="center" vertical="top"/>
    </xf>
    <xf numFmtId="0" fontId="6" fillId="0" borderId="0" xfId="0" applyFont="1"/>
    <xf numFmtId="0" fontId="54" fillId="0" borderId="0" xfId="737" applyFont="1" applyFill="1" applyBorder="1" applyAlignment="1">
      <alignment wrapText="1"/>
    </xf>
    <xf numFmtId="0" fontId="54" fillId="0" borderId="0" xfId="737" applyFont="1" applyFill="1" applyBorder="1" applyAlignment="1">
      <alignment horizontal="right" wrapText="1"/>
    </xf>
    <xf numFmtId="0" fontId="6" fillId="0" borderId="0" xfId="0" applyFont="1" applyFill="1" applyBorder="1"/>
    <xf numFmtId="2" fontId="54" fillId="0" borderId="0" xfId="0" applyNumberFormat="1" applyFont="1" applyFill="1" applyBorder="1" applyAlignment="1" applyProtection="1">
      <alignment horizontal="center" vertical="center" wrapText="1"/>
    </xf>
    <xf numFmtId="10" fontId="57" fillId="0" borderId="14" xfId="0" applyNumberFormat="1" applyFont="1" applyFill="1" applyBorder="1" applyAlignment="1">
      <alignment horizontal="center"/>
    </xf>
    <xf numFmtId="169" fontId="6" fillId="2" borderId="13" xfId="1" applyNumberFormat="1" applyFont="1" applyFill="1" applyBorder="1" applyAlignment="1">
      <alignment horizontal="center"/>
    </xf>
    <xf numFmtId="9" fontId="0" fillId="0" borderId="0" xfId="0" applyNumberFormat="1" applyFill="1" applyBorder="1" applyAlignment="1">
      <alignment horizontal="center"/>
    </xf>
    <xf numFmtId="3" fontId="0" fillId="0" borderId="0" xfId="0" applyNumberFormat="1" applyFill="1" applyBorder="1" applyAlignment="1"/>
    <xf numFmtId="201" fontId="0" fillId="0" borderId="0" xfId="0" applyNumberFormat="1"/>
    <xf numFmtId="1" fontId="6" fillId="0" borderId="0" xfId="0" applyNumberFormat="1" applyFont="1" applyBorder="1" applyAlignment="1">
      <alignment horizontal="center"/>
    </xf>
    <xf numFmtId="0" fontId="6" fillId="0" borderId="0" xfId="0" applyFont="1" applyAlignment="1">
      <alignment horizontal="center"/>
    </xf>
    <xf numFmtId="0" fontId="62" fillId="0" borderId="0" xfId="0" applyFont="1"/>
    <xf numFmtId="4" fontId="0" fillId="0" borderId="0" xfId="0" applyNumberFormat="1" applyAlignment="1"/>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1" fontId="6" fillId="0" borderId="0" xfId="0" applyNumberFormat="1" applyFont="1" applyAlignment="1">
      <alignment horizontal="center"/>
    </xf>
    <xf numFmtId="1" fontId="0" fillId="0" borderId="0" xfId="0" applyNumberFormat="1" applyFill="1"/>
    <xf numFmtId="9" fontId="7" fillId="0" borderId="11" xfId="2" applyFont="1" applyBorder="1" applyAlignment="1">
      <alignment horizontal="center" vertical="center"/>
    </xf>
    <xf numFmtId="9" fontId="7" fillId="0" borderId="13" xfId="2" applyFont="1" applyBorder="1" applyAlignment="1">
      <alignment horizontal="center" vertical="center"/>
    </xf>
    <xf numFmtId="9" fontId="7" fillId="0" borderId="13" xfId="2" applyNumberFormat="1" applyFont="1" applyBorder="1" applyAlignment="1">
      <alignment horizontal="center" vertical="center"/>
    </xf>
    <xf numFmtId="9" fontId="7" fillId="0" borderId="14" xfId="2" applyFont="1" applyBorder="1" applyAlignment="1">
      <alignment horizontal="center" vertical="center"/>
    </xf>
    <xf numFmtId="3" fontId="6" fillId="0" borderId="0" xfId="736" applyNumberFormat="1" applyFont="1" applyFill="1" applyBorder="1" applyAlignment="1">
      <alignment horizontal="center" wrapText="1"/>
    </xf>
    <xf numFmtId="0" fontId="0" fillId="0" borderId="0" xfId="0" applyBorder="1" applyAlignment="1">
      <alignment horizontal="center" vertical="center"/>
    </xf>
    <xf numFmtId="0" fontId="5" fillId="0" borderId="2" xfId="0" applyFont="1" applyBorder="1" applyAlignment="1">
      <alignment horizontal="center" vertical="center"/>
    </xf>
    <xf numFmtId="4" fontId="61" fillId="0" borderId="0" xfId="737" applyNumberFormat="1" applyFont="1" applyFill="1" applyBorder="1" applyAlignment="1">
      <alignment horizontal="center" wrapText="1"/>
    </xf>
    <xf numFmtId="0" fontId="58" fillId="0" borderId="0" xfId="3" applyFont="1" applyFill="1" applyBorder="1" applyAlignment="1">
      <alignment horizontal="center"/>
    </xf>
    <xf numFmtId="3" fontId="0" fillId="0" borderId="0" xfId="0" applyNumberFormat="1" applyFill="1" applyAlignment="1">
      <alignment horizontal="center"/>
    </xf>
    <xf numFmtId="3" fontId="0" fillId="0" borderId="0" xfId="0" applyNumberFormat="1" applyAlignment="1">
      <alignment horizontal="center" wrapText="1"/>
    </xf>
    <xf numFmtId="0" fontId="6" fillId="0" borderId="0" xfId="0" applyFont="1" applyBorder="1" applyAlignment="1">
      <alignment horizontal="center"/>
    </xf>
    <xf numFmtId="9" fontId="6" fillId="0" borderId="0" xfId="736" applyNumberFormat="1" applyFont="1" applyFill="1" applyBorder="1" applyAlignment="1">
      <alignment horizontal="center"/>
    </xf>
    <xf numFmtId="0" fontId="63" fillId="0" borderId="0" xfId="0" applyFont="1"/>
    <xf numFmtId="3" fontId="0" fillId="0" borderId="36" xfId="0" applyNumberFormat="1" applyBorder="1" applyAlignment="1">
      <alignment horizontal="center"/>
    </xf>
    <xf numFmtId="3" fontId="0" fillId="0" borderId="37" xfId="0" applyNumberFormat="1" applyBorder="1" applyAlignment="1">
      <alignment horizontal="center"/>
    </xf>
    <xf numFmtId="0" fontId="3" fillId="10" borderId="36" xfId="0" applyFont="1" applyFill="1" applyBorder="1" applyAlignment="1">
      <alignment horizontal="center" wrapText="1"/>
    </xf>
    <xf numFmtId="3" fontId="0" fillId="13" borderId="36" xfId="0" applyNumberFormat="1" applyFill="1" applyBorder="1" applyAlignment="1">
      <alignment horizontal="center"/>
    </xf>
    <xf numFmtId="3" fontId="0" fillId="13" borderId="28" xfId="0" applyNumberFormat="1" applyFill="1" applyBorder="1" applyAlignment="1">
      <alignment horizontal="center"/>
    </xf>
    <xf numFmtId="3" fontId="0" fillId="13" borderId="31" xfId="0" applyNumberFormat="1" applyFill="1" applyBorder="1" applyAlignment="1">
      <alignment horizontal="center"/>
    </xf>
    <xf numFmtId="3" fontId="0" fillId="13" borderId="29" xfId="0" applyNumberFormat="1" applyFill="1" applyBorder="1" applyAlignment="1">
      <alignment horizontal="center"/>
    </xf>
    <xf numFmtId="0" fontId="0" fillId="13" borderId="32" xfId="0" applyFill="1" applyBorder="1" applyAlignment="1">
      <alignment horizontal="center"/>
    </xf>
    <xf numFmtId="3" fontId="0" fillId="13" borderId="33" xfId="0" applyNumberFormat="1" applyFill="1" applyBorder="1" applyAlignment="1">
      <alignment horizontal="center"/>
    </xf>
    <xf numFmtId="3" fontId="0" fillId="13" borderId="35" xfId="0" applyNumberFormat="1" applyFill="1" applyBorder="1" applyAlignment="1">
      <alignment horizontal="center"/>
    </xf>
    <xf numFmtId="3" fontId="0" fillId="13" borderId="32" xfId="0" applyNumberFormat="1" applyFill="1" applyBorder="1" applyAlignment="1">
      <alignment horizontal="center"/>
    </xf>
    <xf numFmtId="0" fontId="0" fillId="0" borderId="0" xfId="0" applyFont="1" applyAlignment="1">
      <alignment horizontal="center"/>
    </xf>
    <xf numFmtId="0" fontId="64" fillId="0" borderId="0" xfId="0" applyFont="1"/>
    <xf numFmtId="3" fontId="0" fillId="0" borderId="10" xfId="0" applyNumberFormat="1" applyBorder="1" applyAlignment="1">
      <alignment horizontal="center"/>
    </xf>
    <xf numFmtId="14" fontId="0" fillId="0" borderId="8" xfId="0" applyNumberFormat="1" applyBorder="1" applyAlignment="1">
      <alignment horizontal="center"/>
    </xf>
    <xf numFmtId="3" fontId="0" fillId="0" borderId="14" xfId="0" applyNumberFormat="1" applyBorder="1" applyAlignment="1">
      <alignment horizontal="center"/>
    </xf>
    <xf numFmtId="0" fontId="0" fillId="0" borderId="29" xfId="0" applyBorder="1" applyAlignment="1">
      <alignment horizontal="center"/>
    </xf>
    <xf numFmtId="0" fontId="0" fillId="0" borderId="0" xfId="0" applyBorder="1" applyAlignment="1">
      <alignment wrapText="1"/>
    </xf>
    <xf numFmtId="200" fontId="3" fillId="0" borderId="4" xfId="0" applyNumberFormat="1" applyFont="1" applyFill="1" applyBorder="1" applyAlignment="1">
      <alignment horizontal="center"/>
    </xf>
    <xf numFmtId="3" fontId="0" fillId="0" borderId="7" xfId="0" applyNumberFormat="1" applyBorder="1" applyAlignment="1">
      <alignment horizontal="center"/>
    </xf>
    <xf numFmtId="0" fontId="0" fillId="0" borderId="8" xfId="0" applyBorder="1" applyAlignment="1">
      <alignment horizontal="center"/>
    </xf>
    <xf numFmtId="0" fontId="0" fillId="0" borderId="39" xfId="0" applyBorder="1" applyAlignment="1">
      <alignment horizontal="center"/>
    </xf>
    <xf numFmtId="0" fontId="0" fillId="0" borderId="29" xfId="0" applyFill="1" applyBorder="1" applyAlignment="1">
      <alignment horizontal="center"/>
    </xf>
    <xf numFmtId="0" fontId="0" fillId="0" borderId="38" xfId="0" applyFill="1" applyBorder="1" applyAlignment="1">
      <alignment horizontal="center"/>
    </xf>
    <xf numFmtId="14" fontId="0" fillId="0" borderId="40" xfId="0" applyNumberFormat="1" applyBorder="1" applyAlignment="1">
      <alignment horizontal="center"/>
    </xf>
    <xf numFmtId="0" fontId="0" fillId="0" borderId="37" xfId="0" applyBorder="1" applyAlignment="1">
      <alignment horizontal="center" wrapText="1"/>
    </xf>
    <xf numFmtId="3" fontId="0" fillId="0" borderId="41" xfId="0" applyNumberFormat="1" applyBorder="1" applyAlignment="1">
      <alignment horizontal="center"/>
    </xf>
    <xf numFmtId="0" fontId="0" fillId="0" borderId="42" xfId="0" applyBorder="1" applyAlignment="1">
      <alignment horizontal="center"/>
    </xf>
    <xf numFmtId="3" fontId="0" fillId="0" borderId="43" xfId="0" applyNumberFormat="1" applyBorder="1" applyAlignment="1">
      <alignment horizontal="center"/>
    </xf>
    <xf numFmtId="0" fontId="0" fillId="0" borderId="37" xfId="0" applyBorder="1" applyAlignment="1">
      <alignment horizontal="center"/>
    </xf>
    <xf numFmtId="0" fontId="0" fillId="0" borderId="32" xfId="0" applyBorder="1" applyAlignment="1">
      <alignment horizontal="center"/>
    </xf>
    <xf numFmtId="0" fontId="0" fillId="0" borderId="26" xfId="0" applyBorder="1" applyAlignment="1">
      <alignment horizontal="center"/>
    </xf>
    <xf numFmtId="0" fontId="0" fillId="0" borderId="23" xfId="0" applyBorder="1" applyAlignment="1">
      <alignment horizontal="center"/>
    </xf>
    <xf numFmtId="0" fontId="0" fillId="0" borderId="34" xfId="0" applyBorder="1" applyAlignment="1">
      <alignment horizontal="center"/>
    </xf>
    <xf numFmtId="0" fontId="0" fillId="0" borderId="34" xfId="0" applyBorder="1" applyAlignment="1">
      <alignment horizontal="center" wrapText="1"/>
    </xf>
    <xf numFmtId="0" fontId="0" fillId="0" borderId="44" xfId="0" applyBorder="1" applyAlignment="1">
      <alignment horizontal="center"/>
    </xf>
    <xf numFmtId="10" fontId="0" fillId="0" borderId="28" xfId="0" applyNumberFormat="1" applyBorder="1" applyAlignment="1">
      <alignment horizontal="center"/>
    </xf>
    <xf numFmtId="3" fontId="0" fillId="11" borderId="29" xfId="0" applyNumberFormat="1" applyFill="1" applyBorder="1" applyAlignment="1">
      <alignment horizontal="center"/>
    </xf>
    <xf numFmtId="0" fontId="0" fillId="11" borderId="31" xfId="0" applyFill="1" applyBorder="1" applyAlignment="1">
      <alignment horizontal="center"/>
    </xf>
    <xf numFmtId="0" fontId="0" fillId="11" borderId="32" xfId="0" applyFill="1" applyBorder="1" applyAlignment="1">
      <alignment horizontal="center"/>
    </xf>
    <xf numFmtId="17" fontId="3" fillId="0" borderId="0" xfId="0" applyNumberFormat="1" applyFont="1" applyAlignment="1">
      <alignment horizontal="center"/>
    </xf>
    <xf numFmtId="3" fontId="6" fillId="0" borderId="0" xfId="537" applyNumberFormat="1" applyFont="1" applyAlignment="1">
      <alignment horizontal="center"/>
    </xf>
    <xf numFmtId="0" fontId="53" fillId="0" borderId="8" xfId="0" applyFont="1" applyBorder="1" applyAlignment="1">
      <alignment horizontal="center" vertical="center" wrapText="1" readingOrder="1"/>
    </xf>
    <xf numFmtId="0" fontId="53" fillId="0" borderId="8" xfId="0" applyFont="1" applyBorder="1" applyAlignment="1">
      <alignment horizontal="center" wrapText="1" readingOrder="1"/>
    </xf>
    <xf numFmtId="3" fontId="32" fillId="0" borderId="8" xfId="0" applyNumberFormat="1" applyFont="1" applyBorder="1" applyAlignment="1">
      <alignment horizontal="center"/>
    </xf>
    <xf numFmtId="3" fontId="32" fillId="0" borderId="11" xfId="0" applyNumberFormat="1" applyFont="1" applyBorder="1" applyAlignment="1">
      <alignment horizontal="center"/>
    </xf>
    <xf numFmtId="0" fontId="53" fillId="0" borderId="1" xfId="0" applyFont="1" applyBorder="1" applyAlignment="1">
      <alignment horizontal="centerContinuous" wrapText="1" readingOrder="1"/>
    </xf>
    <xf numFmtId="0" fontId="63" fillId="0" borderId="3" xfId="0" applyFont="1" applyBorder="1" applyAlignment="1">
      <alignment horizontal="centerContinuous" readingOrder="1"/>
    </xf>
    <xf numFmtId="0" fontId="63" fillId="0" borderId="5" xfId="0" applyFont="1" applyBorder="1" applyAlignment="1">
      <alignment horizontal="center"/>
    </xf>
    <xf numFmtId="0" fontId="63" fillId="0" borderId="9" xfId="0" applyFont="1" applyBorder="1" applyAlignment="1">
      <alignment horizontal="center"/>
    </xf>
    <xf numFmtId="0" fontId="63" fillId="0" borderId="9" xfId="0" quotePrefix="1" applyFont="1" applyBorder="1" applyAlignment="1">
      <alignment horizontal="center"/>
    </xf>
    <xf numFmtId="0" fontId="63" fillId="0" borderId="12" xfId="0" quotePrefix="1" applyFont="1" applyBorder="1" applyAlignment="1">
      <alignment horizontal="center"/>
    </xf>
    <xf numFmtId="1" fontId="6" fillId="0" borderId="0" xfId="736" applyNumberFormat="1" applyFont="1" applyFill="1" applyBorder="1" applyAlignment="1">
      <alignment horizontal="center"/>
    </xf>
    <xf numFmtId="1" fontId="0" fillId="0" borderId="0" xfId="0" applyNumberFormat="1" applyFont="1" applyFill="1" applyBorder="1" applyAlignment="1">
      <alignment horizontal="center"/>
    </xf>
    <xf numFmtId="1" fontId="0" fillId="0" borderId="0" xfId="0" applyNumberFormat="1" applyFont="1" applyAlignment="1">
      <alignment horizontal="center"/>
    </xf>
    <xf numFmtId="0" fontId="0" fillId="0" borderId="0" xfId="0" applyFont="1" applyFill="1" applyBorder="1"/>
    <xf numFmtId="202" fontId="0" fillId="0" borderId="0" xfId="0" applyNumberFormat="1" applyFont="1" applyAlignment="1">
      <alignment horizontal="center"/>
    </xf>
    <xf numFmtId="17" fontId="0" fillId="0" borderId="0" xfId="0" applyNumberFormat="1" applyFont="1" applyAlignment="1">
      <alignment horizontal="center"/>
    </xf>
    <xf numFmtId="0" fontId="0" fillId="12" borderId="0" xfId="0" applyFont="1" applyFill="1"/>
    <xf numFmtId="0" fontId="0" fillId="12" borderId="0" xfId="0" applyFont="1" applyFill="1" applyAlignment="1">
      <alignment horizontal="center"/>
    </xf>
    <xf numFmtId="3" fontId="0" fillId="12" borderId="0" xfId="0" applyNumberFormat="1" applyFont="1" applyFill="1" applyAlignment="1">
      <alignment horizontal="center"/>
    </xf>
    <xf numFmtId="3" fontId="0" fillId="12" borderId="0" xfId="0" applyNumberFormat="1" applyFont="1" applyFill="1"/>
    <xf numFmtId="17" fontId="0" fillId="0" borderId="0" xfId="0" applyNumberFormat="1" applyFont="1"/>
    <xf numFmtId="3" fontId="6" fillId="0" borderId="0" xfId="0" applyNumberFormat="1" applyFont="1" applyBorder="1" applyAlignment="1">
      <alignment horizontal="centerContinuous"/>
    </xf>
    <xf numFmtId="0" fontId="6" fillId="0" borderId="0" xfId="0" applyFont="1" applyBorder="1" applyAlignment="1">
      <alignment horizontal="centerContinuous"/>
    </xf>
    <xf numFmtId="1" fontId="6" fillId="0" borderId="0" xfId="0" applyNumberFormat="1" applyFont="1" applyFill="1" applyBorder="1" applyAlignment="1">
      <alignment horizontal="center"/>
    </xf>
    <xf numFmtId="9" fontId="1" fillId="0" borderId="0" xfId="0" applyNumberFormat="1" applyFont="1" applyBorder="1" applyAlignment="1">
      <alignment horizontal="center" vertical="center"/>
    </xf>
    <xf numFmtId="0" fontId="0" fillId="0" borderId="0" xfId="0" applyFill="1" applyBorder="1" applyAlignment="1">
      <alignment horizontal="center"/>
    </xf>
    <xf numFmtId="169" fontId="0" fillId="0" borderId="0" xfId="1" applyNumberFormat="1" applyFont="1" applyBorder="1" applyAlignment="1">
      <alignment horizontal="center" vertical="center"/>
    </xf>
    <xf numFmtId="3" fontId="0" fillId="0" borderId="0" xfId="0" applyNumberFormat="1" applyAlignment="1">
      <alignment horizontal="center" vertical="center"/>
    </xf>
    <xf numFmtId="169" fontId="0" fillId="0" borderId="0" xfId="0" applyNumberFormat="1" applyBorder="1" applyAlignment="1">
      <alignment horizontal="center" vertical="center"/>
    </xf>
    <xf numFmtId="169" fontId="0" fillId="0" borderId="10" xfId="1" applyNumberFormat="1" applyFont="1" applyBorder="1" applyAlignment="1">
      <alignment horizontal="center" vertical="center"/>
    </xf>
    <xf numFmtId="9" fontId="0" fillId="2" borderId="6" xfId="2" applyFont="1" applyFill="1" applyBorder="1" applyAlignment="1">
      <alignment horizontal="center" vertical="center"/>
    </xf>
    <xf numFmtId="9" fontId="0" fillId="2" borderId="7" xfId="2" applyFont="1" applyFill="1" applyBorder="1" applyAlignment="1">
      <alignment horizontal="center" vertical="center"/>
    </xf>
    <xf numFmtId="9" fontId="0" fillId="2" borderId="0" xfId="2" applyFont="1" applyFill="1" applyBorder="1" applyAlignment="1">
      <alignment horizontal="center" vertical="center"/>
    </xf>
    <xf numFmtId="9" fontId="6" fillId="2" borderId="0" xfId="736" applyNumberFormat="1" applyFont="1" applyFill="1" applyBorder="1" applyAlignment="1">
      <alignment horizontal="center" vertical="center"/>
    </xf>
    <xf numFmtId="9" fontId="0" fillId="2" borderId="10" xfId="2" applyFont="1" applyFill="1" applyBorder="1" applyAlignment="1">
      <alignment horizontal="center" vertical="center"/>
    </xf>
    <xf numFmtId="9" fontId="7" fillId="2" borderId="0" xfId="2" applyFont="1" applyFill="1" applyBorder="1" applyAlignment="1">
      <alignment horizontal="center" vertical="center"/>
    </xf>
    <xf numFmtId="9" fontId="7" fillId="2" borderId="10" xfId="2" applyFont="1" applyFill="1" applyBorder="1" applyAlignment="1">
      <alignment horizontal="center" vertical="center"/>
    </xf>
    <xf numFmtId="169" fontId="0" fillId="2" borderId="0" xfId="1" applyNumberFormat="1" applyFont="1" applyFill="1" applyBorder="1" applyAlignment="1">
      <alignment horizontal="center" vertical="center"/>
    </xf>
    <xf numFmtId="169" fontId="0" fillId="2" borderId="10" xfId="1" applyNumberFormat="1" applyFont="1" applyFill="1" applyBorder="1" applyAlignment="1">
      <alignment horizontal="center" vertical="center"/>
    </xf>
    <xf numFmtId="169" fontId="0" fillId="2" borderId="13" xfId="1" applyNumberFormat="1" applyFont="1" applyFill="1" applyBorder="1" applyAlignment="1">
      <alignment horizontal="center" vertical="center"/>
    </xf>
    <xf numFmtId="9" fontId="0" fillId="0" borderId="6" xfId="2" applyFont="1" applyBorder="1" applyAlignment="1">
      <alignment horizontal="center" vertical="center"/>
    </xf>
    <xf numFmtId="9" fontId="0" fillId="0" borderId="6" xfId="0" applyNumberFormat="1" applyBorder="1" applyAlignment="1">
      <alignment horizontal="center" vertical="center"/>
    </xf>
    <xf numFmtId="9" fontId="54" fillId="0" borderId="0" xfId="0" applyNumberFormat="1" applyFont="1" applyBorder="1" applyAlignment="1">
      <alignment horizontal="center" vertical="center"/>
    </xf>
    <xf numFmtId="9" fontId="0" fillId="0" borderId="7" xfId="2" applyFont="1" applyBorder="1" applyAlignment="1">
      <alignment horizontal="center" vertical="center"/>
    </xf>
    <xf numFmtId="9" fontId="0" fillId="0" borderId="0" xfId="2" applyFont="1" applyBorder="1" applyAlignment="1">
      <alignment horizontal="center" vertical="center"/>
    </xf>
    <xf numFmtId="9" fontId="6" fillId="0" borderId="0" xfId="736" applyNumberFormat="1" applyFont="1" applyFill="1" applyBorder="1" applyAlignment="1">
      <alignment horizontal="center" vertical="center"/>
    </xf>
    <xf numFmtId="9" fontId="0" fillId="0" borderId="10" xfId="2"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200" fontId="3" fillId="0" borderId="4" xfId="0" applyNumberFormat="1" applyFont="1" applyBorder="1" applyAlignment="1">
      <alignment horizontal="center"/>
    </xf>
    <xf numFmtId="0" fontId="3" fillId="0" borderId="6" xfId="0" applyFont="1" applyBorder="1" applyAlignment="1">
      <alignment horizontal="center"/>
    </xf>
    <xf numFmtId="0" fontId="3" fillId="0" borderId="7" xfId="0" applyFont="1" applyBorder="1" applyAlignment="1">
      <alignment horizontal="center" wrapText="1"/>
    </xf>
    <xf numFmtId="10" fontId="0" fillId="0" borderId="10" xfId="0" applyNumberFormat="1" applyBorder="1" applyAlignment="1">
      <alignment horizontal="center"/>
    </xf>
    <xf numFmtId="4" fontId="3" fillId="0" borderId="13" xfId="0" applyNumberFormat="1" applyFont="1" applyBorder="1" applyAlignment="1">
      <alignment horizontal="center"/>
    </xf>
    <xf numFmtId="10" fontId="3" fillId="0" borderId="14" xfId="0" applyNumberFormat="1" applyFont="1" applyBorder="1" applyAlignment="1">
      <alignment horizont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2" borderId="4"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1" xfId="0" applyFont="1" applyFill="1" applyBorder="1" applyAlignment="1">
      <alignment horizontal="center" vertical="center"/>
    </xf>
    <xf numFmtId="0" fontId="5" fillId="0" borderId="5" xfId="0" applyFont="1" applyBorder="1" applyAlignment="1">
      <alignment horizontal="center" vertical="center"/>
    </xf>
    <xf numFmtId="0" fontId="5" fillId="0" borderId="9" xfId="0" applyFont="1" applyBorder="1" applyAlignment="1">
      <alignment horizontal="center" vertical="center"/>
    </xf>
    <xf numFmtId="0" fontId="5" fillId="0" borderId="12" xfId="0" applyFont="1" applyBorder="1" applyAlignment="1">
      <alignment horizontal="center" vertical="center"/>
    </xf>
    <xf numFmtId="0" fontId="5" fillId="0" borderId="4" xfId="0" applyFont="1" applyBorder="1" applyAlignment="1">
      <alignment horizontal="center" vertical="center"/>
    </xf>
    <xf numFmtId="0" fontId="5" fillId="0" borderId="8" xfId="0" applyFont="1" applyBorder="1" applyAlignment="1">
      <alignment horizontal="center" vertical="center"/>
    </xf>
    <xf numFmtId="0" fontId="5" fillId="0" borderId="11" xfId="0" applyFont="1" applyBorder="1" applyAlignment="1">
      <alignment horizontal="center" vertical="center"/>
    </xf>
    <xf numFmtId="4" fontId="0" fillId="2" borderId="0" xfId="1" applyNumberFormat="1" applyFont="1" applyFill="1" applyBorder="1" applyAlignment="1">
      <alignment horizontal="center" vertical="center"/>
    </xf>
    <xf numFmtId="4" fontId="0" fillId="0" borderId="0" xfId="1" applyNumberFormat="1" applyFont="1" applyBorder="1" applyAlignment="1">
      <alignment horizontal="center" vertical="center"/>
    </xf>
    <xf numFmtId="3" fontId="0" fillId="2" borderId="0" xfId="1" applyNumberFormat="1" applyFont="1" applyFill="1" applyBorder="1" applyAlignment="1">
      <alignment horizontal="center"/>
    </xf>
    <xf numFmtId="3" fontId="0" fillId="2" borderId="13" xfId="1" applyNumberFormat="1" applyFont="1" applyFill="1" applyBorder="1" applyAlignment="1">
      <alignment horizontal="center"/>
    </xf>
  </cellXfs>
  <cellStyles count="739">
    <cellStyle name="%" xfId="4"/>
    <cellStyle name=".25" xfId="5"/>
    <cellStyle name=".25 10" xfId="6"/>
    <cellStyle name=".25 11" xfId="7"/>
    <cellStyle name=".25 12" xfId="8"/>
    <cellStyle name=".25 2" xfId="9"/>
    <cellStyle name=".25 2 2" xfId="10"/>
    <cellStyle name=".25 3" xfId="11"/>
    <cellStyle name=".25 4" xfId="12"/>
    <cellStyle name=".25 5" xfId="13"/>
    <cellStyle name=".25 6" xfId="14"/>
    <cellStyle name=".25 7" xfId="15"/>
    <cellStyle name=".25 8" xfId="16"/>
    <cellStyle name=".25 9" xfId="17"/>
    <cellStyle name="???[0]_AUSTRLIA" xfId="18"/>
    <cellStyle name="???_AUSTRLIA" xfId="19"/>
    <cellStyle name="??_AUSTRLIA" xfId="20"/>
    <cellStyle name="_09-05 FCST Summary_Kessinger" xfId="21"/>
    <cellStyle name="_10-05 FCST Summary_Kessinger" xfId="22"/>
    <cellStyle name="_11-05 FCST Summary_Kessinger1" xfId="23"/>
    <cellStyle name="_2004 Capital Plan Summary_Globalv4JULY" xfId="24"/>
    <cellStyle name="_2004 Capital Plan Summary_Globalv4JULY_Japan Aug Essbase Actual" xfId="25"/>
    <cellStyle name="_2006 Total CTI NA 1116" xfId="26"/>
    <cellStyle name="_Book2" xfId="27"/>
    <cellStyle name="_Copy of NA-Server-WeeklyReport_2007-05-18" xfId="28"/>
    <cellStyle name="_Copy of NA-Storage-WeeklyReport_2007-05-18" xfId="29"/>
    <cellStyle name="_Graphs By Project spend" xfId="30"/>
    <cellStyle name="_Graphs By Project spend_Japan Aug Essbase Actual" xfId="31"/>
    <cellStyle name="_Graphs By Project spend_Japan Jun Essbase Actual" xfId="32"/>
    <cellStyle name="_IBM p5 Final 2006 Rates" xfId="33"/>
    <cellStyle name="_Japan Aug Essbase Actual" xfId="34"/>
    <cellStyle name="_NA Data Network Summary Deck - 05-18-2007" xfId="35"/>
    <cellStyle name="_NA-Server-WeeklyReport_2007-05-18" xfId="36"/>
    <cellStyle name="_NA-Storage-WeeklyReport_2007-05-18" xfId="37"/>
    <cellStyle name="_New_Results_Template_NA REGION" xfId="38"/>
    <cellStyle name="_OT Summary" xfId="39"/>
    <cellStyle name="_Standards Operating Review Dec 05" xfId="40"/>
    <cellStyle name="_Storage_Template_Current_Charges_5-24-07" xfId="41"/>
    <cellStyle name="_Supporting Document Jan05 Updated" xfId="42"/>
    <cellStyle name="_z-2006 Server Cost" xfId="43"/>
    <cellStyle name="_z-Server HW Pricing_5-16-07" xfId="44"/>
    <cellStyle name="¤@¯ë_pldt" xfId="45"/>
    <cellStyle name="¶W³sµ²" xfId="46"/>
    <cellStyle name="•\Ž¦Ï‚Ý‚ÌƒnƒCƒp[ƒŠƒ“ƒN" xfId="47"/>
    <cellStyle name="•W€_# of Branches '98 to '01" xfId="48"/>
    <cellStyle name="0,0_x000d__x000a_NA_x000d__x000a_" xfId="49"/>
    <cellStyle name="³f¹ô [0]_ATT4" xfId="50"/>
    <cellStyle name="³f¹ô[0]_Template 12 - Bank (3)" xfId="51"/>
    <cellStyle name="³f¹ô_ATT4" xfId="52"/>
    <cellStyle name="ac" xfId="53"/>
    <cellStyle name="ÀH«áªº¶W³sµ²" xfId="54"/>
    <cellStyle name="args.style" xfId="55"/>
    <cellStyle name="auto" xfId="56"/>
    <cellStyle name="Body" xfId="57"/>
    <cellStyle name="Border" xfId="58"/>
    <cellStyle name="Calc Currency (0)" xfId="59"/>
    <cellStyle name="Calc Currency (0) 10" xfId="60"/>
    <cellStyle name="Calc Currency (0) 11" xfId="61"/>
    <cellStyle name="Calc Currency (0) 12" xfId="62"/>
    <cellStyle name="Calc Currency (0) 2" xfId="63"/>
    <cellStyle name="Calc Currency (0) 2 2" xfId="64"/>
    <cellStyle name="Calc Currency (0) 3" xfId="65"/>
    <cellStyle name="Calc Currency (0) 4" xfId="66"/>
    <cellStyle name="Calc Currency (0) 5" xfId="67"/>
    <cellStyle name="Calc Currency (0) 6" xfId="68"/>
    <cellStyle name="Calc Currency (0) 7" xfId="69"/>
    <cellStyle name="Calc Currency (0) 8" xfId="70"/>
    <cellStyle name="Calc Currency (0) 9" xfId="71"/>
    <cellStyle name="Calc Currency (2)" xfId="72"/>
    <cellStyle name="Calc Currency (2) 10" xfId="73"/>
    <cellStyle name="Calc Currency (2) 11" xfId="74"/>
    <cellStyle name="Calc Currency (2) 12" xfId="75"/>
    <cellStyle name="Calc Currency (2) 2" xfId="76"/>
    <cellStyle name="Calc Currency (2) 2 2" xfId="77"/>
    <cellStyle name="Calc Currency (2) 3" xfId="78"/>
    <cellStyle name="Calc Currency (2) 4" xfId="79"/>
    <cellStyle name="Calc Currency (2) 5" xfId="80"/>
    <cellStyle name="Calc Currency (2) 6" xfId="81"/>
    <cellStyle name="Calc Currency (2) 7" xfId="82"/>
    <cellStyle name="Calc Currency (2) 8" xfId="83"/>
    <cellStyle name="Calc Currency (2) 9" xfId="84"/>
    <cellStyle name="Calc Percent (0)" xfId="85"/>
    <cellStyle name="Calc Percent (0) 10" xfId="86"/>
    <cellStyle name="Calc Percent (0) 11" xfId="87"/>
    <cellStyle name="Calc Percent (0) 12" xfId="88"/>
    <cellStyle name="Calc Percent (0) 2" xfId="89"/>
    <cellStyle name="Calc Percent (0) 2 2" xfId="90"/>
    <cellStyle name="Calc Percent (0) 3" xfId="91"/>
    <cellStyle name="Calc Percent (0) 4" xfId="92"/>
    <cellStyle name="Calc Percent (0) 5" xfId="93"/>
    <cellStyle name="Calc Percent (0) 6" xfId="94"/>
    <cellStyle name="Calc Percent (0) 7" xfId="95"/>
    <cellStyle name="Calc Percent (0) 8" xfId="96"/>
    <cellStyle name="Calc Percent (0) 9" xfId="97"/>
    <cellStyle name="Calc Percent (1)" xfId="98"/>
    <cellStyle name="Calc Percent (1) 10" xfId="99"/>
    <cellStyle name="Calc Percent (1) 11" xfId="100"/>
    <cellStyle name="Calc Percent (1) 12" xfId="101"/>
    <cellStyle name="Calc Percent (1) 2" xfId="102"/>
    <cellStyle name="Calc Percent (1) 2 2" xfId="103"/>
    <cellStyle name="Calc Percent (1) 3" xfId="104"/>
    <cellStyle name="Calc Percent (1) 4" xfId="105"/>
    <cellStyle name="Calc Percent (1) 5" xfId="106"/>
    <cellStyle name="Calc Percent (1) 6" xfId="107"/>
    <cellStyle name="Calc Percent (1) 7" xfId="108"/>
    <cellStyle name="Calc Percent (1) 8" xfId="109"/>
    <cellStyle name="Calc Percent (1) 9" xfId="110"/>
    <cellStyle name="Calc Percent (2)" xfId="111"/>
    <cellStyle name="Calc Percent (2) 10" xfId="112"/>
    <cellStyle name="Calc Percent (2) 11" xfId="113"/>
    <cellStyle name="Calc Percent (2) 12" xfId="114"/>
    <cellStyle name="Calc Percent (2) 2" xfId="115"/>
    <cellStyle name="Calc Percent (2) 2 2" xfId="116"/>
    <cellStyle name="Calc Percent (2) 3" xfId="117"/>
    <cellStyle name="Calc Percent (2) 4" xfId="118"/>
    <cellStyle name="Calc Percent (2) 5" xfId="119"/>
    <cellStyle name="Calc Percent (2) 6" xfId="120"/>
    <cellStyle name="Calc Percent (2) 7" xfId="121"/>
    <cellStyle name="Calc Percent (2) 8" xfId="122"/>
    <cellStyle name="Calc Percent (2) 9" xfId="123"/>
    <cellStyle name="Calc Units (0)" xfId="124"/>
    <cellStyle name="Calc Units (0) 10" xfId="125"/>
    <cellStyle name="Calc Units (0) 11" xfId="126"/>
    <cellStyle name="Calc Units (0) 12" xfId="127"/>
    <cellStyle name="Calc Units (0) 2" xfId="128"/>
    <cellStyle name="Calc Units (0) 2 2" xfId="129"/>
    <cellStyle name="Calc Units (0) 3" xfId="130"/>
    <cellStyle name="Calc Units (0) 4" xfId="131"/>
    <cellStyle name="Calc Units (0) 5" xfId="132"/>
    <cellStyle name="Calc Units (0) 6" xfId="133"/>
    <cellStyle name="Calc Units (0) 7" xfId="134"/>
    <cellStyle name="Calc Units (0) 8" xfId="135"/>
    <cellStyle name="Calc Units (0) 9" xfId="136"/>
    <cellStyle name="Calc Units (1)" xfId="137"/>
    <cellStyle name="Calc Units (1) 10" xfId="138"/>
    <cellStyle name="Calc Units (1) 11" xfId="139"/>
    <cellStyle name="Calc Units (1) 12" xfId="140"/>
    <cellStyle name="Calc Units (1) 2" xfId="141"/>
    <cellStyle name="Calc Units (1) 2 2" xfId="142"/>
    <cellStyle name="Calc Units (1) 3" xfId="143"/>
    <cellStyle name="Calc Units (1) 4" xfId="144"/>
    <cellStyle name="Calc Units (1) 5" xfId="145"/>
    <cellStyle name="Calc Units (1) 6" xfId="146"/>
    <cellStyle name="Calc Units (1) 7" xfId="147"/>
    <cellStyle name="Calc Units (1) 8" xfId="148"/>
    <cellStyle name="Calc Units (1) 9" xfId="149"/>
    <cellStyle name="Calc Units (2)" xfId="150"/>
    <cellStyle name="Calc Units (2) 10" xfId="151"/>
    <cellStyle name="Calc Units (2) 11" xfId="152"/>
    <cellStyle name="Calc Units (2) 12" xfId="153"/>
    <cellStyle name="Calc Units (2) 2" xfId="154"/>
    <cellStyle name="Calc Units (2) 2 2" xfId="155"/>
    <cellStyle name="Calc Units (2) 3" xfId="156"/>
    <cellStyle name="Calc Units (2) 4" xfId="157"/>
    <cellStyle name="Calc Units (2) 5" xfId="158"/>
    <cellStyle name="Calc Units (2) 6" xfId="159"/>
    <cellStyle name="Calc Units (2) 7" xfId="160"/>
    <cellStyle name="Calc Units (2) 8" xfId="161"/>
    <cellStyle name="Calc Units (2) 9" xfId="162"/>
    <cellStyle name="CHECK" xfId="163"/>
    <cellStyle name="Comma" xfId="1" builtinId="3"/>
    <cellStyle name="Comma  - Style1" xfId="164"/>
    <cellStyle name="Comma  - Style1 10" xfId="165"/>
    <cellStyle name="Comma  - Style1 11" xfId="166"/>
    <cellStyle name="Comma  - Style1 12" xfId="167"/>
    <cellStyle name="Comma  - Style1 2" xfId="168"/>
    <cellStyle name="Comma  - Style1 2 2" xfId="169"/>
    <cellStyle name="Comma  - Style1 3" xfId="170"/>
    <cellStyle name="Comma  - Style1 4" xfId="171"/>
    <cellStyle name="Comma  - Style1 5" xfId="172"/>
    <cellStyle name="Comma  - Style1 6" xfId="173"/>
    <cellStyle name="Comma  - Style1 7" xfId="174"/>
    <cellStyle name="Comma  - Style1 8" xfId="175"/>
    <cellStyle name="Comma  - Style1 9" xfId="176"/>
    <cellStyle name="Comma  - Style2" xfId="177"/>
    <cellStyle name="Comma  - Style2 10" xfId="178"/>
    <cellStyle name="Comma  - Style2 11" xfId="179"/>
    <cellStyle name="Comma  - Style2 12" xfId="180"/>
    <cellStyle name="Comma  - Style2 2" xfId="181"/>
    <cellStyle name="Comma  - Style2 2 2" xfId="182"/>
    <cellStyle name="Comma  - Style2 3" xfId="183"/>
    <cellStyle name="Comma  - Style2 4" xfId="184"/>
    <cellStyle name="Comma  - Style2 5" xfId="185"/>
    <cellStyle name="Comma  - Style2 6" xfId="186"/>
    <cellStyle name="Comma  - Style2 7" xfId="187"/>
    <cellStyle name="Comma  - Style2 8" xfId="188"/>
    <cellStyle name="Comma  - Style2 9" xfId="189"/>
    <cellStyle name="Comma  - Style3" xfId="190"/>
    <cellStyle name="Comma  - Style3 10" xfId="191"/>
    <cellStyle name="Comma  - Style3 11" xfId="192"/>
    <cellStyle name="Comma  - Style3 12" xfId="193"/>
    <cellStyle name="Comma  - Style3 2" xfId="194"/>
    <cellStyle name="Comma  - Style3 2 2" xfId="195"/>
    <cellStyle name="Comma  - Style3 3" xfId="196"/>
    <cellStyle name="Comma  - Style3 4" xfId="197"/>
    <cellStyle name="Comma  - Style3 5" xfId="198"/>
    <cellStyle name="Comma  - Style3 6" xfId="199"/>
    <cellStyle name="Comma  - Style3 7" xfId="200"/>
    <cellStyle name="Comma  - Style3 8" xfId="201"/>
    <cellStyle name="Comma  - Style3 9" xfId="202"/>
    <cellStyle name="Comma  - Style4" xfId="203"/>
    <cellStyle name="Comma  - Style4 10" xfId="204"/>
    <cellStyle name="Comma  - Style4 11" xfId="205"/>
    <cellStyle name="Comma  - Style4 12" xfId="206"/>
    <cellStyle name="Comma  - Style4 2" xfId="207"/>
    <cellStyle name="Comma  - Style4 2 2" xfId="208"/>
    <cellStyle name="Comma  - Style4 3" xfId="209"/>
    <cellStyle name="Comma  - Style4 4" xfId="210"/>
    <cellStyle name="Comma  - Style4 5" xfId="211"/>
    <cellStyle name="Comma  - Style4 6" xfId="212"/>
    <cellStyle name="Comma  - Style4 7" xfId="213"/>
    <cellStyle name="Comma  - Style4 8" xfId="214"/>
    <cellStyle name="Comma  - Style4 9" xfId="215"/>
    <cellStyle name="Comma  - Style5" xfId="216"/>
    <cellStyle name="Comma  - Style5 10" xfId="217"/>
    <cellStyle name="Comma  - Style5 11" xfId="218"/>
    <cellStyle name="Comma  - Style5 12" xfId="219"/>
    <cellStyle name="Comma  - Style5 2" xfId="220"/>
    <cellStyle name="Comma  - Style5 2 2" xfId="221"/>
    <cellStyle name="Comma  - Style5 3" xfId="222"/>
    <cellStyle name="Comma  - Style5 4" xfId="223"/>
    <cellStyle name="Comma  - Style5 5" xfId="224"/>
    <cellStyle name="Comma  - Style5 6" xfId="225"/>
    <cellStyle name="Comma  - Style5 7" xfId="226"/>
    <cellStyle name="Comma  - Style5 8" xfId="227"/>
    <cellStyle name="Comma  - Style5 9" xfId="228"/>
    <cellStyle name="Comma  - Style6" xfId="229"/>
    <cellStyle name="Comma  - Style6 10" xfId="230"/>
    <cellStyle name="Comma  - Style6 11" xfId="231"/>
    <cellStyle name="Comma  - Style6 12" xfId="232"/>
    <cellStyle name="Comma  - Style6 2" xfId="233"/>
    <cellStyle name="Comma  - Style6 2 2" xfId="234"/>
    <cellStyle name="Comma  - Style6 3" xfId="235"/>
    <cellStyle name="Comma  - Style6 4" xfId="236"/>
    <cellStyle name="Comma  - Style6 5" xfId="237"/>
    <cellStyle name="Comma  - Style6 6" xfId="238"/>
    <cellStyle name="Comma  - Style6 7" xfId="239"/>
    <cellStyle name="Comma  - Style6 8" xfId="240"/>
    <cellStyle name="Comma  - Style6 9" xfId="241"/>
    <cellStyle name="Comma  - Style7" xfId="242"/>
    <cellStyle name="Comma  - Style7 10" xfId="243"/>
    <cellStyle name="Comma  - Style7 11" xfId="244"/>
    <cellStyle name="Comma  - Style7 12" xfId="245"/>
    <cellStyle name="Comma  - Style7 2" xfId="246"/>
    <cellStyle name="Comma  - Style7 2 2" xfId="247"/>
    <cellStyle name="Comma  - Style7 3" xfId="248"/>
    <cellStyle name="Comma  - Style7 4" xfId="249"/>
    <cellStyle name="Comma  - Style7 5" xfId="250"/>
    <cellStyle name="Comma  - Style7 6" xfId="251"/>
    <cellStyle name="Comma  - Style7 7" xfId="252"/>
    <cellStyle name="Comma  - Style7 8" xfId="253"/>
    <cellStyle name="Comma  - Style7 9" xfId="254"/>
    <cellStyle name="Comma  - Style8" xfId="255"/>
    <cellStyle name="Comma  - Style8 10" xfId="256"/>
    <cellStyle name="Comma  - Style8 11" xfId="257"/>
    <cellStyle name="Comma  - Style8 12" xfId="258"/>
    <cellStyle name="Comma  - Style8 2" xfId="259"/>
    <cellStyle name="Comma  - Style8 2 2" xfId="260"/>
    <cellStyle name="Comma  - Style8 3" xfId="261"/>
    <cellStyle name="Comma  - Style8 4" xfId="262"/>
    <cellStyle name="Comma  - Style8 5" xfId="263"/>
    <cellStyle name="Comma  - Style8 6" xfId="264"/>
    <cellStyle name="Comma  - Style8 7" xfId="265"/>
    <cellStyle name="Comma  - Style8 8" xfId="266"/>
    <cellStyle name="Comma  - Style8 9" xfId="267"/>
    <cellStyle name="Comma [00]" xfId="268"/>
    <cellStyle name="Comma [00] 10" xfId="269"/>
    <cellStyle name="Comma [00] 11" xfId="270"/>
    <cellStyle name="Comma [00] 12" xfId="271"/>
    <cellStyle name="Comma [00] 2" xfId="272"/>
    <cellStyle name="Comma [00] 2 2" xfId="273"/>
    <cellStyle name="Comma [00] 3" xfId="274"/>
    <cellStyle name="Comma [00] 4" xfId="275"/>
    <cellStyle name="Comma [00] 5" xfId="276"/>
    <cellStyle name="Comma [00] 6" xfId="277"/>
    <cellStyle name="Comma [00] 7" xfId="278"/>
    <cellStyle name="Comma [00] 8" xfId="279"/>
    <cellStyle name="Comma [00] 9" xfId="280"/>
    <cellStyle name="Comma 0" xfId="281"/>
    <cellStyle name="Comma 2" xfId="282"/>
    <cellStyle name="Comma 2 10" xfId="283"/>
    <cellStyle name="Comma 2 11" xfId="284"/>
    <cellStyle name="Comma 2 12" xfId="285"/>
    <cellStyle name="Comma 2 2" xfId="286"/>
    <cellStyle name="Comma 2 2 2" xfId="287"/>
    <cellStyle name="Comma 2 3" xfId="288"/>
    <cellStyle name="Comma 2 4" xfId="289"/>
    <cellStyle name="Comma 2 5" xfId="290"/>
    <cellStyle name="Comma 2 6" xfId="291"/>
    <cellStyle name="Comma 2 7" xfId="292"/>
    <cellStyle name="Comma 2 8" xfId="293"/>
    <cellStyle name="Comma 2 9" xfId="294"/>
    <cellStyle name="Comma 3" xfId="295"/>
    <cellStyle name="Comma 4" xfId="296"/>
    <cellStyle name="COMMA, 0" xfId="297"/>
    <cellStyle name="Comma0" xfId="298"/>
    <cellStyle name="Copied" xfId="299"/>
    <cellStyle name="Currency [00]" xfId="300"/>
    <cellStyle name="Currency [00] 10" xfId="301"/>
    <cellStyle name="Currency [00] 11" xfId="302"/>
    <cellStyle name="Currency [00] 12" xfId="303"/>
    <cellStyle name="Currency [00] 2" xfId="304"/>
    <cellStyle name="Currency [00] 2 2" xfId="305"/>
    <cellStyle name="Currency [00] 3" xfId="306"/>
    <cellStyle name="Currency [00] 4" xfId="307"/>
    <cellStyle name="Currency [00] 5" xfId="308"/>
    <cellStyle name="Currency [00] 6" xfId="309"/>
    <cellStyle name="Currency [00] 7" xfId="310"/>
    <cellStyle name="Currency [00] 8" xfId="311"/>
    <cellStyle name="Currency [00] 9" xfId="312"/>
    <cellStyle name="Currency 0" xfId="313"/>
    <cellStyle name="Currency 2" xfId="314"/>
    <cellStyle name="Currency0" xfId="315"/>
    <cellStyle name="Data" xfId="316"/>
    <cellStyle name="Date" xfId="317"/>
    <cellStyle name="Date Aligned" xfId="318"/>
    <cellStyle name="Date Short" xfId="319"/>
    <cellStyle name="Date_Book11" xfId="320"/>
    <cellStyle name="Dept Heading" xfId="321"/>
    <cellStyle name="Dotted Line" xfId="322"/>
    <cellStyle name="Enter Currency (0)" xfId="323"/>
    <cellStyle name="Enter Currency (0) 10" xfId="324"/>
    <cellStyle name="Enter Currency (0) 11" xfId="325"/>
    <cellStyle name="Enter Currency (0) 12" xfId="326"/>
    <cellStyle name="Enter Currency (0) 2" xfId="327"/>
    <cellStyle name="Enter Currency (0) 2 2" xfId="328"/>
    <cellStyle name="Enter Currency (0) 3" xfId="329"/>
    <cellStyle name="Enter Currency (0) 4" xfId="330"/>
    <cellStyle name="Enter Currency (0) 5" xfId="331"/>
    <cellStyle name="Enter Currency (0) 6" xfId="332"/>
    <cellStyle name="Enter Currency (0) 7" xfId="333"/>
    <cellStyle name="Enter Currency (0) 8" xfId="334"/>
    <cellStyle name="Enter Currency (0) 9" xfId="335"/>
    <cellStyle name="Enter Currency (2)" xfId="336"/>
    <cellStyle name="Enter Currency (2) 10" xfId="337"/>
    <cellStyle name="Enter Currency (2) 11" xfId="338"/>
    <cellStyle name="Enter Currency (2) 12" xfId="339"/>
    <cellStyle name="Enter Currency (2) 2" xfId="340"/>
    <cellStyle name="Enter Currency (2) 2 2" xfId="341"/>
    <cellStyle name="Enter Currency (2) 3" xfId="342"/>
    <cellStyle name="Enter Currency (2) 4" xfId="343"/>
    <cellStyle name="Enter Currency (2) 5" xfId="344"/>
    <cellStyle name="Enter Currency (2) 6" xfId="345"/>
    <cellStyle name="Enter Currency (2) 7" xfId="346"/>
    <cellStyle name="Enter Currency (2) 8" xfId="347"/>
    <cellStyle name="Enter Currency (2) 9" xfId="348"/>
    <cellStyle name="Enter Units (0)" xfId="349"/>
    <cellStyle name="Enter Units (0) 10" xfId="350"/>
    <cellStyle name="Enter Units (0) 11" xfId="351"/>
    <cellStyle name="Enter Units (0) 12" xfId="352"/>
    <cellStyle name="Enter Units (0) 2" xfId="353"/>
    <cellStyle name="Enter Units (0) 2 2" xfId="354"/>
    <cellStyle name="Enter Units (0) 3" xfId="355"/>
    <cellStyle name="Enter Units (0) 4" xfId="356"/>
    <cellStyle name="Enter Units (0) 5" xfId="357"/>
    <cellStyle name="Enter Units (0) 6" xfId="358"/>
    <cellStyle name="Enter Units (0) 7" xfId="359"/>
    <cellStyle name="Enter Units (0) 8" xfId="360"/>
    <cellStyle name="Enter Units (0) 9" xfId="361"/>
    <cellStyle name="Enter Units (1)" xfId="362"/>
    <cellStyle name="Enter Units (1) 10" xfId="363"/>
    <cellStyle name="Enter Units (1) 11" xfId="364"/>
    <cellStyle name="Enter Units (1) 12" xfId="365"/>
    <cellStyle name="Enter Units (1) 2" xfId="366"/>
    <cellStyle name="Enter Units (1) 2 2" xfId="367"/>
    <cellStyle name="Enter Units (1) 3" xfId="368"/>
    <cellStyle name="Enter Units (1) 4" xfId="369"/>
    <cellStyle name="Enter Units (1) 5" xfId="370"/>
    <cellStyle name="Enter Units (1) 6" xfId="371"/>
    <cellStyle name="Enter Units (1) 7" xfId="372"/>
    <cellStyle name="Enter Units (1) 8" xfId="373"/>
    <cellStyle name="Enter Units (1) 9" xfId="374"/>
    <cellStyle name="Enter Units (2)" xfId="375"/>
    <cellStyle name="Enter Units (2) 10" xfId="376"/>
    <cellStyle name="Enter Units (2) 11" xfId="377"/>
    <cellStyle name="Enter Units (2) 12" xfId="378"/>
    <cellStyle name="Enter Units (2) 2" xfId="379"/>
    <cellStyle name="Enter Units (2) 2 2" xfId="380"/>
    <cellStyle name="Enter Units (2) 3" xfId="381"/>
    <cellStyle name="Enter Units (2) 4" xfId="382"/>
    <cellStyle name="Enter Units (2) 5" xfId="383"/>
    <cellStyle name="Enter Units (2) 6" xfId="384"/>
    <cellStyle name="Enter Units (2) 7" xfId="385"/>
    <cellStyle name="Enter Units (2) 8" xfId="386"/>
    <cellStyle name="Enter Units (2) 9" xfId="387"/>
    <cellStyle name="Entered" xfId="388"/>
    <cellStyle name="Euro" xfId="389"/>
    <cellStyle name="Euro 10" xfId="390"/>
    <cellStyle name="Euro 11" xfId="391"/>
    <cellStyle name="Euro 12" xfId="392"/>
    <cellStyle name="Euro 2" xfId="393"/>
    <cellStyle name="Euro 2 2" xfId="394"/>
    <cellStyle name="Euro 3" xfId="395"/>
    <cellStyle name="Euro 4" xfId="396"/>
    <cellStyle name="Euro 5" xfId="397"/>
    <cellStyle name="Euro 6" xfId="398"/>
    <cellStyle name="Euro 7" xfId="399"/>
    <cellStyle name="Euro 8" xfId="400"/>
    <cellStyle name="Euro 9" xfId="401"/>
    <cellStyle name="F2" xfId="402"/>
    <cellStyle name="F3" xfId="403"/>
    <cellStyle name="F4" xfId="404"/>
    <cellStyle name="F5" xfId="405"/>
    <cellStyle name="F6" xfId="406"/>
    <cellStyle name="F7" xfId="407"/>
    <cellStyle name="F8" xfId="408"/>
    <cellStyle name="Fixed" xfId="409"/>
    <cellStyle name="ƒnƒCƒp[ƒŠƒ“ƒN" xfId="410"/>
    <cellStyle name="Footnote" xfId="411"/>
    <cellStyle name="Grey" xfId="412"/>
    <cellStyle name="Hard Percent" xfId="413"/>
    <cellStyle name="Header" xfId="414"/>
    <cellStyle name="Header1" xfId="415"/>
    <cellStyle name="Header2" xfId="416"/>
    <cellStyle name="HEADINGS" xfId="417"/>
    <cellStyle name="HEADINGSTOP" xfId="418"/>
    <cellStyle name="Input [yellow]" xfId="419"/>
    <cellStyle name="Link Currency (0)" xfId="420"/>
    <cellStyle name="Link Currency (0) 10" xfId="421"/>
    <cellStyle name="Link Currency (0) 11" xfId="422"/>
    <cellStyle name="Link Currency (0) 12" xfId="423"/>
    <cellStyle name="Link Currency (0) 2" xfId="424"/>
    <cellStyle name="Link Currency (0) 2 2" xfId="425"/>
    <cellStyle name="Link Currency (0) 3" xfId="426"/>
    <cellStyle name="Link Currency (0) 4" xfId="427"/>
    <cellStyle name="Link Currency (0) 5" xfId="428"/>
    <cellStyle name="Link Currency (0) 6" xfId="429"/>
    <cellStyle name="Link Currency (0) 7" xfId="430"/>
    <cellStyle name="Link Currency (0) 8" xfId="431"/>
    <cellStyle name="Link Currency (0) 9" xfId="432"/>
    <cellStyle name="Link Currency (2)" xfId="433"/>
    <cellStyle name="Link Currency (2) 10" xfId="434"/>
    <cellStyle name="Link Currency (2) 11" xfId="435"/>
    <cellStyle name="Link Currency (2) 12" xfId="436"/>
    <cellStyle name="Link Currency (2) 2" xfId="437"/>
    <cellStyle name="Link Currency (2) 2 2" xfId="438"/>
    <cellStyle name="Link Currency (2) 3" xfId="439"/>
    <cellStyle name="Link Currency (2) 4" xfId="440"/>
    <cellStyle name="Link Currency (2) 5" xfId="441"/>
    <cellStyle name="Link Currency (2) 6" xfId="442"/>
    <cellStyle name="Link Currency (2) 7" xfId="443"/>
    <cellStyle name="Link Currency (2) 8" xfId="444"/>
    <cellStyle name="Link Currency (2) 9" xfId="445"/>
    <cellStyle name="Link Units (0)" xfId="446"/>
    <cellStyle name="Link Units (0) 10" xfId="447"/>
    <cellStyle name="Link Units (0) 11" xfId="448"/>
    <cellStyle name="Link Units (0) 12" xfId="449"/>
    <cellStyle name="Link Units (0) 2" xfId="450"/>
    <cellStyle name="Link Units (0) 2 2" xfId="451"/>
    <cellStyle name="Link Units (0) 3" xfId="452"/>
    <cellStyle name="Link Units (0) 4" xfId="453"/>
    <cellStyle name="Link Units (0) 5" xfId="454"/>
    <cellStyle name="Link Units (0) 6" xfId="455"/>
    <cellStyle name="Link Units (0) 7" xfId="456"/>
    <cellStyle name="Link Units (0) 8" xfId="457"/>
    <cellStyle name="Link Units (0) 9" xfId="458"/>
    <cellStyle name="Link Units (1)" xfId="459"/>
    <cellStyle name="Link Units (1) 10" xfId="460"/>
    <cellStyle name="Link Units (1) 11" xfId="461"/>
    <cellStyle name="Link Units (1) 12" xfId="462"/>
    <cellStyle name="Link Units (1) 2" xfId="463"/>
    <cellStyle name="Link Units (1) 2 2" xfId="464"/>
    <cellStyle name="Link Units (1) 3" xfId="465"/>
    <cellStyle name="Link Units (1) 4" xfId="466"/>
    <cellStyle name="Link Units (1) 5" xfId="467"/>
    <cellStyle name="Link Units (1) 6" xfId="468"/>
    <cellStyle name="Link Units (1) 7" xfId="469"/>
    <cellStyle name="Link Units (1) 8" xfId="470"/>
    <cellStyle name="Link Units (1) 9" xfId="471"/>
    <cellStyle name="Link Units (2)" xfId="472"/>
    <cellStyle name="Link Units (2) 10" xfId="473"/>
    <cellStyle name="Link Units (2) 11" xfId="474"/>
    <cellStyle name="Link Units (2) 12" xfId="475"/>
    <cellStyle name="Link Units (2) 2" xfId="476"/>
    <cellStyle name="Link Units (2) 2 2" xfId="477"/>
    <cellStyle name="Link Units (2) 3" xfId="478"/>
    <cellStyle name="Link Units (2) 4" xfId="479"/>
    <cellStyle name="Link Units (2) 5" xfId="480"/>
    <cellStyle name="Link Units (2) 6" xfId="481"/>
    <cellStyle name="Link Units (2) 7" xfId="482"/>
    <cellStyle name="Link Units (2) 8" xfId="483"/>
    <cellStyle name="Link Units (2) 9" xfId="484"/>
    <cellStyle name="Millares 2" xfId="485"/>
    <cellStyle name="Millares 3" xfId="486"/>
    <cellStyle name="Milliers [0]_EDYAN" xfId="487"/>
    <cellStyle name="Milliers_EDYAN" xfId="488"/>
    <cellStyle name="Monétaire [0]_EDYAN" xfId="489"/>
    <cellStyle name="Monétaire_EDYAN" xfId="490"/>
    <cellStyle name="Multiple" xfId="491"/>
    <cellStyle name="Normal" xfId="0" builtinId="0"/>
    <cellStyle name="Normal - Style1" xfId="492"/>
    <cellStyle name="Normal - Style1 10" xfId="493"/>
    <cellStyle name="Normal - Style1 11" xfId="494"/>
    <cellStyle name="Normal - Style1 12" xfId="495"/>
    <cellStyle name="Normal - Style1 2" xfId="496"/>
    <cellStyle name="Normal - Style1 2 2" xfId="497"/>
    <cellStyle name="Normal - Style1 3" xfId="498"/>
    <cellStyle name="Normal - Style1 4" xfId="499"/>
    <cellStyle name="Normal - Style1 5" xfId="500"/>
    <cellStyle name="Normal - Style1 6" xfId="501"/>
    <cellStyle name="Normal - Style1 7" xfId="502"/>
    <cellStyle name="Normal - Style1 8" xfId="503"/>
    <cellStyle name="Normal - Style1 9" xfId="504"/>
    <cellStyle name="Normal - Style2" xfId="505"/>
    <cellStyle name="Normal - Style3" xfId="506"/>
    <cellStyle name="Normal - Style4" xfId="507"/>
    <cellStyle name="Normal - Style5" xfId="508"/>
    <cellStyle name="Normal - Style6" xfId="509"/>
    <cellStyle name="Normal - Style7" xfId="510"/>
    <cellStyle name="Normal - Style8" xfId="511"/>
    <cellStyle name="Normal 10" xfId="512"/>
    <cellStyle name="Normal 11" xfId="513"/>
    <cellStyle name="Normal 12" xfId="514"/>
    <cellStyle name="Normal 13" xfId="515"/>
    <cellStyle name="Normal 14" xfId="516"/>
    <cellStyle name="Normal 15" xfId="517"/>
    <cellStyle name="Normal 17" xfId="518"/>
    <cellStyle name="Normal 18" xfId="519"/>
    <cellStyle name="Normal 19" xfId="520"/>
    <cellStyle name="Normal 2" xfId="521"/>
    <cellStyle name="Normal 2 10" xfId="522"/>
    <cellStyle name="Normal 2 11" xfId="523"/>
    <cellStyle name="Normal 2 12" xfId="524"/>
    <cellStyle name="Normal 2 13" xfId="525"/>
    <cellStyle name="Normal 2 2" xfId="526"/>
    <cellStyle name="Normal 2 2 2" xfId="527"/>
    <cellStyle name="Normal 2 2 3" xfId="528"/>
    <cellStyle name="Normal 2 2 4" xfId="736"/>
    <cellStyle name="Normal 2 3" xfId="529"/>
    <cellStyle name="Normal 2 4" xfId="530"/>
    <cellStyle name="Normal 2 5" xfId="531"/>
    <cellStyle name="Normal 2 6" xfId="532"/>
    <cellStyle name="Normal 2 7" xfId="533"/>
    <cellStyle name="Normal 2 8" xfId="534"/>
    <cellStyle name="Normal 2 9" xfId="535"/>
    <cellStyle name="Normal 20" xfId="536"/>
    <cellStyle name="Normal 3" xfId="537"/>
    <cellStyle name="Normal 3 2" xfId="538"/>
    <cellStyle name="Normal 3 2 2" xfId="539"/>
    <cellStyle name="Normal 3 2 2 2" xfId="540"/>
    <cellStyle name="Normal 4" xfId="541"/>
    <cellStyle name="Normal 4 2" xfId="3"/>
    <cellStyle name="Normal 5" xfId="542"/>
    <cellStyle name="Normal 6" xfId="543"/>
    <cellStyle name="Normal 7" xfId="544"/>
    <cellStyle name="Normal 8" xfId="545"/>
    <cellStyle name="Normal 9" xfId="546"/>
    <cellStyle name="Normal_Notes" xfId="737"/>
    <cellStyle name="Normal_SAN" xfId="738"/>
    <cellStyle name="Œ…‹æØ‚è [0.00]_# of Branches '98 to '01" xfId="547"/>
    <cellStyle name="Œ…‹æØ‚è_# of Branches '98 to '01" xfId="548"/>
    <cellStyle name="Page Number" xfId="549"/>
    <cellStyle name="per.style" xfId="550"/>
    <cellStyle name="Percent" xfId="2" builtinId="5"/>
    <cellStyle name="Percent [0]" xfId="551"/>
    <cellStyle name="Percent [0] 10" xfId="552"/>
    <cellStyle name="Percent [0] 11" xfId="553"/>
    <cellStyle name="Percent [0] 12" xfId="554"/>
    <cellStyle name="Percent [0] 2" xfId="555"/>
    <cellStyle name="Percent [0] 2 2" xfId="556"/>
    <cellStyle name="Percent [0] 3" xfId="557"/>
    <cellStyle name="Percent [0] 4" xfId="558"/>
    <cellStyle name="Percent [0] 5" xfId="559"/>
    <cellStyle name="Percent [0] 6" xfId="560"/>
    <cellStyle name="Percent [0] 7" xfId="561"/>
    <cellStyle name="Percent [0] 8" xfId="562"/>
    <cellStyle name="Percent [0] 9" xfId="563"/>
    <cellStyle name="Percent [00]" xfId="564"/>
    <cellStyle name="Percent [00] 10" xfId="565"/>
    <cellStyle name="Percent [00] 11" xfId="566"/>
    <cellStyle name="Percent [00] 12" xfId="567"/>
    <cellStyle name="Percent [00] 2" xfId="568"/>
    <cellStyle name="Percent [00] 2 2" xfId="569"/>
    <cellStyle name="Percent [00] 3" xfId="570"/>
    <cellStyle name="Percent [00] 4" xfId="571"/>
    <cellStyle name="Percent [00] 5" xfId="572"/>
    <cellStyle name="Percent [00] 6" xfId="573"/>
    <cellStyle name="Percent [00] 7" xfId="574"/>
    <cellStyle name="Percent [00] 8" xfId="575"/>
    <cellStyle name="Percent [00] 9" xfId="576"/>
    <cellStyle name="Percent [2]" xfId="577"/>
    <cellStyle name="Percent 2" xfId="578"/>
    <cellStyle name="Percent 2 2" xfId="579"/>
    <cellStyle name="Percent 3" xfId="580"/>
    <cellStyle name="Percent 4" xfId="581"/>
    <cellStyle name="Percent 7" xfId="582"/>
    <cellStyle name="Porcentual 2" xfId="583"/>
    <cellStyle name="Porcentual 3" xfId="584"/>
    <cellStyle name="PrePop Currency (0)" xfId="585"/>
    <cellStyle name="PrePop Currency (0) 10" xfId="586"/>
    <cellStyle name="PrePop Currency (0) 11" xfId="587"/>
    <cellStyle name="PrePop Currency (0) 12" xfId="588"/>
    <cellStyle name="PrePop Currency (0) 2" xfId="589"/>
    <cellStyle name="PrePop Currency (0) 2 2" xfId="590"/>
    <cellStyle name="PrePop Currency (0) 3" xfId="591"/>
    <cellStyle name="PrePop Currency (0) 4" xfId="592"/>
    <cellStyle name="PrePop Currency (0) 5" xfId="593"/>
    <cellStyle name="PrePop Currency (0) 6" xfId="594"/>
    <cellStyle name="PrePop Currency (0) 7" xfId="595"/>
    <cellStyle name="PrePop Currency (0) 8" xfId="596"/>
    <cellStyle name="PrePop Currency (0) 9" xfId="597"/>
    <cellStyle name="PrePop Currency (2)" xfId="598"/>
    <cellStyle name="PrePop Currency (2) 10" xfId="599"/>
    <cellStyle name="PrePop Currency (2) 11" xfId="600"/>
    <cellStyle name="PrePop Currency (2) 12" xfId="601"/>
    <cellStyle name="PrePop Currency (2) 2" xfId="602"/>
    <cellStyle name="PrePop Currency (2) 2 2" xfId="603"/>
    <cellStyle name="PrePop Currency (2) 3" xfId="604"/>
    <cellStyle name="PrePop Currency (2) 4" xfId="605"/>
    <cellStyle name="PrePop Currency (2) 5" xfId="606"/>
    <cellStyle name="PrePop Currency (2) 6" xfId="607"/>
    <cellStyle name="PrePop Currency (2) 7" xfId="608"/>
    <cellStyle name="PrePop Currency (2) 8" xfId="609"/>
    <cellStyle name="PrePop Currency (2) 9" xfId="610"/>
    <cellStyle name="PrePop Units (0)" xfId="611"/>
    <cellStyle name="PrePop Units (0) 10" xfId="612"/>
    <cellStyle name="PrePop Units (0) 11" xfId="613"/>
    <cellStyle name="PrePop Units (0) 12" xfId="614"/>
    <cellStyle name="PrePop Units (0) 2" xfId="615"/>
    <cellStyle name="PrePop Units (0) 2 2" xfId="616"/>
    <cellStyle name="PrePop Units (0) 3" xfId="617"/>
    <cellStyle name="PrePop Units (0) 4" xfId="618"/>
    <cellStyle name="PrePop Units (0) 5" xfId="619"/>
    <cellStyle name="PrePop Units (0) 6" xfId="620"/>
    <cellStyle name="PrePop Units (0) 7" xfId="621"/>
    <cellStyle name="PrePop Units (0) 8" xfId="622"/>
    <cellStyle name="PrePop Units (0) 9" xfId="623"/>
    <cellStyle name="PrePop Units (1)" xfId="624"/>
    <cellStyle name="PrePop Units (1) 10" xfId="625"/>
    <cellStyle name="PrePop Units (1) 11" xfId="626"/>
    <cellStyle name="PrePop Units (1) 12" xfId="627"/>
    <cellStyle name="PrePop Units (1) 2" xfId="628"/>
    <cellStyle name="PrePop Units (1) 2 2" xfId="629"/>
    <cellStyle name="PrePop Units (1) 3" xfId="630"/>
    <cellStyle name="PrePop Units (1) 4" xfId="631"/>
    <cellStyle name="PrePop Units (1) 5" xfId="632"/>
    <cellStyle name="PrePop Units (1) 6" xfId="633"/>
    <cellStyle name="PrePop Units (1) 7" xfId="634"/>
    <cellStyle name="PrePop Units (1) 8" xfId="635"/>
    <cellStyle name="PrePop Units (1) 9" xfId="636"/>
    <cellStyle name="PrePop Units (2)" xfId="637"/>
    <cellStyle name="PrePop Units (2) 10" xfId="638"/>
    <cellStyle name="PrePop Units (2) 11" xfId="639"/>
    <cellStyle name="PrePop Units (2) 12" xfId="640"/>
    <cellStyle name="PrePop Units (2) 2" xfId="641"/>
    <cellStyle name="PrePop Units (2) 2 2" xfId="642"/>
    <cellStyle name="PrePop Units (2) 3" xfId="643"/>
    <cellStyle name="PrePop Units (2) 4" xfId="644"/>
    <cellStyle name="PrePop Units (2) 5" xfId="645"/>
    <cellStyle name="PrePop Units (2) 6" xfId="646"/>
    <cellStyle name="PrePop Units (2) 7" xfId="647"/>
    <cellStyle name="PrePop Units (2) 8" xfId="648"/>
    <cellStyle name="PrePop Units (2) 9" xfId="649"/>
    <cellStyle name="PSChar" xfId="650"/>
    <cellStyle name="PSDate" xfId="651"/>
    <cellStyle name="PSDec" xfId="652"/>
    <cellStyle name="PSHeading" xfId="653"/>
    <cellStyle name="RedLessThanZero" xfId="654"/>
    <cellStyle name="regstoresfromspecstores" xfId="655"/>
    <cellStyle name="RevList" xfId="656"/>
    <cellStyle name="RevList 10" xfId="657"/>
    <cellStyle name="RevList 11" xfId="658"/>
    <cellStyle name="RevList 12" xfId="659"/>
    <cellStyle name="RevList 2" xfId="660"/>
    <cellStyle name="RevList 2 2" xfId="661"/>
    <cellStyle name="RevList 3" xfId="662"/>
    <cellStyle name="RevList 4" xfId="663"/>
    <cellStyle name="RevList 5" xfId="664"/>
    <cellStyle name="RevList 6" xfId="665"/>
    <cellStyle name="RevList 7" xfId="666"/>
    <cellStyle name="RevList 8" xfId="667"/>
    <cellStyle name="RevList 9" xfId="668"/>
    <cellStyle name="SelectFormat" xfId="669"/>
    <cellStyle name="SHADEDSTORES" xfId="670"/>
    <cellStyle name="SHEET2!Normal" xfId="671"/>
    <cellStyle name="specstores" xfId="672"/>
    <cellStyle name="Style 1" xfId="673"/>
    <cellStyle name="Style 1 10" xfId="674"/>
    <cellStyle name="Style 1 11" xfId="675"/>
    <cellStyle name="Style 1 12" xfId="676"/>
    <cellStyle name="Style 1 2" xfId="677"/>
    <cellStyle name="Style 1 2 2" xfId="678"/>
    <cellStyle name="Style 1 3" xfId="679"/>
    <cellStyle name="Style 1 4" xfId="680"/>
    <cellStyle name="Style 1 5" xfId="681"/>
    <cellStyle name="Style 1 6" xfId="682"/>
    <cellStyle name="Style 1 7" xfId="683"/>
    <cellStyle name="Style 1 8" xfId="684"/>
    <cellStyle name="Style 1 9" xfId="685"/>
    <cellStyle name="Style 2" xfId="686"/>
    <cellStyle name="styTitle1" xfId="687"/>
    <cellStyle name="styTitle2" xfId="688"/>
    <cellStyle name="Subtotal" xfId="689"/>
    <cellStyle name="Table Head" xfId="690"/>
    <cellStyle name="Table Head Aligned" xfId="691"/>
    <cellStyle name="Table Head Blue" xfId="692"/>
    <cellStyle name="Table Head Green" xfId="693"/>
    <cellStyle name="Table Head_revenue trend02" xfId="694"/>
    <cellStyle name="Table Heading" xfId="695"/>
    <cellStyle name="Table Title" xfId="696"/>
    <cellStyle name="Table Units" xfId="697"/>
    <cellStyle name="Text Indent A" xfId="698"/>
    <cellStyle name="Text Indent B" xfId="699"/>
    <cellStyle name="Text Indent B 10" xfId="700"/>
    <cellStyle name="Text Indent B 11" xfId="701"/>
    <cellStyle name="Text Indent B 12" xfId="702"/>
    <cellStyle name="Text Indent B 2" xfId="703"/>
    <cellStyle name="Text Indent B 2 2" xfId="704"/>
    <cellStyle name="Text Indent B 3" xfId="705"/>
    <cellStyle name="Text Indent B 4" xfId="706"/>
    <cellStyle name="Text Indent B 5" xfId="707"/>
    <cellStyle name="Text Indent B 6" xfId="708"/>
    <cellStyle name="Text Indent B 7" xfId="709"/>
    <cellStyle name="Text Indent B 8" xfId="710"/>
    <cellStyle name="Text Indent B 9" xfId="711"/>
    <cellStyle name="Text Indent C" xfId="712"/>
    <cellStyle name="Text Indent C 10" xfId="713"/>
    <cellStyle name="Text Indent C 11" xfId="714"/>
    <cellStyle name="Text Indent C 12" xfId="715"/>
    <cellStyle name="Text Indent C 2" xfId="716"/>
    <cellStyle name="Text Indent C 2 2" xfId="717"/>
    <cellStyle name="Text Indent C 3" xfId="718"/>
    <cellStyle name="Text Indent C 4" xfId="719"/>
    <cellStyle name="Text Indent C 5" xfId="720"/>
    <cellStyle name="Text Indent C 6" xfId="721"/>
    <cellStyle name="Text Indent C 7" xfId="722"/>
    <cellStyle name="Text Indent C 8" xfId="723"/>
    <cellStyle name="Text Indent C 9" xfId="724"/>
    <cellStyle name="þ_x001d_ð·!–ý·&amp;FýU_x0001_Â_x0005_[_x0007__x0007__x0001__x0001_" xfId="725"/>
    <cellStyle name="一般_BOA-CRS" xfId="726"/>
    <cellStyle name="千分位[0]_Plan2001(Aust) -Wendy" xfId="727"/>
    <cellStyle name="千分位_2003 Jun" xfId="728"/>
    <cellStyle name="桁区切り [0.00]_2005 Budget Review Template v5_Consolidation1" xfId="729"/>
    <cellStyle name="桁区切り_2004 A" xfId="730"/>
    <cellStyle name="標準_Book2" xfId="731"/>
    <cellStyle name="貨幣 [0]_Plan2001(Aust) -Wendy" xfId="732"/>
    <cellStyle name="貨幣_Plan2001(Aust) -Wendy" xfId="733"/>
    <cellStyle name="通貨 [0.00]_Book2" xfId="734"/>
    <cellStyle name="通貨_Book2" xfId="735"/>
  </cellStyles>
  <dxfs count="12">
    <dxf>
      <numFmt numFmtId="22" formatCode="mmm\-yy"/>
    </dxf>
    <dxf>
      <numFmt numFmtId="3" formatCode="#,##0"/>
    </dxf>
    <dxf>
      <numFmt numFmtId="22" formatCode="mmm\-yy"/>
    </dxf>
    <dxf>
      <numFmt numFmtId="3" formatCode="#,##0"/>
    </dxf>
    <dxf>
      <numFmt numFmtId="22" formatCode="mmm\-yy"/>
    </dxf>
    <dxf>
      <numFmt numFmtId="3" formatCode="#,##0"/>
    </dxf>
    <dxf>
      <numFmt numFmtId="22" formatCode="mmm\-yy"/>
    </dxf>
    <dxf>
      <numFmt numFmtId="3" formatCode="#,##0"/>
    </dxf>
    <dxf>
      <numFmt numFmtId="3" formatCode="#,##0"/>
    </dxf>
    <dxf>
      <numFmt numFmtId="22" formatCode="mmm\-yy"/>
    </dxf>
    <dxf>
      <numFmt numFmtId="3" formatCode="#,##0"/>
    </dxf>
    <dxf>
      <numFmt numFmtId="22" formatCode="mmm\-yy"/>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3" Type="http://schemas.openxmlformats.org/officeDocument/2006/relationships/worksheet" Target="worksheets/sheet3.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styles" Target="styles.xml"/><Relationship Id="rId50" Type="http://schemas.openxmlformats.org/officeDocument/2006/relationships/customXml" Target="../customXml/item1.xml"/><Relationship Id="rId7" Type="http://schemas.openxmlformats.org/officeDocument/2006/relationships/externalLink" Target="externalLinks/externalLink2.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1.xml"/><Relationship Id="rId20" Type="http://schemas.openxmlformats.org/officeDocument/2006/relationships/externalLink" Target="externalLinks/externalLink15.xml"/><Relationship Id="rId29" Type="http://schemas.openxmlformats.org/officeDocument/2006/relationships/externalLink" Target="externalLinks/externalLink24.xml"/><Relationship Id="rId41" Type="http://schemas.openxmlformats.org/officeDocument/2006/relationships/externalLink" Target="externalLinks/externalLink36.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calcChain" Target="calcChain.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52"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sharedStrings" Target="sharedStrings.xml"/><Relationship Id="rId8" Type="http://schemas.openxmlformats.org/officeDocument/2006/relationships/externalLink" Target="externalLinks/externalLink3.xml"/><Relationship Id="rId51"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CTI\scorecard\HeadcountAnalysi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mr28717\Temporary%20Internet%20Files\OLKD0\Control%20Chart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01MyFiles\01Software\01Closing\2001\08Aug01\revised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Documents%20and%20Settings\mr28717\Temporary%20Internet%20Files\OLKD0\Finance\1.BP_LI\GCIB%20Variances%206-18-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Accounting\General%20Accounting%20-%20Control\Individual%20Folders\Pam%20Woodruff\Fixed%20Assets\Lawson%20Reports\09-04%20LAWSON%20REPOR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eroom.citigroup.net/Giovanni/CTI%20-%20Finance/Methodologies/Model%202004-2005/2005%20Re-Pricing%20and%20Rates/z-Server%20Pool%20Validation%20v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eroom.citigroup.net/Giovanni/CTI%20-%20Finance/Methodologies/Model%202004-2005/2005%20Re-Pricing%20and%20Rates/2005%20Server%20Cos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eroom.citigroup.net/Documents%20and%20Settings/kh63926/Temporary%20Internet%20Files/OLK4B/Data/Parson/Customers/Citigroup/Data%20Center%20Strategy/Servers/FrankSunCitiEnv25k_44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eroom.citigroup.net/Giovanni/IPO/DMZ%20&amp;%20Asset%20Management/DMZ%20Inventory%20Template_v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globalconsumer.collaborationtools.consumer.citigroup.net/domains/platstor/storagemgmt/Global%20MOR/Monthly%20MOR/MOR_NAS_Metric_EndOfJuly2010.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sec1\Finance\Allocation%20Models\ALLOCATION%20MODELS\Datacenter%20Allocation\Apr%2000%20new%20Chargeback.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Shared_Services_Fincon\CRS%20Billing\Forecasting\Plan2004%20v4\TI%20pass%20thru\Report\Contro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D:\Documents\excel97\Jer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Documents%20and%20Settings\sb78757\Temporary%20Internet%20Files\OLK11F\2005%20Network%20&amp;%20Server%20Depreciatio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eroom.citigroup.net/SunStuff/Kwah2004/KwahMvalues050404b.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01MyFiles\01Software\01Closing\2001\08Aug01\forecast\0801misfcst.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Documents%20and%20Settings\sb78757\Temporary%20Internet%20Files\OLK11F\JAN_GCIB_RESULTS_TOTAL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ADHOC\TEMPLATE\adhoct.xlm"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sec1\Finance\Allocation%20Models\ALLOCATION%20MODELS\Datacenter%20Allocation\DC%20Chargeback\DC%20Chargeback%202002\February%2002%20Chargeback%20Upload%20Workshee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Shared_Services_Fincon\Khoo\scorecard\Oct05\Global%20Qr%20View%20Analysis%20Oct05%20Actual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Nasrut116\TechShare\Documents%20and%20Settings\ad20952\Local%20Settings\Temporary%20Internet%20Files\OLKB7\ETools\Masters\Milestone%20Master%20Sheet%20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Documents%20and%20Settings\mr28717\Temporary%20Internet%20Files\OLKD0\Finance\1.BP_LI\May04\BP%20Monthly%20deck.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https://eroom.citigroup.net/Documents%20and%20Settings/kh63926/Temporary%20Internet%20Files/OLK4B/SunStuff/Kwah2004/KwahMvalues03010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eroom.citigroup.net/Documents%20and%20Settings/kh63926/Temporary%20Internet%20Files/OLK11/frankmaster050204V2.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ADHOC\TEMPLATE\ctglblold.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ADHOC\TEMPLATE\ctglblold.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Documents%20and%20Settings\pk12364\Local%20Settings\Temp\PETE\ANNP\NEW\prototype.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Documents%20and%20Settings\ys09379\Temporary%20Internet%20Files\OLK225\Hong%20Kongv4.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MONTHFIN\2000_11\Book_CRS_Format_1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TEMP\6Q-Pack_AP.xls" TargetMode="External"/></Relationships>
</file>

<file path=xl/externalLinks/_rels/externalLink31.xml.rels><?xml version="1.0" encoding="UTF-8" standalone="yes"?>
<Relationships xmlns="http://schemas.openxmlformats.org/package/2006/relationships"><Relationship Id="rId1" Type="http://schemas.microsoft.com/office/2006/relationships/xlExternalLinkPath/xlPathMissing" Target="Runrate"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D:\sec1\Finance\ANIL\TCO%20-%20Private%20Client\Private%20Client%20Complete%20TCO%20report%201.1.xls" TargetMode="External"/></Relationships>
</file>

<file path=xl/externalLinks/_rels/externalLink33.xml.rels><?xml version="1.0" encoding="UTF-8" standalone="yes"?>
<Relationships xmlns="http://schemas.openxmlformats.org/package/2006/relationships"><Relationship Id="rId1" Type="http://schemas.microsoft.com/office/2006/relationships/xlExternalLinkPath/xlPathMissing" Target="sixQR%20summary" TargetMode="External"/></Relationships>
</file>

<file path=xl/externalLinks/_rels/externalLink34.xml.rels><?xml version="1.0" encoding="UTF-8" standalone="yes"?>
<Relationships xmlns="http://schemas.openxmlformats.org/package/2006/relationships"><Relationship Id="rId1" Type="http://schemas.microsoft.com/office/2006/relationships/xlExternalLinkPath/xlPathMissing" Target="sixQ-4"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P:\ADHOC\TEMPLATE\adhoct.xlm"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Shared_Services_Fincon\TI%20Customer%20Reporting\Templates\GCIB_RESULTS_TOTAL.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Documents%20and%20Settings\gd13764\Temporary%20Internet%20Files\OLKED\CRSCAD\Reports_Std\TriStateStdReports\0205_StdRpt\020501_NortheastOccExcel_Rev_Format.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PETE\ANNP\CRS-ManangedRegionPortf.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TEMP\CRS-ManangedRegionPort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adcountAnalysis"/>
      <sheetName val="#REF"/>
      <sheetName val="MthbyReg"/>
      <sheetName val="Summary "/>
      <sheetName val="Revision History"/>
      <sheetName val="Rate Buildup"/>
      <sheetName val="Headcount"/>
      <sheetName val="Personnel Cost"/>
      <sheetName val="Avg Personnel Cost"/>
      <sheetName val="Customer Analysis"/>
      <sheetName val="Premises"/>
      <sheetName val="email tiering"/>
      <sheetName val="Global Functions"/>
      <sheetName val="Server Cost to Products"/>
      <sheetName val="2007 Impact of 2006 Projects"/>
      <sheetName val="2007 Projects"/>
      <sheetName val="Chart Data"/>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Control Chart"/>
      <sheetName val="Data Graphs"/>
      <sheetName val="#REF"/>
      <sheetName val="BY Exp code"/>
      <sheetName val="TOTAL"/>
      <sheetName val="BY Businesses"/>
      <sheetName val="Sheet3"/>
      <sheetName val="TOTAL (2)"/>
      <sheetName val="Control Charts"/>
      <sheetName val="PM2"/>
      <sheetName val="Ref data"/>
    </sheetNames>
    <definedNames>
      <definedName name="G15BasisOR"/>
      <definedName name="G15ListOR"/>
      <definedName name="G15SelectionNew"/>
      <definedName name="G15sNew"/>
      <definedName name="LineSelection"/>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corp_con"/>
      <sheetName val="voucher"/>
      <sheetName val="mis"/>
      <sheetName val="functional"/>
      <sheetName val="research"/>
      <sheetName val="o_(r)"/>
      <sheetName val="server management"/>
      <sheetName val="gtms"/>
      <sheetName val="LBOY"/>
      <sheetName val="TOTAL (2)"/>
      <sheetName val="revised2"/>
      <sheetName val="#REF"/>
      <sheetName val="BY Exp code"/>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 &amp; EMEA 6-18-04"/>
      <sheetName val="SumByReg"/>
      <sheetName val="AllRegSum"/>
      <sheetName val="NASum"/>
      <sheetName val="EMEASum"/>
      <sheetName val="ASPACSum"/>
      <sheetName val="LatamSum"/>
      <sheetName val="JapanSum"/>
      <sheetName val="UndefRegSum"/>
      <sheetName val="XRegSum"/>
      <sheetName val="SumByReg FY"/>
      <sheetName val="NASum FY"/>
      <sheetName val="AllReg"/>
      <sheetName val="NA"/>
      <sheetName val="EMEA"/>
      <sheetName val="ASPAC"/>
      <sheetName val="Latam"/>
      <sheetName val="Japan"/>
      <sheetName val="UndefReg"/>
      <sheetName val="XReg"/>
      <sheetName val="Test"/>
      <sheetName val="TIAllocationsYTD"/>
      <sheetName val="BOE"/>
      <sheetName val="GCIB Variances 6-18-04"/>
    </sheetNames>
    <sheetDataSet>
      <sheetData sheetId="0"/>
      <sheetData sheetId="1"/>
      <sheetData sheetId="2"/>
      <sheetData sheetId="3" refreshError="1">
        <row r="9">
          <cell r="B9" t="str">
            <v>GCIB</v>
          </cell>
        </row>
        <row r="11">
          <cell r="C11" t="str">
            <v>GTS</v>
          </cell>
        </row>
        <row r="12">
          <cell r="A12" t="str">
            <v>032</v>
          </cell>
          <cell r="C12" t="str">
            <v>•</v>
          </cell>
          <cell r="D12" t="str">
            <v>Cash</v>
          </cell>
          <cell r="F12">
            <v>6367461.9499999993</v>
          </cell>
          <cell r="G12">
            <v>229021</v>
          </cell>
          <cell r="H12" t="str">
            <v>0</v>
          </cell>
          <cell r="I12">
            <v>8346.6</v>
          </cell>
          <cell r="J12">
            <v>661783.28</v>
          </cell>
          <cell r="K12">
            <v>234315.14</v>
          </cell>
          <cell r="L12" t="str">
            <v>0</v>
          </cell>
          <cell r="M12">
            <v>904907.37</v>
          </cell>
          <cell r="N12">
            <v>506549.35</v>
          </cell>
          <cell r="O12">
            <v>16600</v>
          </cell>
          <cell r="P12">
            <v>354907.44</v>
          </cell>
          <cell r="Q12">
            <v>9283892.1299999971</v>
          </cell>
          <cell r="S12">
            <v>5707118.8399999999</v>
          </cell>
          <cell r="T12">
            <v>289492</v>
          </cell>
          <cell r="U12">
            <v>0</v>
          </cell>
          <cell r="V12">
            <v>6961.0800000000008</v>
          </cell>
          <cell r="W12">
            <v>336068.16</v>
          </cell>
          <cell r="X12">
            <v>346664.56</v>
          </cell>
          <cell r="Y12">
            <v>0</v>
          </cell>
          <cell r="Z12">
            <v>839709.84</v>
          </cell>
          <cell r="AA12">
            <v>65360</v>
          </cell>
          <cell r="AB12">
            <v>22000</v>
          </cell>
          <cell r="AC12">
            <v>470521.99333333335</v>
          </cell>
          <cell r="AD12">
            <v>8083896.4733333327</v>
          </cell>
          <cell r="AF12">
            <v>-660343.1099999994</v>
          </cell>
          <cell r="AG12">
            <v>60471</v>
          </cell>
          <cell r="AH12">
            <v>0</v>
          </cell>
          <cell r="AI12">
            <v>-1385.5199999999995</v>
          </cell>
          <cell r="AJ12">
            <v>-325715.12000000005</v>
          </cell>
          <cell r="AK12">
            <v>112349.41999999998</v>
          </cell>
          <cell r="AL12">
            <v>0</v>
          </cell>
          <cell r="AM12">
            <v>-65197.530000000028</v>
          </cell>
          <cell r="AN12">
            <v>-441189.35</v>
          </cell>
          <cell r="AO12">
            <v>5400</v>
          </cell>
          <cell r="AP12">
            <v>115614.55333333334</v>
          </cell>
          <cell r="AQ12">
            <v>-1199995.6566666663</v>
          </cell>
        </row>
        <row r="13">
          <cell r="A13" t="str">
            <v>420</v>
          </cell>
          <cell r="C13" t="str">
            <v>•</v>
          </cell>
          <cell r="D13" t="str">
            <v>Trade</v>
          </cell>
          <cell r="F13">
            <v>475405.08</v>
          </cell>
          <cell r="G13">
            <v>13623</v>
          </cell>
          <cell r="H13" t="str">
            <v>0</v>
          </cell>
          <cell r="I13" t="str">
            <v>0</v>
          </cell>
          <cell r="J13">
            <v>5808.75</v>
          </cell>
          <cell r="K13">
            <v>13057</v>
          </cell>
          <cell r="L13" t="str">
            <v>0</v>
          </cell>
          <cell r="M13">
            <v>62.64</v>
          </cell>
          <cell r="N13">
            <v>10000</v>
          </cell>
          <cell r="O13">
            <v>60</v>
          </cell>
          <cell r="P13">
            <v>13573.84</v>
          </cell>
          <cell r="Q13">
            <v>531590.31000000006</v>
          </cell>
          <cell r="S13">
            <v>72953.279999999999</v>
          </cell>
          <cell r="T13">
            <v>9688</v>
          </cell>
          <cell r="U13">
            <v>0</v>
          </cell>
          <cell r="V13">
            <v>0</v>
          </cell>
          <cell r="W13">
            <v>5001.12</v>
          </cell>
          <cell r="X13">
            <v>9012</v>
          </cell>
          <cell r="Y13">
            <v>0</v>
          </cell>
          <cell r="Z13">
            <v>580.64</v>
          </cell>
          <cell r="AA13">
            <v>0</v>
          </cell>
          <cell r="AB13">
            <v>0</v>
          </cell>
          <cell r="AC13">
            <v>10207.16</v>
          </cell>
          <cell r="AD13">
            <v>107442.2</v>
          </cell>
          <cell r="AF13">
            <v>-402451.80000000005</v>
          </cell>
          <cell r="AG13">
            <v>-3935</v>
          </cell>
          <cell r="AH13">
            <v>0</v>
          </cell>
          <cell r="AI13">
            <v>0</v>
          </cell>
          <cell r="AJ13">
            <v>-807.63000000000011</v>
          </cell>
          <cell r="AK13">
            <v>-4045</v>
          </cell>
          <cell r="AL13">
            <v>0</v>
          </cell>
          <cell r="AM13">
            <v>518</v>
          </cell>
          <cell r="AN13">
            <v>-10000</v>
          </cell>
          <cell r="AO13">
            <v>-60</v>
          </cell>
          <cell r="AP13">
            <v>-3366.6800000000003</v>
          </cell>
          <cell r="AQ13">
            <v>-424148.11000000004</v>
          </cell>
        </row>
        <row r="14">
          <cell r="A14" t="str">
            <v>031</v>
          </cell>
          <cell r="C14" t="str">
            <v>•</v>
          </cell>
          <cell r="D14" t="str">
            <v>GSS</v>
          </cell>
          <cell r="F14">
            <v>2237840.33</v>
          </cell>
          <cell r="G14">
            <v>137265</v>
          </cell>
          <cell r="H14" t="str">
            <v>0</v>
          </cell>
          <cell r="I14">
            <v>59881.52</v>
          </cell>
          <cell r="J14">
            <v>63877.47</v>
          </cell>
          <cell r="K14">
            <v>138797</v>
          </cell>
          <cell r="L14" t="str">
            <v>0</v>
          </cell>
          <cell r="M14">
            <v>47808.04</v>
          </cell>
          <cell r="N14">
            <v>164655</v>
          </cell>
          <cell r="O14">
            <v>8440</v>
          </cell>
          <cell r="P14">
            <v>158182.98000000001</v>
          </cell>
          <cell r="Q14">
            <v>3016747.3400000003</v>
          </cell>
          <cell r="S14">
            <v>1192992.72</v>
          </cell>
          <cell r="T14">
            <v>168264</v>
          </cell>
          <cell r="U14">
            <v>0</v>
          </cell>
          <cell r="V14">
            <v>58184.959999999999</v>
          </cell>
          <cell r="W14">
            <v>66801.759999999995</v>
          </cell>
          <cell r="X14">
            <v>184412</v>
          </cell>
          <cell r="Y14">
            <v>0</v>
          </cell>
          <cell r="Z14">
            <v>41223</v>
          </cell>
          <cell r="AA14">
            <v>0</v>
          </cell>
          <cell r="AB14">
            <v>8000</v>
          </cell>
          <cell r="AC14">
            <v>193730.4</v>
          </cell>
          <cell r="AD14">
            <v>1913608.8399999999</v>
          </cell>
          <cell r="AF14">
            <v>-1044847.6100000001</v>
          </cell>
          <cell r="AG14">
            <v>30999</v>
          </cell>
          <cell r="AH14">
            <v>0</v>
          </cell>
          <cell r="AI14">
            <v>-1696.5599999999977</v>
          </cell>
          <cell r="AJ14">
            <v>2924.2899999999936</v>
          </cell>
          <cell r="AK14">
            <v>45615</v>
          </cell>
          <cell r="AL14">
            <v>0</v>
          </cell>
          <cell r="AM14">
            <v>-6585.0400000000009</v>
          </cell>
          <cell r="AN14">
            <v>-164655</v>
          </cell>
          <cell r="AO14">
            <v>-440</v>
          </cell>
          <cell r="AP14">
            <v>35547.419999999984</v>
          </cell>
          <cell r="AQ14">
            <v>-1103138.5000000002</v>
          </cell>
        </row>
        <row r="15">
          <cell r="A15" t="str">
            <v>GTSOT</v>
          </cell>
          <cell r="C15" t="str">
            <v>•</v>
          </cell>
          <cell r="D15" t="str">
            <v>O&amp;T</v>
          </cell>
          <cell r="F15">
            <v>27540781.309999999</v>
          </cell>
          <cell r="G15">
            <v>2245427</v>
          </cell>
          <cell r="H15">
            <v>17100</v>
          </cell>
          <cell r="I15">
            <v>77842.239999999991</v>
          </cell>
          <cell r="J15">
            <v>799035.65999999992</v>
          </cell>
          <cell r="K15">
            <v>1915186</v>
          </cell>
          <cell r="L15">
            <v>0</v>
          </cell>
          <cell r="M15">
            <v>1415412.84</v>
          </cell>
          <cell r="N15">
            <v>142300</v>
          </cell>
          <cell r="O15">
            <v>150025</v>
          </cell>
          <cell r="P15">
            <v>1667841.96</v>
          </cell>
          <cell r="Q15">
            <v>35970952.009999998</v>
          </cell>
          <cell r="S15">
            <v>33926021</v>
          </cell>
          <cell r="T15">
            <v>2368512</v>
          </cell>
          <cell r="U15">
            <v>29400</v>
          </cell>
          <cell r="V15">
            <v>68610.16</v>
          </cell>
          <cell r="W15">
            <v>790093.08</v>
          </cell>
          <cell r="X15">
            <v>2197704</v>
          </cell>
          <cell r="Y15">
            <v>0</v>
          </cell>
          <cell r="Z15">
            <v>1555786.2799999998</v>
          </cell>
          <cell r="AA15">
            <v>93640</v>
          </cell>
          <cell r="AB15">
            <v>111120</v>
          </cell>
          <cell r="AC15">
            <v>1932974.6366666667</v>
          </cell>
          <cell r="AD15">
            <v>43073861.156666666</v>
          </cell>
          <cell r="AF15">
            <v>6385239.6900000013</v>
          </cell>
          <cell r="AG15">
            <v>123085</v>
          </cell>
          <cell r="AH15">
            <v>12300</v>
          </cell>
          <cell r="AI15">
            <v>-9232.0799999999872</v>
          </cell>
          <cell r="AJ15">
            <v>-8942.5799999999581</v>
          </cell>
          <cell r="AK15">
            <v>282518</v>
          </cell>
          <cell r="AL15">
            <v>0</v>
          </cell>
          <cell r="AM15">
            <v>140373.43999999971</v>
          </cell>
          <cell r="AN15">
            <v>-48660</v>
          </cell>
          <cell r="AO15">
            <v>-38905</v>
          </cell>
          <cell r="AP15">
            <v>265132.67666666675</v>
          </cell>
          <cell r="AQ15">
            <v>7102909.1466666674</v>
          </cell>
        </row>
        <row r="16">
          <cell r="A16" t="str">
            <v>GTSOTH</v>
          </cell>
          <cell r="C16" t="str">
            <v>•</v>
          </cell>
          <cell r="D16" t="str">
            <v>Other</v>
          </cell>
          <cell r="F16">
            <v>39020.589999999997</v>
          </cell>
          <cell r="G16">
            <v>292417</v>
          </cell>
          <cell r="H16">
            <v>17665.16</v>
          </cell>
          <cell r="I16">
            <v>19611.25</v>
          </cell>
          <cell r="J16">
            <v>149933.32999999999</v>
          </cell>
          <cell r="K16">
            <v>272212</v>
          </cell>
          <cell r="L16">
            <v>0</v>
          </cell>
          <cell r="M16">
            <v>1001.5999999999999</v>
          </cell>
          <cell r="N16">
            <v>53429.65</v>
          </cell>
          <cell r="O16">
            <v>11810</v>
          </cell>
          <cell r="P16">
            <v>171338.87</v>
          </cell>
          <cell r="Q16">
            <v>1028439.45</v>
          </cell>
          <cell r="S16">
            <v>487601.28</v>
          </cell>
          <cell r="T16">
            <v>165396</v>
          </cell>
          <cell r="U16">
            <v>54939</v>
          </cell>
          <cell r="V16">
            <v>14887.279999999999</v>
          </cell>
          <cell r="W16">
            <v>96618.880000000005</v>
          </cell>
          <cell r="X16">
            <v>288744</v>
          </cell>
          <cell r="Y16">
            <v>0</v>
          </cell>
          <cell r="Z16">
            <v>174846.80000000002</v>
          </cell>
          <cell r="AA16">
            <v>485720</v>
          </cell>
          <cell r="AB16">
            <v>12400</v>
          </cell>
          <cell r="AC16">
            <v>119028.56333333334</v>
          </cell>
          <cell r="AD16">
            <v>1900181.8033333332</v>
          </cell>
          <cell r="AF16">
            <v>448580.69000000006</v>
          </cell>
          <cell r="AG16">
            <v>-127021</v>
          </cell>
          <cell r="AH16">
            <v>37273.839999999997</v>
          </cell>
          <cell r="AI16">
            <v>-4723.9700000000012</v>
          </cell>
          <cell r="AJ16">
            <v>-53314.449999999983</v>
          </cell>
          <cell r="AK16">
            <v>16532</v>
          </cell>
          <cell r="AL16">
            <v>0</v>
          </cell>
          <cell r="AM16">
            <v>173845.2</v>
          </cell>
          <cell r="AN16">
            <v>432290.35</v>
          </cell>
          <cell r="AO16">
            <v>590</v>
          </cell>
          <cell r="AP16">
            <v>-52310.306666666656</v>
          </cell>
          <cell r="AQ16">
            <v>871742.35333333351</v>
          </cell>
        </row>
        <row r="17">
          <cell r="C17" t="str">
            <v>Total GTS</v>
          </cell>
          <cell r="F17">
            <v>36660509.260000005</v>
          </cell>
          <cell r="G17">
            <v>2917753</v>
          </cell>
          <cell r="H17">
            <v>34765.160000000003</v>
          </cell>
          <cell r="I17">
            <v>165681.60999999999</v>
          </cell>
          <cell r="J17">
            <v>1680438.49</v>
          </cell>
          <cell r="K17">
            <v>2573567.14</v>
          </cell>
          <cell r="L17">
            <v>0</v>
          </cell>
          <cell r="M17">
            <v>2369192.4900000002</v>
          </cell>
          <cell r="N17">
            <v>876934</v>
          </cell>
          <cell r="O17">
            <v>186935</v>
          </cell>
          <cell r="P17">
            <v>2365845.09</v>
          </cell>
          <cell r="Q17">
            <v>49831621.239999995</v>
          </cell>
          <cell r="S17">
            <v>41386687.120000005</v>
          </cell>
          <cell r="T17">
            <v>3001352</v>
          </cell>
          <cell r="U17">
            <v>84339</v>
          </cell>
          <cell r="V17">
            <v>148643.48000000001</v>
          </cell>
          <cell r="W17">
            <v>1294583</v>
          </cell>
          <cell r="X17">
            <v>3026536.56</v>
          </cell>
          <cell r="Y17">
            <v>0</v>
          </cell>
          <cell r="Z17">
            <v>2612146.5599999996</v>
          </cell>
          <cell r="AA17">
            <v>644720</v>
          </cell>
          <cell r="AB17">
            <v>153520</v>
          </cell>
          <cell r="AC17">
            <v>2726462.7533333334</v>
          </cell>
          <cell r="AD17">
            <v>55078990.473333336</v>
          </cell>
          <cell r="AF17">
            <v>4726177.8600000022</v>
          </cell>
          <cell r="AG17">
            <v>83599</v>
          </cell>
          <cell r="AH17">
            <v>49573.84</v>
          </cell>
          <cell r="AI17">
            <v>-17038.129999999986</v>
          </cell>
          <cell r="AJ17">
            <v>-385855.49</v>
          </cell>
          <cell r="AK17">
            <v>452969.42</v>
          </cell>
          <cell r="AL17">
            <v>0</v>
          </cell>
          <cell r="AM17">
            <v>242954.06999999969</v>
          </cell>
          <cell r="AN17">
            <v>-232214</v>
          </cell>
          <cell r="AO17">
            <v>-33415</v>
          </cell>
          <cell r="AP17">
            <v>360617.66333333345</v>
          </cell>
          <cell r="AQ17">
            <v>5247369.2333333343</v>
          </cell>
        </row>
        <row r="19">
          <cell r="C19" t="str">
            <v>CMB</v>
          </cell>
        </row>
        <row r="20">
          <cell r="A20" t="str">
            <v>080</v>
          </cell>
          <cell r="C20" t="str">
            <v>•</v>
          </cell>
          <cell r="D20" t="str">
            <v>Global Equities</v>
          </cell>
          <cell r="F20">
            <v>8292938.3899999997</v>
          </cell>
          <cell r="G20">
            <v>1415897</v>
          </cell>
          <cell r="H20" t="str">
            <v>0</v>
          </cell>
          <cell r="I20">
            <v>5480892.3500000006</v>
          </cell>
          <cell r="J20">
            <v>806835.72</v>
          </cell>
          <cell r="K20">
            <v>1046744.45</v>
          </cell>
          <cell r="L20">
            <v>11748</v>
          </cell>
          <cell r="M20">
            <v>2175323.0299999998</v>
          </cell>
          <cell r="N20">
            <v>220487.5</v>
          </cell>
          <cell r="O20">
            <v>36735</v>
          </cell>
          <cell r="P20">
            <v>1696014.13</v>
          </cell>
          <cell r="Q20">
            <v>21183615.570000004</v>
          </cell>
          <cell r="S20">
            <v>4956461.959999999</v>
          </cell>
          <cell r="T20">
            <v>1415768</v>
          </cell>
          <cell r="U20">
            <v>0</v>
          </cell>
          <cell r="V20">
            <v>5008180.88</v>
          </cell>
          <cell r="W20">
            <v>255281.4</v>
          </cell>
          <cell r="X20">
            <v>1138383</v>
          </cell>
          <cell r="Y20">
            <v>10668</v>
          </cell>
          <cell r="Z20">
            <v>84811.88</v>
          </cell>
          <cell r="AA20">
            <v>10800</v>
          </cell>
          <cell r="AB20">
            <v>49860</v>
          </cell>
          <cell r="AC20">
            <v>1380402.5533333335</v>
          </cell>
          <cell r="AD20">
            <v>14310617.673333334</v>
          </cell>
          <cell r="AF20">
            <v>-3336476.4300000006</v>
          </cell>
          <cell r="AG20">
            <v>-129</v>
          </cell>
          <cell r="AH20">
            <v>0</v>
          </cell>
          <cell r="AI20">
            <v>-472711.47000000067</v>
          </cell>
          <cell r="AJ20">
            <v>-551554.31999999995</v>
          </cell>
          <cell r="AK20">
            <v>91638.550000000047</v>
          </cell>
          <cell r="AL20">
            <v>-1080</v>
          </cell>
          <cell r="AM20">
            <v>-2090511.15</v>
          </cell>
          <cell r="AN20">
            <v>-209687.5</v>
          </cell>
          <cell r="AO20">
            <v>13125</v>
          </cell>
          <cell r="AP20">
            <v>-315611.57666666643</v>
          </cell>
          <cell r="AQ20">
            <v>-6872997.8966666684</v>
          </cell>
        </row>
        <row r="21">
          <cell r="A21" t="str">
            <v>057</v>
          </cell>
          <cell r="C21" t="str">
            <v>•</v>
          </cell>
          <cell r="D21" t="str">
            <v>Global Fixed Income</v>
          </cell>
          <cell r="F21">
            <v>12177357.810000001</v>
          </cell>
          <cell r="G21">
            <v>3076305</v>
          </cell>
          <cell r="H21" t="str">
            <v>0</v>
          </cell>
          <cell r="I21">
            <v>10341820.659999998</v>
          </cell>
          <cell r="J21">
            <v>2219558.77</v>
          </cell>
          <cell r="K21">
            <v>2434495.73</v>
          </cell>
          <cell r="L21">
            <v>3764</v>
          </cell>
          <cell r="M21">
            <v>1654930.53</v>
          </cell>
          <cell r="N21">
            <v>241211</v>
          </cell>
          <cell r="O21">
            <v>64365</v>
          </cell>
          <cell r="P21">
            <v>3081505.46</v>
          </cell>
          <cell r="Q21">
            <v>35295313.960000001</v>
          </cell>
          <cell r="S21">
            <v>5213469.16</v>
          </cell>
          <cell r="T21">
            <v>2591692</v>
          </cell>
          <cell r="U21">
            <v>0</v>
          </cell>
          <cell r="V21">
            <v>9512569.2800000012</v>
          </cell>
          <cell r="W21">
            <v>519005.56</v>
          </cell>
          <cell r="X21">
            <v>2344536.88</v>
          </cell>
          <cell r="Y21">
            <v>3764</v>
          </cell>
          <cell r="Z21">
            <v>353833.87999999995</v>
          </cell>
          <cell r="AA21">
            <v>15600</v>
          </cell>
          <cell r="AB21">
            <v>75100</v>
          </cell>
          <cell r="AC21">
            <v>2764636.1133333333</v>
          </cell>
          <cell r="AD21">
            <v>23394206.873333331</v>
          </cell>
          <cell r="AF21">
            <v>-6963888.6500000004</v>
          </cell>
          <cell r="AG21">
            <v>-484613</v>
          </cell>
          <cell r="AH21">
            <v>0</v>
          </cell>
          <cell r="AI21">
            <v>-829251.37999999709</v>
          </cell>
          <cell r="AJ21">
            <v>-1700553.21</v>
          </cell>
          <cell r="AK21">
            <v>-89958.850000000093</v>
          </cell>
          <cell r="AL21">
            <v>0</v>
          </cell>
          <cell r="AM21">
            <v>-1301096.6500000001</v>
          </cell>
          <cell r="AN21">
            <v>-225611</v>
          </cell>
          <cell r="AO21">
            <v>10735</v>
          </cell>
          <cell r="AP21">
            <v>-316869.34666666668</v>
          </cell>
          <cell r="AQ21">
            <v>-11901107.086666666</v>
          </cell>
        </row>
        <row r="22">
          <cell r="A22" t="str">
            <v>LOPORT</v>
          </cell>
          <cell r="C22" t="str">
            <v>•</v>
          </cell>
          <cell r="D22" t="str">
            <v>Loan Portfolio Mgmt</v>
          </cell>
          <cell r="F22">
            <v>243140.2</v>
          </cell>
          <cell r="G22">
            <v>178723</v>
          </cell>
          <cell r="H22">
            <v>0</v>
          </cell>
          <cell r="I22">
            <v>142119.81</v>
          </cell>
          <cell r="J22">
            <v>71771.03</v>
          </cell>
          <cell r="K22">
            <v>175098</v>
          </cell>
          <cell r="L22">
            <v>0</v>
          </cell>
          <cell r="M22">
            <v>900.32</v>
          </cell>
          <cell r="N22">
            <v>13260</v>
          </cell>
          <cell r="O22">
            <v>4955</v>
          </cell>
          <cell r="P22">
            <v>66158.820000000007</v>
          </cell>
          <cell r="Q22">
            <v>896126.17999999993</v>
          </cell>
          <cell r="S22">
            <v>21920.880000000001</v>
          </cell>
          <cell r="T22">
            <v>168380</v>
          </cell>
          <cell r="U22">
            <v>0</v>
          </cell>
          <cell r="V22">
            <v>106157.71999999999</v>
          </cell>
          <cell r="W22">
            <v>71214.51999999999</v>
          </cell>
          <cell r="X22">
            <v>205492</v>
          </cell>
          <cell r="Y22">
            <v>0</v>
          </cell>
          <cell r="Z22">
            <v>1580</v>
          </cell>
          <cell r="AA22">
            <v>0</v>
          </cell>
          <cell r="AB22">
            <v>7740</v>
          </cell>
          <cell r="AC22">
            <v>52515.199999999997</v>
          </cell>
          <cell r="AD22">
            <v>635000.31999999995</v>
          </cell>
          <cell r="AF22">
            <v>-221219.32</v>
          </cell>
          <cell r="AG22">
            <v>-10343</v>
          </cell>
          <cell r="AH22">
            <v>0</v>
          </cell>
          <cell r="AI22">
            <v>-35962.090000000011</v>
          </cell>
          <cell r="AJ22">
            <v>-556.51000000000931</v>
          </cell>
          <cell r="AK22">
            <v>30394</v>
          </cell>
          <cell r="AL22">
            <v>0</v>
          </cell>
          <cell r="AM22">
            <v>679.68</v>
          </cell>
          <cell r="AN22">
            <v>-13260</v>
          </cell>
          <cell r="AO22">
            <v>2785</v>
          </cell>
          <cell r="AP22">
            <v>-13643.62000000001</v>
          </cell>
          <cell r="AQ22">
            <v>-261125.86000000004</v>
          </cell>
        </row>
        <row r="23">
          <cell r="A23" t="str">
            <v>110</v>
          </cell>
          <cell r="C23" t="str">
            <v>•</v>
          </cell>
          <cell r="D23" t="str">
            <v>Investment Banking</v>
          </cell>
          <cell r="F23">
            <v>520208.48</v>
          </cell>
          <cell r="G23">
            <v>202880.03</v>
          </cell>
          <cell r="H23" t="str">
            <v>0</v>
          </cell>
          <cell r="I23">
            <v>1993120.62</v>
          </cell>
          <cell r="J23">
            <v>638054.85</v>
          </cell>
          <cell r="K23">
            <v>1098006</v>
          </cell>
          <cell r="L23" t="str">
            <v>0</v>
          </cell>
          <cell r="M23">
            <v>2623703</v>
          </cell>
          <cell r="N23">
            <v>170891.4</v>
          </cell>
          <cell r="O23">
            <v>55225</v>
          </cell>
          <cell r="P23">
            <v>936568.19</v>
          </cell>
          <cell r="Q23">
            <v>8238657.5700000003</v>
          </cell>
          <cell r="S23">
            <v>174937.4</v>
          </cell>
          <cell r="T23">
            <v>179168.04</v>
          </cell>
          <cell r="U23">
            <v>0</v>
          </cell>
          <cell r="V23">
            <v>1485152.88</v>
          </cell>
          <cell r="W23">
            <v>425805.28</v>
          </cell>
          <cell r="X23">
            <v>1035477.9199999999</v>
          </cell>
          <cell r="Y23">
            <v>0</v>
          </cell>
          <cell r="Z23">
            <v>825917.43999999994</v>
          </cell>
          <cell r="AA23">
            <v>72604</v>
          </cell>
          <cell r="AB23">
            <v>82740</v>
          </cell>
          <cell r="AC23">
            <v>1078577.7533333332</v>
          </cell>
          <cell r="AD23">
            <v>5360380.713333332</v>
          </cell>
          <cell r="AF23">
            <v>-345271.07999999996</v>
          </cell>
          <cell r="AG23">
            <v>-23711.989999999991</v>
          </cell>
          <cell r="AH23">
            <v>0</v>
          </cell>
          <cell r="AI23">
            <v>-507967.74000000022</v>
          </cell>
          <cell r="AJ23">
            <v>-212249.56999999995</v>
          </cell>
          <cell r="AK23">
            <v>-62528.080000000075</v>
          </cell>
          <cell r="AL23">
            <v>0</v>
          </cell>
          <cell r="AM23">
            <v>-1797785.56</v>
          </cell>
          <cell r="AN23">
            <v>-98287.4</v>
          </cell>
          <cell r="AO23">
            <v>27515</v>
          </cell>
          <cell r="AP23">
            <v>142009.56333333324</v>
          </cell>
          <cell r="AQ23">
            <v>-2878276.8566666674</v>
          </cell>
        </row>
        <row r="24">
          <cell r="A24" t="str">
            <v>470</v>
          </cell>
          <cell r="C24" t="str">
            <v>•</v>
          </cell>
          <cell r="D24" t="str">
            <v>Municipal Sec Div</v>
          </cell>
          <cell r="F24">
            <v>833538.06</v>
          </cell>
          <cell r="G24">
            <v>536580</v>
          </cell>
          <cell r="H24" t="str">
            <v>0</v>
          </cell>
          <cell r="I24">
            <v>869551.9</v>
          </cell>
          <cell r="J24">
            <v>177147.95</v>
          </cell>
          <cell r="K24">
            <v>376918.34</v>
          </cell>
          <cell r="L24">
            <v>448</v>
          </cell>
          <cell r="M24">
            <v>61323.44</v>
          </cell>
          <cell r="N24">
            <v>231.25</v>
          </cell>
          <cell r="O24">
            <v>5240</v>
          </cell>
          <cell r="P24">
            <v>378551.86</v>
          </cell>
          <cell r="Q24">
            <v>3239530.8</v>
          </cell>
          <cell r="S24">
            <v>531937.48</v>
          </cell>
          <cell r="T24">
            <v>340864</v>
          </cell>
          <cell r="U24">
            <v>0</v>
          </cell>
          <cell r="V24">
            <v>807527.04</v>
          </cell>
          <cell r="W24">
            <v>96354.04</v>
          </cell>
          <cell r="X24">
            <v>331755.12</v>
          </cell>
          <cell r="Y24">
            <v>448</v>
          </cell>
          <cell r="Z24">
            <v>64968.84</v>
          </cell>
          <cell r="AA24">
            <v>0</v>
          </cell>
          <cell r="AB24">
            <v>6180</v>
          </cell>
          <cell r="AC24">
            <v>401036.62999999995</v>
          </cell>
          <cell r="AD24">
            <v>2581071.15</v>
          </cell>
          <cell r="AF24">
            <v>-301600.58000000007</v>
          </cell>
          <cell r="AG24">
            <v>-195716</v>
          </cell>
          <cell r="AH24">
            <v>0</v>
          </cell>
          <cell r="AI24">
            <v>-62024.859999999986</v>
          </cell>
          <cell r="AJ24">
            <v>-80793.910000000018</v>
          </cell>
          <cell r="AK24">
            <v>-45163.22000000003</v>
          </cell>
          <cell r="AL24">
            <v>0</v>
          </cell>
          <cell r="AM24">
            <v>3645.3999999999942</v>
          </cell>
          <cell r="AN24">
            <v>-231.25</v>
          </cell>
          <cell r="AO24">
            <v>940</v>
          </cell>
          <cell r="AP24">
            <v>22484.76999999996</v>
          </cell>
          <cell r="AQ24">
            <v>-658459.65000000014</v>
          </cell>
        </row>
        <row r="25">
          <cell r="A25" t="str">
            <v>CMBOT</v>
          </cell>
          <cell r="C25" t="str">
            <v>•</v>
          </cell>
          <cell r="D25" t="str">
            <v>O&amp;T (Incl. Sec Ops &amp; Sys Dev)</v>
          </cell>
          <cell r="F25">
            <v>19164228.989999995</v>
          </cell>
          <cell r="G25">
            <v>4670381</v>
          </cell>
          <cell r="H25">
            <v>0</v>
          </cell>
          <cell r="I25">
            <v>1349292.3199999998</v>
          </cell>
          <cell r="J25">
            <v>3041764.5200000005</v>
          </cell>
          <cell r="K25">
            <v>4089643.2399999998</v>
          </cell>
          <cell r="L25">
            <v>6992</v>
          </cell>
          <cell r="M25">
            <v>5274562.6900000004</v>
          </cell>
          <cell r="N25">
            <v>248617.5</v>
          </cell>
          <cell r="O25">
            <v>230307.98</v>
          </cell>
          <cell r="P25">
            <v>1830280.02</v>
          </cell>
          <cell r="Q25">
            <v>39906070.25999999</v>
          </cell>
          <cell r="S25">
            <v>17016703.559999999</v>
          </cell>
          <cell r="T25">
            <v>4122588</v>
          </cell>
          <cell r="U25">
            <v>0</v>
          </cell>
          <cell r="V25">
            <v>1325460</v>
          </cell>
          <cell r="W25">
            <v>959906.4</v>
          </cell>
          <cell r="X25">
            <v>4090050.7199999997</v>
          </cell>
          <cell r="Y25">
            <v>6992</v>
          </cell>
          <cell r="Z25">
            <v>2746465.8</v>
          </cell>
          <cell r="AA25">
            <v>151920</v>
          </cell>
          <cell r="AB25">
            <v>301080</v>
          </cell>
          <cell r="AC25">
            <v>1896633.5866666667</v>
          </cell>
          <cell r="AD25">
            <v>32617800.066666663</v>
          </cell>
          <cell r="AF25">
            <v>-2147525.429999996</v>
          </cell>
          <cell r="AG25">
            <v>-547793</v>
          </cell>
          <cell r="AH25">
            <v>0</v>
          </cell>
          <cell r="AI25">
            <v>-23832.319999999832</v>
          </cell>
          <cell r="AJ25">
            <v>-2081858.1200000006</v>
          </cell>
          <cell r="AK25">
            <v>407.47999999998137</v>
          </cell>
          <cell r="AL25">
            <v>0</v>
          </cell>
          <cell r="AM25">
            <v>-2528096.8900000006</v>
          </cell>
          <cell r="AN25">
            <v>-96697.5</v>
          </cell>
          <cell r="AO25">
            <v>70772.01999999999</v>
          </cell>
          <cell r="AP25">
            <v>66353.566666666651</v>
          </cell>
          <cell r="AQ25">
            <v>-7288270.1933333315</v>
          </cell>
        </row>
        <row r="26">
          <cell r="A26" t="str">
            <v>INFRA</v>
          </cell>
          <cell r="C26" t="str">
            <v>•</v>
          </cell>
          <cell r="D26" t="str">
            <v>Infr. Groups</v>
          </cell>
          <cell r="F26">
            <v>6594767.6600000001</v>
          </cell>
          <cell r="G26">
            <v>2268607</v>
          </cell>
          <cell r="H26">
            <v>0</v>
          </cell>
          <cell r="I26">
            <v>1249822.0900000001</v>
          </cell>
          <cell r="J26">
            <v>772450.02</v>
          </cell>
          <cell r="K26">
            <v>1958657.75</v>
          </cell>
          <cell r="L26">
            <v>3204</v>
          </cell>
          <cell r="M26">
            <v>1355962.97</v>
          </cell>
          <cell r="N26">
            <v>162830.35999999999</v>
          </cell>
          <cell r="O26">
            <v>79162.649999999994</v>
          </cell>
          <cell r="P26">
            <v>1270727.3999999999</v>
          </cell>
          <cell r="Q26">
            <v>15716191.9</v>
          </cell>
          <cell r="S26">
            <v>6270667.3199999984</v>
          </cell>
          <cell r="T26">
            <v>2092372</v>
          </cell>
          <cell r="U26">
            <v>0</v>
          </cell>
          <cell r="V26">
            <v>1377013.2</v>
          </cell>
          <cell r="W26">
            <v>638416.12</v>
          </cell>
          <cell r="X26">
            <v>2236706.6799999997</v>
          </cell>
          <cell r="Y26">
            <v>3204</v>
          </cell>
          <cell r="Z26">
            <v>454765.48</v>
          </cell>
          <cell r="AA26">
            <v>213740</v>
          </cell>
          <cell r="AB26">
            <v>83620</v>
          </cell>
          <cell r="AC26">
            <v>1162819.5</v>
          </cell>
          <cell r="AD26">
            <v>14533324.299999997</v>
          </cell>
          <cell r="AF26">
            <v>-324100.34000000171</v>
          </cell>
          <cell r="AG26">
            <v>-176235</v>
          </cell>
          <cell r="AH26">
            <v>0</v>
          </cell>
          <cell r="AI26">
            <v>127191.10999999987</v>
          </cell>
          <cell r="AJ26">
            <v>-134033.90000000002</v>
          </cell>
          <cell r="AK26">
            <v>278048.9299999997</v>
          </cell>
          <cell r="AL26">
            <v>0</v>
          </cell>
          <cell r="AM26">
            <v>-901197.49</v>
          </cell>
          <cell r="AN26">
            <v>50909.640000000014</v>
          </cell>
          <cell r="AO26">
            <v>4457.3500000000058</v>
          </cell>
          <cell r="AP26">
            <v>-107907.89999999991</v>
          </cell>
          <cell r="AQ26">
            <v>-1182867.600000002</v>
          </cell>
        </row>
        <row r="27">
          <cell r="A27" t="str">
            <v>S&amp;T</v>
          </cell>
          <cell r="C27" t="str">
            <v>•</v>
          </cell>
          <cell r="D27" t="str">
            <v>Sales &amp; Trading</v>
          </cell>
          <cell r="F27">
            <v>294992.90999999997</v>
          </cell>
          <cell r="G27">
            <v>104549</v>
          </cell>
          <cell r="H27" t="str">
            <v>0</v>
          </cell>
          <cell r="I27">
            <v>405041.35</v>
          </cell>
          <cell r="J27">
            <v>32671.03</v>
          </cell>
          <cell r="K27">
            <v>79681</v>
          </cell>
          <cell r="L27" t="str">
            <v>0</v>
          </cell>
          <cell r="M27">
            <v>119643.09</v>
          </cell>
          <cell r="N27">
            <v>11762.5</v>
          </cell>
          <cell r="O27">
            <v>6090</v>
          </cell>
          <cell r="P27">
            <v>134319.35</v>
          </cell>
          <cell r="Q27">
            <v>1188750.23</v>
          </cell>
          <cell r="S27">
            <v>150352.95999999999</v>
          </cell>
          <cell r="T27">
            <v>52600</v>
          </cell>
          <cell r="U27">
            <v>0</v>
          </cell>
          <cell r="V27">
            <v>372927.2</v>
          </cell>
          <cell r="W27">
            <v>14325.36</v>
          </cell>
          <cell r="X27">
            <v>48300</v>
          </cell>
          <cell r="Y27">
            <v>0</v>
          </cell>
          <cell r="Z27">
            <v>4664.4800000000005</v>
          </cell>
          <cell r="AA27">
            <v>36640</v>
          </cell>
          <cell r="AB27">
            <v>8000</v>
          </cell>
          <cell r="AC27">
            <v>62254.58666666667</v>
          </cell>
          <cell r="AD27">
            <v>750064.58666666667</v>
          </cell>
          <cell r="AF27">
            <v>-144639.94999999998</v>
          </cell>
          <cell r="AG27">
            <v>-51949</v>
          </cell>
          <cell r="AH27">
            <v>0</v>
          </cell>
          <cell r="AI27">
            <v>-32114.149999999965</v>
          </cell>
          <cell r="AJ27">
            <v>-18345.669999999998</v>
          </cell>
          <cell r="AK27">
            <v>-31381</v>
          </cell>
          <cell r="AL27">
            <v>0</v>
          </cell>
          <cell r="AM27">
            <v>-114978.61</v>
          </cell>
          <cell r="AN27">
            <v>24877.5</v>
          </cell>
          <cell r="AO27">
            <v>1910</v>
          </cell>
          <cell r="AP27">
            <v>-72064.763333333336</v>
          </cell>
          <cell r="AQ27">
            <v>-438685.64333333331</v>
          </cell>
        </row>
        <row r="28">
          <cell r="A28" t="str">
            <v>050</v>
          </cell>
          <cell r="C28" t="str">
            <v>•</v>
          </cell>
          <cell r="D28" t="str">
            <v>EM Local Finance</v>
          </cell>
          <cell r="F28" t="str">
            <v>0</v>
          </cell>
          <cell r="G28" t="str">
            <v>0</v>
          </cell>
          <cell r="H28" t="str">
            <v>0</v>
          </cell>
          <cell r="I28" t="str">
            <v>0</v>
          </cell>
          <cell r="J28" t="str">
            <v>0</v>
          </cell>
          <cell r="K28" t="str">
            <v>0</v>
          </cell>
          <cell r="L28" t="str">
            <v>0</v>
          </cell>
          <cell r="M28" t="str">
            <v>0</v>
          </cell>
          <cell r="N28" t="str">
            <v>0</v>
          </cell>
          <cell r="O28" t="str">
            <v>0</v>
          </cell>
          <cell r="P28" t="str">
            <v>0</v>
          </cell>
          <cell r="Q28">
            <v>0</v>
          </cell>
          <cell r="S28">
            <v>0</v>
          </cell>
          <cell r="T28">
            <v>0</v>
          </cell>
          <cell r="U28">
            <v>0</v>
          </cell>
          <cell r="V28">
            <v>0</v>
          </cell>
          <cell r="W28">
            <v>0</v>
          </cell>
          <cell r="X28">
            <v>0</v>
          </cell>
          <cell r="Y28">
            <v>0</v>
          </cell>
          <cell r="Z28">
            <v>0</v>
          </cell>
          <cell r="AA28">
            <v>0</v>
          </cell>
          <cell r="AB28">
            <v>0</v>
          </cell>
          <cell r="AC28">
            <v>0</v>
          </cell>
          <cell r="AD28">
            <v>0</v>
          </cell>
          <cell r="AF28">
            <v>0</v>
          </cell>
          <cell r="AG28">
            <v>0</v>
          </cell>
          <cell r="AH28">
            <v>0</v>
          </cell>
          <cell r="AI28">
            <v>0</v>
          </cell>
          <cell r="AJ28">
            <v>0</v>
          </cell>
          <cell r="AK28">
            <v>0</v>
          </cell>
          <cell r="AL28">
            <v>0</v>
          </cell>
          <cell r="AM28">
            <v>0</v>
          </cell>
          <cell r="AN28">
            <v>0</v>
          </cell>
          <cell r="AO28">
            <v>0</v>
          </cell>
          <cell r="AP28">
            <v>0</v>
          </cell>
          <cell r="AQ28">
            <v>0</v>
          </cell>
        </row>
        <row r="29">
          <cell r="A29" t="str">
            <v>CMBOTH</v>
          </cell>
          <cell r="C29" t="str">
            <v>•</v>
          </cell>
          <cell r="D29" t="str">
            <v>Other</v>
          </cell>
          <cell r="F29">
            <v>1131095.68</v>
          </cell>
          <cell r="G29">
            <v>188577</v>
          </cell>
          <cell r="H29">
            <v>0</v>
          </cell>
          <cell r="I29">
            <v>505339.63</v>
          </cell>
          <cell r="J29">
            <v>220605.74</v>
          </cell>
          <cell r="K29">
            <v>170205.28</v>
          </cell>
          <cell r="L29">
            <v>18732</v>
          </cell>
          <cell r="M29">
            <v>544894.92000000004</v>
          </cell>
          <cell r="N29">
            <v>38322</v>
          </cell>
          <cell r="O29">
            <v>7555</v>
          </cell>
          <cell r="P29">
            <v>361570.11</v>
          </cell>
          <cell r="Q29">
            <v>3186897.36</v>
          </cell>
          <cell r="S29">
            <v>1772774.76</v>
          </cell>
          <cell r="T29">
            <v>244468</v>
          </cell>
          <cell r="U29">
            <v>0</v>
          </cell>
          <cell r="V29">
            <v>767975.24</v>
          </cell>
          <cell r="W29">
            <v>321411.76</v>
          </cell>
          <cell r="X29">
            <v>219881.52</v>
          </cell>
          <cell r="Y29">
            <v>18732</v>
          </cell>
          <cell r="Z29">
            <v>690504.84000000008</v>
          </cell>
          <cell r="AA29">
            <v>0</v>
          </cell>
          <cell r="AB29">
            <v>37600</v>
          </cell>
          <cell r="AC29">
            <v>467260.05</v>
          </cell>
          <cell r="AD29">
            <v>4540608.17</v>
          </cell>
          <cell r="AF29">
            <v>641679.08000000007</v>
          </cell>
          <cell r="AG29">
            <v>55891</v>
          </cell>
          <cell r="AH29">
            <v>0</v>
          </cell>
          <cell r="AI29">
            <v>262635.61</v>
          </cell>
          <cell r="AJ29">
            <v>100806.02000000002</v>
          </cell>
          <cell r="AK29">
            <v>49676.239999999991</v>
          </cell>
          <cell r="AL29">
            <v>0</v>
          </cell>
          <cell r="AM29">
            <v>145609.92000000004</v>
          </cell>
          <cell r="AN29">
            <v>-38322</v>
          </cell>
          <cell r="AO29">
            <v>30045</v>
          </cell>
          <cell r="AP29">
            <v>105689.94</v>
          </cell>
          <cell r="AQ29">
            <v>1353710.81</v>
          </cell>
        </row>
        <row r="30">
          <cell r="C30" t="str">
            <v>Total CMB</v>
          </cell>
          <cell r="F30">
            <v>49252268.179999985</v>
          </cell>
          <cell r="G30">
            <v>12642499.030000001</v>
          </cell>
          <cell r="H30">
            <v>0</v>
          </cell>
          <cell r="I30">
            <v>22337000.729999997</v>
          </cell>
          <cell r="J30">
            <v>7980859.6300000018</v>
          </cell>
          <cell r="K30">
            <v>11429449.789999999</v>
          </cell>
          <cell r="L30">
            <v>44888</v>
          </cell>
          <cell r="M30">
            <v>13811243.99</v>
          </cell>
          <cell r="N30">
            <v>1107613.51</v>
          </cell>
          <cell r="O30">
            <v>489635.63</v>
          </cell>
          <cell r="P30">
            <v>9755695.3399999999</v>
          </cell>
          <cell r="Q30">
            <v>128851153.83</v>
          </cell>
          <cell r="S30">
            <v>36109225.479999997</v>
          </cell>
          <cell r="T30">
            <v>11207900.039999999</v>
          </cell>
          <cell r="U30">
            <v>0</v>
          </cell>
          <cell r="V30">
            <v>20762963.439999998</v>
          </cell>
          <cell r="W30">
            <v>3301720.4400000004</v>
          </cell>
          <cell r="X30">
            <v>11650583.84</v>
          </cell>
          <cell r="Y30">
            <v>43808</v>
          </cell>
          <cell r="Z30">
            <v>5227512.6400000006</v>
          </cell>
          <cell r="AA30">
            <v>501304</v>
          </cell>
          <cell r="AB30">
            <v>651920</v>
          </cell>
          <cell r="AC30">
            <v>9266135.9733333327</v>
          </cell>
          <cell r="AD30">
            <v>98723073.853333324</v>
          </cell>
          <cell r="AF30">
            <v>-13143042.699999999</v>
          </cell>
          <cell r="AG30">
            <v>-1434598.99</v>
          </cell>
          <cell r="AH30">
            <v>0</v>
          </cell>
          <cell r="AI30">
            <v>-1574037.2899999982</v>
          </cell>
          <cell r="AJ30">
            <v>-4679139.1900000013</v>
          </cell>
          <cell r="AK30">
            <v>221134.04999999952</v>
          </cell>
          <cell r="AL30">
            <v>-1080</v>
          </cell>
          <cell r="AM30">
            <v>-8583731.3499999996</v>
          </cell>
          <cell r="AN30">
            <v>-606309.51</v>
          </cell>
          <cell r="AO30">
            <v>162284.37</v>
          </cell>
          <cell r="AP30">
            <v>-489559.36666666652</v>
          </cell>
          <cell r="AQ30">
            <v>-30128079.97666667</v>
          </cell>
        </row>
        <row r="31">
          <cell r="B31" t="str">
            <v>Total GCIB</v>
          </cell>
          <cell r="F31">
            <v>85912777.439999998</v>
          </cell>
          <cell r="G31">
            <v>15560252.030000001</v>
          </cell>
          <cell r="H31">
            <v>34765.160000000003</v>
          </cell>
          <cell r="I31">
            <v>22502682.339999996</v>
          </cell>
          <cell r="J31">
            <v>9661298.120000001</v>
          </cell>
          <cell r="K31">
            <v>14003016.93</v>
          </cell>
          <cell r="L31">
            <v>44888</v>
          </cell>
          <cell r="M31">
            <v>16180436.48</v>
          </cell>
          <cell r="N31">
            <v>1984547.51</v>
          </cell>
          <cell r="O31">
            <v>676570.63</v>
          </cell>
          <cell r="P31">
            <v>12121540.43</v>
          </cell>
          <cell r="Q31">
            <v>178682775.06999999</v>
          </cell>
          <cell r="S31">
            <v>77495912.599999994</v>
          </cell>
          <cell r="T31">
            <v>14209252.039999999</v>
          </cell>
          <cell r="U31">
            <v>84339</v>
          </cell>
          <cell r="V31">
            <v>20911606.919999998</v>
          </cell>
          <cell r="W31">
            <v>4596303.4400000004</v>
          </cell>
          <cell r="X31">
            <v>14677120.4</v>
          </cell>
          <cell r="Y31">
            <v>43808</v>
          </cell>
          <cell r="Z31">
            <v>7839659.2000000002</v>
          </cell>
          <cell r="AA31">
            <v>1146024</v>
          </cell>
          <cell r="AB31">
            <v>805440</v>
          </cell>
          <cell r="AC31">
            <v>11992598.726666667</v>
          </cell>
          <cell r="AD31">
            <v>153802064.32666665</v>
          </cell>
          <cell r="AF31">
            <v>-8416864.8399999961</v>
          </cell>
          <cell r="AG31">
            <v>-1350999.99</v>
          </cell>
          <cell r="AH31">
            <v>49573.84</v>
          </cell>
          <cell r="AI31">
            <v>-1591075.4199999981</v>
          </cell>
          <cell r="AJ31">
            <v>-5064994.6800000016</v>
          </cell>
          <cell r="AK31">
            <v>674103.46999999951</v>
          </cell>
          <cell r="AL31">
            <v>-1080</v>
          </cell>
          <cell r="AM31">
            <v>-8340777.2800000003</v>
          </cell>
          <cell r="AN31">
            <v>-838523.51</v>
          </cell>
          <cell r="AO31">
            <v>128869.37</v>
          </cell>
          <cell r="AP31">
            <v>-128941.70333333308</v>
          </cell>
          <cell r="AQ31">
            <v>-24880710.743333336</v>
          </cell>
        </row>
        <row r="33">
          <cell r="B33" t="str">
            <v>Smith Barney</v>
          </cell>
        </row>
        <row r="35">
          <cell r="C35" t="str">
            <v>Private Client</v>
          </cell>
        </row>
        <row r="36">
          <cell r="A36" t="str">
            <v>160</v>
          </cell>
          <cell r="C36" t="str">
            <v>•</v>
          </cell>
          <cell r="D36" t="str">
            <v>US Private Client</v>
          </cell>
          <cell r="F36">
            <v>23159060.440000001</v>
          </cell>
          <cell r="G36">
            <v>705454</v>
          </cell>
          <cell r="H36" t="str">
            <v>0</v>
          </cell>
          <cell r="I36">
            <v>14904045.809999999</v>
          </cell>
          <cell r="J36">
            <v>3124288.75</v>
          </cell>
          <cell r="K36">
            <v>1318307.49</v>
          </cell>
          <cell r="L36">
            <v>20323360.91</v>
          </cell>
          <cell r="M36">
            <v>766382.25</v>
          </cell>
          <cell r="N36">
            <v>506947.25</v>
          </cell>
          <cell r="O36">
            <v>31530</v>
          </cell>
          <cell r="P36">
            <v>5135029.8499999996</v>
          </cell>
          <cell r="Q36">
            <v>69974406.75</v>
          </cell>
          <cell r="S36">
            <v>16637792.32</v>
          </cell>
          <cell r="T36">
            <v>621540</v>
          </cell>
          <cell r="U36">
            <v>0</v>
          </cell>
          <cell r="V36">
            <v>14755045.880000001</v>
          </cell>
          <cell r="W36">
            <v>2218451.84</v>
          </cell>
          <cell r="X36">
            <v>1424567</v>
          </cell>
          <cell r="Y36">
            <v>23529708</v>
          </cell>
          <cell r="Z36">
            <v>705222.12</v>
          </cell>
          <cell r="AA36">
            <v>93000</v>
          </cell>
          <cell r="AB36">
            <v>30600</v>
          </cell>
          <cell r="AC36">
            <v>4522834.79</v>
          </cell>
          <cell r="AD36">
            <v>64538761.950000003</v>
          </cell>
          <cell r="AF36">
            <v>-6521268.120000001</v>
          </cell>
          <cell r="AG36">
            <v>-83914</v>
          </cell>
          <cell r="AH36">
            <v>0</v>
          </cell>
          <cell r="AI36">
            <v>-148999.92999999784</v>
          </cell>
          <cell r="AJ36">
            <v>-905836.91000000015</v>
          </cell>
          <cell r="AK36">
            <v>106259.51000000001</v>
          </cell>
          <cell r="AL36">
            <v>3206347.09</v>
          </cell>
          <cell r="AM36">
            <v>-61160.130000000005</v>
          </cell>
          <cell r="AN36">
            <v>-413947.25</v>
          </cell>
          <cell r="AO36">
            <v>-930</v>
          </cell>
          <cell r="AP36">
            <v>-612195.05999999959</v>
          </cell>
          <cell r="AQ36">
            <v>-5435644.7999999989</v>
          </cell>
        </row>
        <row r="37">
          <cell r="A37" t="str">
            <v>165</v>
          </cell>
          <cell r="C37" t="str">
            <v>•</v>
          </cell>
          <cell r="D37" t="str">
            <v>Int'l Private Client</v>
          </cell>
          <cell r="F37">
            <v>79633.03</v>
          </cell>
          <cell r="G37">
            <v>7484</v>
          </cell>
          <cell r="H37" t="str">
            <v>0</v>
          </cell>
          <cell r="I37">
            <v>10933.49</v>
          </cell>
          <cell r="J37">
            <v>22161.18</v>
          </cell>
          <cell r="K37">
            <v>6934</v>
          </cell>
          <cell r="L37" t="str">
            <v>0</v>
          </cell>
          <cell r="M37">
            <v>1526790.38</v>
          </cell>
          <cell r="N37">
            <v>2700</v>
          </cell>
          <cell r="O37">
            <v>180</v>
          </cell>
          <cell r="P37">
            <v>7861.26</v>
          </cell>
          <cell r="Q37">
            <v>1664677.3399999999</v>
          </cell>
          <cell r="S37">
            <v>11977.64</v>
          </cell>
          <cell r="T37">
            <v>11444</v>
          </cell>
          <cell r="U37">
            <v>0</v>
          </cell>
          <cell r="V37">
            <v>10845.08</v>
          </cell>
          <cell r="W37">
            <v>32926.639999999999</v>
          </cell>
          <cell r="X37">
            <v>11885.199999999999</v>
          </cell>
          <cell r="Y37">
            <v>0</v>
          </cell>
          <cell r="Z37">
            <v>81486.2</v>
          </cell>
          <cell r="AA37">
            <v>0</v>
          </cell>
          <cell r="AB37">
            <v>0</v>
          </cell>
          <cell r="AC37">
            <v>8725.24</v>
          </cell>
          <cell r="AD37">
            <v>169290</v>
          </cell>
          <cell r="AF37">
            <v>-67655.39</v>
          </cell>
          <cell r="AG37">
            <v>3960</v>
          </cell>
          <cell r="AH37">
            <v>0</v>
          </cell>
          <cell r="AI37">
            <v>-88.409999999999854</v>
          </cell>
          <cell r="AJ37">
            <v>10765.46</v>
          </cell>
          <cell r="AK37">
            <v>4951.1999999999989</v>
          </cell>
          <cell r="AL37">
            <v>0</v>
          </cell>
          <cell r="AM37">
            <v>-1445304.18</v>
          </cell>
          <cell r="AN37">
            <v>-2700</v>
          </cell>
          <cell r="AO37">
            <v>-180</v>
          </cell>
          <cell r="AP37">
            <v>863.97999999999956</v>
          </cell>
          <cell r="AQ37">
            <v>-1495387.3399999999</v>
          </cell>
        </row>
        <row r="38">
          <cell r="A38" t="str">
            <v>400</v>
          </cell>
          <cell r="C38" t="str">
            <v>•</v>
          </cell>
          <cell r="D38" t="str">
            <v>Stock Plan Svcs</v>
          </cell>
          <cell r="F38">
            <v>1850866</v>
          </cell>
          <cell r="G38">
            <v>179358</v>
          </cell>
          <cell r="H38" t="str">
            <v>0</v>
          </cell>
          <cell r="I38">
            <v>137410.34</v>
          </cell>
          <cell r="J38">
            <v>79069.679999999993</v>
          </cell>
          <cell r="K38">
            <v>151630</v>
          </cell>
          <cell r="L38">
            <v>66808</v>
          </cell>
          <cell r="M38">
            <v>1350</v>
          </cell>
          <cell r="N38">
            <v>4000</v>
          </cell>
          <cell r="O38">
            <v>7095</v>
          </cell>
          <cell r="P38">
            <v>435798.8</v>
          </cell>
          <cell r="Q38">
            <v>2913385.82</v>
          </cell>
          <cell r="S38">
            <v>2186985.04</v>
          </cell>
          <cell r="T38">
            <v>179832</v>
          </cell>
          <cell r="U38">
            <v>0</v>
          </cell>
          <cell r="V38">
            <v>20995.279999999999</v>
          </cell>
          <cell r="W38">
            <v>71909.599999999991</v>
          </cell>
          <cell r="X38">
            <v>169576</v>
          </cell>
          <cell r="Y38">
            <v>66808</v>
          </cell>
          <cell r="Z38">
            <v>2016</v>
          </cell>
          <cell r="AA38">
            <v>0</v>
          </cell>
          <cell r="AB38">
            <v>3260</v>
          </cell>
          <cell r="AC38">
            <v>391420.49666666664</v>
          </cell>
          <cell r="AD38">
            <v>3092802.4166666665</v>
          </cell>
          <cell r="AF38">
            <v>336119.04000000004</v>
          </cell>
          <cell r="AG38">
            <v>474</v>
          </cell>
          <cell r="AH38">
            <v>0</v>
          </cell>
          <cell r="AI38">
            <v>-116415.06</v>
          </cell>
          <cell r="AJ38">
            <v>-7160.0800000000017</v>
          </cell>
          <cell r="AK38">
            <v>17946</v>
          </cell>
          <cell r="AL38">
            <v>0</v>
          </cell>
          <cell r="AM38">
            <v>666</v>
          </cell>
          <cell r="AN38">
            <v>-4000</v>
          </cell>
          <cell r="AO38">
            <v>-3835</v>
          </cell>
          <cell r="AP38">
            <v>-44378.303333333344</v>
          </cell>
          <cell r="AQ38">
            <v>179416.59666666668</v>
          </cell>
        </row>
        <row r="39">
          <cell r="A39" t="str">
            <v>PCOTH</v>
          </cell>
          <cell r="C39" t="str">
            <v>•</v>
          </cell>
          <cell r="D39" t="str">
            <v>Private Client Other</v>
          </cell>
          <cell r="F39">
            <v>27165.229999999996</v>
          </cell>
          <cell r="G39">
            <v>111356</v>
          </cell>
          <cell r="H39">
            <v>0</v>
          </cell>
          <cell r="I39">
            <v>154884.64000000001</v>
          </cell>
          <cell r="J39">
            <v>82179.33</v>
          </cell>
          <cell r="K39">
            <v>95141</v>
          </cell>
          <cell r="L39">
            <v>9736</v>
          </cell>
          <cell r="M39">
            <v>468</v>
          </cell>
          <cell r="N39">
            <v>76677.5</v>
          </cell>
          <cell r="O39">
            <v>5680</v>
          </cell>
          <cell r="P39">
            <v>68946.69</v>
          </cell>
          <cell r="Q39">
            <v>632234.3899999999</v>
          </cell>
          <cell r="S39">
            <v>4284.08</v>
          </cell>
          <cell r="T39">
            <v>75880</v>
          </cell>
          <cell r="U39">
            <v>0</v>
          </cell>
          <cell r="V39">
            <v>134347.4</v>
          </cell>
          <cell r="W39">
            <v>48020.319999999992</v>
          </cell>
          <cell r="X39">
            <v>87356</v>
          </cell>
          <cell r="Y39">
            <v>7008</v>
          </cell>
          <cell r="Z39">
            <v>144</v>
          </cell>
          <cell r="AA39">
            <v>0</v>
          </cell>
          <cell r="AB39">
            <v>3540</v>
          </cell>
          <cell r="AC39">
            <v>41383.48333333333</v>
          </cell>
          <cell r="AD39">
            <v>401963.28333333333</v>
          </cell>
          <cell r="AF39">
            <v>-22881.149999999994</v>
          </cell>
          <cell r="AG39">
            <v>-35476</v>
          </cell>
          <cell r="AH39">
            <v>0</v>
          </cell>
          <cell r="AI39">
            <v>-20537.24000000002</v>
          </cell>
          <cell r="AJ39">
            <v>-34159.010000000009</v>
          </cell>
          <cell r="AK39">
            <v>-7785</v>
          </cell>
          <cell r="AL39">
            <v>-2728</v>
          </cell>
          <cell r="AM39">
            <v>-324</v>
          </cell>
          <cell r="AN39">
            <v>-76677.5</v>
          </cell>
          <cell r="AO39">
            <v>-2140</v>
          </cell>
          <cell r="AP39">
            <v>-27563.206666666672</v>
          </cell>
          <cell r="AQ39">
            <v>-230271.10666666669</v>
          </cell>
        </row>
        <row r="40">
          <cell r="C40" t="str">
            <v>Total Private Client</v>
          </cell>
          <cell r="F40">
            <v>25116724.700000003</v>
          </cell>
          <cell r="G40">
            <v>1003652</v>
          </cell>
          <cell r="H40">
            <v>0</v>
          </cell>
          <cell r="I40">
            <v>15207274.279999999</v>
          </cell>
          <cell r="J40">
            <v>3307698.9400000004</v>
          </cell>
          <cell r="K40">
            <v>1572012.49</v>
          </cell>
          <cell r="L40">
            <v>20399904.91</v>
          </cell>
          <cell r="M40">
            <v>2294990.63</v>
          </cell>
          <cell r="N40">
            <v>590324.75</v>
          </cell>
          <cell r="O40">
            <v>44485</v>
          </cell>
          <cell r="P40">
            <v>5647636.5999999996</v>
          </cell>
          <cell r="Q40">
            <v>75184704.299999997</v>
          </cell>
          <cell r="S40">
            <v>18841039.079999998</v>
          </cell>
          <cell r="T40">
            <v>888696</v>
          </cell>
          <cell r="U40">
            <v>0</v>
          </cell>
          <cell r="V40">
            <v>14921233.640000001</v>
          </cell>
          <cell r="W40">
            <v>2371308.4</v>
          </cell>
          <cell r="X40">
            <v>1693384.2</v>
          </cell>
          <cell r="Y40">
            <v>23603524</v>
          </cell>
          <cell r="Z40">
            <v>788868.32</v>
          </cell>
          <cell r="AA40">
            <v>93000</v>
          </cell>
          <cell r="AB40">
            <v>37400</v>
          </cell>
          <cell r="AC40">
            <v>4964364.0100000007</v>
          </cell>
          <cell r="AD40">
            <v>68202817.650000006</v>
          </cell>
          <cell r="AF40">
            <v>-6275685.620000001</v>
          </cell>
          <cell r="AG40">
            <v>-114956</v>
          </cell>
          <cell r="AH40">
            <v>0</v>
          </cell>
          <cell r="AI40">
            <v>-286040.6399999978</v>
          </cell>
          <cell r="AJ40">
            <v>-936390.54000000015</v>
          </cell>
          <cell r="AK40">
            <v>121371.71</v>
          </cell>
          <cell r="AL40">
            <v>3203619.09</v>
          </cell>
          <cell r="AM40">
            <v>-1506122.31</v>
          </cell>
          <cell r="AN40">
            <v>-497324.75</v>
          </cell>
          <cell r="AO40">
            <v>-7085</v>
          </cell>
          <cell r="AP40">
            <v>-683272.58999999962</v>
          </cell>
          <cell r="AQ40">
            <v>-6981886.6499999985</v>
          </cell>
        </row>
        <row r="42">
          <cell r="C42" t="str">
            <v>Equity Research</v>
          </cell>
        </row>
        <row r="43">
          <cell r="A43" t="str">
            <v>190</v>
          </cell>
          <cell r="C43" t="str">
            <v>•</v>
          </cell>
          <cell r="D43" t="str">
            <v>Equity Research</v>
          </cell>
          <cell r="F43">
            <v>924069.03</v>
          </cell>
          <cell r="G43">
            <v>406063</v>
          </cell>
          <cell r="H43" t="str">
            <v>0</v>
          </cell>
          <cell r="I43">
            <v>1310784.3400000001</v>
          </cell>
          <cell r="J43">
            <v>314327.89</v>
          </cell>
          <cell r="K43">
            <v>369520</v>
          </cell>
          <cell r="L43" t="str">
            <v>0</v>
          </cell>
          <cell r="M43">
            <v>1370719.53</v>
          </cell>
          <cell r="N43">
            <v>186452.5</v>
          </cell>
          <cell r="O43">
            <v>22080</v>
          </cell>
          <cell r="P43">
            <v>277065.63</v>
          </cell>
          <cell r="Q43">
            <v>5181081.92</v>
          </cell>
          <cell r="S43">
            <v>569786.76</v>
          </cell>
          <cell r="T43">
            <v>401140</v>
          </cell>
          <cell r="U43">
            <v>0</v>
          </cell>
          <cell r="V43">
            <v>1246285.5999999999</v>
          </cell>
          <cell r="W43">
            <v>208474.52000000002</v>
          </cell>
          <cell r="X43">
            <v>409254</v>
          </cell>
          <cell r="Y43">
            <v>896</v>
          </cell>
          <cell r="Z43">
            <v>454866.48</v>
          </cell>
          <cell r="AA43">
            <v>80400</v>
          </cell>
          <cell r="AB43">
            <v>35500</v>
          </cell>
          <cell r="AC43">
            <v>289780.02666666667</v>
          </cell>
          <cell r="AD43">
            <v>3696383.3866666667</v>
          </cell>
          <cell r="AF43">
            <v>-354282.27</v>
          </cell>
          <cell r="AG43">
            <v>-4923</v>
          </cell>
          <cell r="AH43">
            <v>0</v>
          </cell>
          <cell r="AI43">
            <v>-64498.740000000224</v>
          </cell>
          <cell r="AJ43">
            <v>-105853.37</v>
          </cell>
          <cell r="AK43">
            <v>39734</v>
          </cell>
          <cell r="AL43">
            <v>896</v>
          </cell>
          <cell r="AM43">
            <v>-915853.05</v>
          </cell>
          <cell r="AN43">
            <v>-106052.5</v>
          </cell>
          <cell r="AO43">
            <v>13420</v>
          </cell>
          <cell r="AP43">
            <v>12714.396666666667</v>
          </cell>
          <cell r="AQ43">
            <v>-1484698.5333333334</v>
          </cell>
        </row>
        <row r="44">
          <cell r="C44" t="str">
            <v>Total Equity Research</v>
          </cell>
          <cell r="F44">
            <v>924069.03</v>
          </cell>
          <cell r="G44">
            <v>406063</v>
          </cell>
          <cell r="H44">
            <v>0</v>
          </cell>
          <cell r="I44">
            <v>1310784.3400000001</v>
          </cell>
          <cell r="J44">
            <v>314327.89</v>
          </cell>
          <cell r="K44">
            <v>369520</v>
          </cell>
          <cell r="L44">
            <v>0</v>
          </cell>
          <cell r="M44">
            <v>1370719.53</v>
          </cell>
          <cell r="N44">
            <v>186452.5</v>
          </cell>
          <cell r="O44">
            <v>22080</v>
          </cell>
          <cell r="P44">
            <v>277065.63</v>
          </cell>
          <cell r="Q44">
            <v>5181081.92</v>
          </cell>
          <cell r="S44">
            <v>569786.76</v>
          </cell>
          <cell r="T44">
            <v>401140</v>
          </cell>
          <cell r="U44">
            <v>0</v>
          </cell>
          <cell r="V44">
            <v>1246285.5999999999</v>
          </cell>
          <cell r="W44">
            <v>208474.52000000002</v>
          </cell>
          <cell r="X44">
            <v>409254</v>
          </cell>
          <cell r="Y44">
            <v>896</v>
          </cell>
          <cell r="Z44">
            <v>454866.48</v>
          </cell>
          <cell r="AA44">
            <v>80400</v>
          </cell>
          <cell r="AB44">
            <v>35500</v>
          </cell>
          <cell r="AC44">
            <v>289780.02666666667</v>
          </cell>
          <cell r="AD44">
            <v>3696383.3866666667</v>
          </cell>
          <cell r="AF44">
            <v>-354282.27</v>
          </cell>
          <cell r="AG44">
            <v>-4923</v>
          </cell>
          <cell r="AH44">
            <v>0</v>
          </cell>
          <cell r="AI44">
            <v>-64498.740000000224</v>
          </cell>
          <cell r="AJ44">
            <v>-105853.37</v>
          </cell>
          <cell r="AK44">
            <v>39734</v>
          </cell>
          <cell r="AL44">
            <v>896</v>
          </cell>
          <cell r="AM44">
            <v>-915853.05</v>
          </cell>
          <cell r="AN44">
            <v>-106052.5</v>
          </cell>
          <cell r="AO44">
            <v>13420</v>
          </cell>
          <cell r="AP44">
            <v>12714.396666666667</v>
          </cell>
          <cell r="AQ44">
            <v>-1484698.5333333334</v>
          </cell>
        </row>
        <row r="46">
          <cell r="B46" t="str">
            <v>Total Smith Barney</v>
          </cell>
          <cell r="F46">
            <v>26040793.730000004</v>
          </cell>
          <cell r="G46">
            <v>1409715</v>
          </cell>
          <cell r="H46">
            <v>0</v>
          </cell>
          <cell r="I46">
            <v>16518058.619999999</v>
          </cell>
          <cell r="J46">
            <v>3622026.8300000005</v>
          </cell>
          <cell r="K46">
            <v>1941532.49</v>
          </cell>
          <cell r="L46">
            <v>20399904.91</v>
          </cell>
          <cell r="M46">
            <v>3665710.16</v>
          </cell>
          <cell r="N46">
            <v>776777.25</v>
          </cell>
          <cell r="O46">
            <v>66565</v>
          </cell>
          <cell r="P46">
            <v>5924702.2299999995</v>
          </cell>
          <cell r="Q46">
            <v>80365786.219999999</v>
          </cell>
          <cell r="S46">
            <v>19410825.84</v>
          </cell>
          <cell r="T46">
            <v>1289836</v>
          </cell>
          <cell r="U46">
            <v>0</v>
          </cell>
          <cell r="V46">
            <v>16167519.24</v>
          </cell>
          <cell r="W46">
            <v>2579782.92</v>
          </cell>
          <cell r="X46">
            <v>2102638.2000000002</v>
          </cell>
          <cell r="Y46">
            <v>23604420</v>
          </cell>
          <cell r="Z46">
            <v>1243734.7999999998</v>
          </cell>
          <cell r="AA46">
            <v>173400</v>
          </cell>
          <cell r="AB46">
            <v>72900</v>
          </cell>
          <cell r="AC46">
            <v>5254144.0366666671</v>
          </cell>
          <cell r="AD46">
            <v>71899201.036666676</v>
          </cell>
          <cell r="AF46">
            <v>-6629967.8900000006</v>
          </cell>
          <cell r="AG46">
            <v>-119879</v>
          </cell>
          <cell r="AH46">
            <v>0</v>
          </cell>
          <cell r="AI46">
            <v>-350539.37999999803</v>
          </cell>
          <cell r="AJ46">
            <v>-1042243.9100000001</v>
          </cell>
          <cell r="AK46">
            <v>161105.71000000002</v>
          </cell>
          <cell r="AL46">
            <v>3204515.09</v>
          </cell>
          <cell r="AM46">
            <v>-2421975.3600000003</v>
          </cell>
          <cell r="AN46">
            <v>-603377.25</v>
          </cell>
          <cell r="AO46">
            <v>6335</v>
          </cell>
          <cell r="AP46">
            <v>-670558.19333333289</v>
          </cell>
          <cell r="AQ46">
            <v>-8466585.1833333317</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111953571.17</v>
          </cell>
          <cell r="G50">
            <v>16969967.030000001</v>
          </cell>
          <cell r="H50">
            <v>34765.160000000003</v>
          </cell>
          <cell r="I50">
            <v>39020740.959999993</v>
          </cell>
          <cell r="J50">
            <v>13283324.950000001</v>
          </cell>
          <cell r="K50">
            <v>15944549.42</v>
          </cell>
          <cell r="L50">
            <v>20444792.91</v>
          </cell>
          <cell r="M50">
            <v>19846146.640000001</v>
          </cell>
          <cell r="N50">
            <v>2761324.76</v>
          </cell>
          <cell r="O50">
            <v>743135.63</v>
          </cell>
          <cell r="P50">
            <v>18046242.66</v>
          </cell>
          <cell r="Q50">
            <v>259048561.28999999</v>
          </cell>
          <cell r="S50">
            <v>96906738.439999998</v>
          </cell>
          <cell r="T50">
            <v>15499088.039999999</v>
          </cell>
          <cell r="U50">
            <v>84339</v>
          </cell>
          <cell r="V50">
            <v>37079126.159999996</v>
          </cell>
          <cell r="W50">
            <v>7176086.3600000003</v>
          </cell>
          <cell r="X50">
            <v>16779758.600000001</v>
          </cell>
          <cell r="Y50">
            <v>23648228</v>
          </cell>
          <cell r="Z50">
            <v>9083394</v>
          </cell>
          <cell r="AA50">
            <v>1319424</v>
          </cell>
          <cell r="AB50">
            <v>878340</v>
          </cell>
          <cell r="AC50">
            <v>17246742.763333336</v>
          </cell>
          <cell r="AD50">
            <v>225701265.36333334</v>
          </cell>
          <cell r="AF50">
            <v>-15046832.729999997</v>
          </cell>
          <cell r="AG50">
            <v>-1470878.99</v>
          </cell>
          <cell r="AH50">
            <v>49573.84</v>
          </cell>
          <cell r="AI50">
            <v>-1941614.7999999961</v>
          </cell>
          <cell r="AJ50">
            <v>-6107238.5900000017</v>
          </cell>
          <cell r="AK50">
            <v>835209.17999999947</v>
          </cell>
          <cell r="AL50">
            <v>3203435.09</v>
          </cell>
          <cell r="AM50">
            <v>-10762752.640000001</v>
          </cell>
          <cell r="AN50">
            <v>-1441900.76</v>
          </cell>
          <cell r="AO50">
            <v>135204.37</v>
          </cell>
          <cell r="AP50">
            <v>-799499.89666666603</v>
          </cell>
          <cell r="AQ50">
            <v>-33347295.92666667</v>
          </cell>
        </row>
      </sheetData>
      <sheetData sheetId="4" refreshError="1">
        <row r="9">
          <cell r="B9" t="str">
            <v>GCIB</v>
          </cell>
        </row>
        <row r="11">
          <cell r="C11" t="str">
            <v>GTS</v>
          </cell>
        </row>
        <row r="12">
          <cell r="A12" t="str">
            <v>032</v>
          </cell>
          <cell r="C12" t="str">
            <v>•</v>
          </cell>
          <cell r="D12" t="str">
            <v>Cash</v>
          </cell>
          <cell r="F12">
            <v>4694692.13</v>
          </cell>
          <cell r="G12">
            <v>111263.46</v>
          </cell>
          <cell r="H12">
            <v>1511.02</v>
          </cell>
          <cell r="I12">
            <v>10568.24</v>
          </cell>
          <cell r="J12">
            <v>155310.53</v>
          </cell>
          <cell r="K12">
            <v>385960.72</v>
          </cell>
          <cell r="L12" t="str">
            <v>0</v>
          </cell>
          <cell r="M12">
            <v>14125</v>
          </cell>
          <cell r="N12" t="str">
            <v>0</v>
          </cell>
          <cell r="O12" t="str">
            <v>0</v>
          </cell>
          <cell r="P12">
            <v>120431.15</v>
          </cell>
          <cell r="Q12">
            <v>5493862.25</v>
          </cell>
          <cell r="S12">
            <v>8314666.6399999997</v>
          </cell>
          <cell r="T12">
            <v>144666.6</v>
          </cell>
          <cell r="U12">
            <v>0</v>
          </cell>
          <cell r="V12">
            <v>0</v>
          </cell>
          <cell r="W12">
            <v>201386.64</v>
          </cell>
          <cell r="X12">
            <v>418333.28</v>
          </cell>
          <cell r="Y12">
            <v>0</v>
          </cell>
          <cell r="Z12">
            <v>12000</v>
          </cell>
          <cell r="AA12">
            <v>0</v>
          </cell>
          <cell r="AB12">
            <v>0</v>
          </cell>
          <cell r="AC12">
            <v>222999.96</v>
          </cell>
          <cell r="AD12">
            <v>9314053.120000001</v>
          </cell>
          <cell r="AF12">
            <v>3619974.51</v>
          </cell>
          <cell r="AG12">
            <v>33403.14</v>
          </cell>
          <cell r="AH12">
            <v>-1511.02</v>
          </cell>
          <cell r="AI12">
            <v>-10568.24</v>
          </cell>
          <cell r="AJ12">
            <v>46076.110000000015</v>
          </cell>
          <cell r="AK12">
            <v>32372.560000000056</v>
          </cell>
          <cell r="AL12">
            <v>0</v>
          </cell>
          <cell r="AM12">
            <v>-2125</v>
          </cell>
          <cell r="AN12">
            <v>0</v>
          </cell>
          <cell r="AO12">
            <v>0</v>
          </cell>
          <cell r="AP12">
            <v>102568.81</v>
          </cell>
          <cell r="AQ12">
            <v>3820190.8699999996</v>
          </cell>
        </row>
        <row r="13">
          <cell r="A13" t="str">
            <v>420</v>
          </cell>
          <cell r="C13" t="str">
            <v>•</v>
          </cell>
          <cell r="D13" t="str">
            <v>Trade</v>
          </cell>
          <cell r="F13">
            <v>108101.62</v>
          </cell>
          <cell r="G13">
            <v>11369.07</v>
          </cell>
          <cell r="H13">
            <v>190.76</v>
          </cell>
          <cell r="I13" t="str">
            <v>0</v>
          </cell>
          <cell r="J13">
            <v>2069.88</v>
          </cell>
          <cell r="K13">
            <v>39212.239999999998</v>
          </cell>
          <cell r="L13" t="str">
            <v>0</v>
          </cell>
          <cell r="M13">
            <v>1425</v>
          </cell>
          <cell r="N13">
            <v>155360.68</v>
          </cell>
          <cell r="O13" t="str">
            <v>0</v>
          </cell>
          <cell r="P13">
            <v>10533.97</v>
          </cell>
          <cell r="Q13">
            <v>328263.21999999997</v>
          </cell>
          <cell r="S13">
            <v>38000</v>
          </cell>
          <cell r="T13">
            <v>7999.96</v>
          </cell>
          <cell r="U13">
            <v>0</v>
          </cell>
          <cell r="V13">
            <v>0</v>
          </cell>
          <cell r="W13">
            <v>1842.64</v>
          </cell>
          <cell r="X13">
            <v>26999.960000000003</v>
          </cell>
          <cell r="Y13">
            <v>0</v>
          </cell>
          <cell r="Z13">
            <v>900</v>
          </cell>
          <cell r="AA13">
            <v>0</v>
          </cell>
          <cell r="AB13">
            <v>0</v>
          </cell>
          <cell r="AC13">
            <v>11333.32</v>
          </cell>
          <cell r="AD13">
            <v>87075.88</v>
          </cell>
          <cell r="AF13">
            <v>-70101.62</v>
          </cell>
          <cell r="AG13">
            <v>-3369.1099999999997</v>
          </cell>
          <cell r="AH13">
            <v>-190.76</v>
          </cell>
          <cell r="AI13">
            <v>0</v>
          </cell>
          <cell r="AJ13">
            <v>-227.24</v>
          </cell>
          <cell r="AK13">
            <v>-12212.279999999995</v>
          </cell>
          <cell r="AL13">
            <v>0</v>
          </cell>
          <cell r="AM13">
            <v>-525</v>
          </cell>
          <cell r="AN13">
            <v>-155360.68</v>
          </cell>
          <cell r="AO13">
            <v>0</v>
          </cell>
          <cell r="AP13">
            <v>799.35000000000036</v>
          </cell>
          <cell r="AQ13">
            <v>-241187.34</v>
          </cell>
        </row>
        <row r="14">
          <cell r="A14" t="str">
            <v>031</v>
          </cell>
          <cell r="C14" t="str">
            <v>•</v>
          </cell>
          <cell r="D14" t="str">
            <v>GSS</v>
          </cell>
          <cell r="F14">
            <v>4592790.37</v>
          </cell>
          <cell r="G14">
            <v>167496.01999999999</v>
          </cell>
          <cell r="H14">
            <v>1864.08</v>
          </cell>
          <cell r="I14">
            <v>79506.92</v>
          </cell>
          <cell r="J14">
            <v>27957.39</v>
          </cell>
          <cell r="K14">
            <v>431707.67</v>
          </cell>
          <cell r="L14" t="str">
            <v>0</v>
          </cell>
          <cell r="M14">
            <v>14250</v>
          </cell>
          <cell r="N14">
            <v>53883.55</v>
          </cell>
          <cell r="O14" t="str">
            <v>0</v>
          </cell>
          <cell r="P14">
            <v>111357.3</v>
          </cell>
          <cell r="Q14">
            <v>5480813.2999999989</v>
          </cell>
          <cell r="S14">
            <v>11797666.640000001</v>
          </cell>
          <cell r="T14">
            <v>293666.60000000003</v>
          </cell>
          <cell r="U14">
            <v>0</v>
          </cell>
          <cell r="V14">
            <v>101666.64</v>
          </cell>
          <cell r="W14">
            <v>31431.919999999998</v>
          </cell>
          <cell r="X14">
            <v>527333.28</v>
          </cell>
          <cell r="Y14">
            <v>0</v>
          </cell>
          <cell r="Z14">
            <v>11700</v>
          </cell>
          <cell r="AA14">
            <v>0</v>
          </cell>
          <cell r="AB14">
            <v>0</v>
          </cell>
          <cell r="AC14">
            <v>247666.6</v>
          </cell>
          <cell r="AD14">
            <v>13011131.68</v>
          </cell>
          <cell r="AF14">
            <v>7204876.2700000005</v>
          </cell>
          <cell r="AG14">
            <v>126170.58000000005</v>
          </cell>
          <cell r="AH14">
            <v>-1864.08</v>
          </cell>
          <cell r="AI14">
            <v>22159.72</v>
          </cell>
          <cell r="AJ14">
            <v>3474.5299999999988</v>
          </cell>
          <cell r="AK14">
            <v>95625.610000000044</v>
          </cell>
          <cell r="AL14">
            <v>0</v>
          </cell>
          <cell r="AM14">
            <v>-2550</v>
          </cell>
          <cell r="AN14">
            <v>-53883.55</v>
          </cell>
          <cell r="AO14">
            <v>0</v>
          </cell>
          <cell r="AP14">
            <v>136309.29999999999</v>
          </cell>
          <cell r="AQ14">
            <v>7530318.3800000008</v>
          </cell>
        </row>
        <row r="15">
          <cell r="A15" t="str">
            <v>GTSOT</v>
          </cell>
          <cell r="C15" t="str">
            <v>•</v>
          </cell>
          <cell r="D15" t="str">
            <v>O&amp;T</v>
          </cell>
          <cell r="F15">
            <v>5627299.8899999997</v>
          </cell>
          <cell r="G15">
            <v>978172.58000000007</v>
          </cell>
          <cell r="H15">
            <v>15576.470000000001</v>
          </cell>
          <cell r="I15">
            <v>97242.03</v>
          </cell>
          <cell r="J15">
            <v>146809.78</v>
          </cell>
          <cell r="K15">
            <v>3733709.53</v>
          </cell>
          <cell r="L15">
            <v>0</v>
          </cell>
          <cell r="M15">
            <v>594290</v>
          </cell>
          <cell r="N15">
            <v>350874.91</v>
          </cell>
          <cell r="O15">
            <v>90</v>
          </cell>
          <cell r="P15">
            <v>742126.35</v>
          </cell>
          <cell r="Q15">
            <v>12286191.539999999</v>
          </cell>
          <cell r="S15">
            <v>7237.8400000001157</v>
          </cell>
          <cell r="T15">
            <v>0</v>
          </cell>
          <cell r="U15">
            <v>0</v>
          </cell>
          <cell r="V15">
            <v>0</v>
          </cell>
          <cell r="W15">
            <v>12303.4</v>
          </cell>
          <cell r="X15">
            <v>-1.0800249583553523E-12</v>
          </cell>
          <cell r="Y15">
            <v>0</v>
          </cell>
          <cell r="Z15">
            <v>411774.92000000004</v>
          </cell>
          <cell r="AA15">
            <v>0</v>
          </cell>
          <cell r="AB15">
            <v>0</v>
          </cell>
          <cell r="AC15">
            <v>144</v>
          </cell>
          <cell r="AD15">
            <v>431460.16000000015</v>
          </cell>
          <cell r="AF15">
            <v>-5620062.0499999998</v>
          </cell>
          <cell r="AG15">
            <v>-978172.58000000007</v>
          </cell>
          <cell r="AH15">
            <v>-15576.470000000001</v>
          </cell>
          <cell r="AI15">
            <v>-97242.03</v>
          </cell>
          <cell r="AJ15">
            <v>-134506.38</v>
          </cell>
          <cell r="AK15">
            <v>-3733709.53</v>
          </cell>
          <cell r="AL15">
            <v>0</v>
          </cell>
          <cell r="AM15">
            <v>-182515.07999999996</v>
          </cell>
          <cell r="AN15">
            <v>-350874.91</v>
          </cell>
          <cell r="AO15">
            <v>-90</v>
          </cell>
          <cell r="AP15">
            <v>-741982.35</v>
          </cell>
          <cell r="AQ15">
            <v>-11854731.379999999</v>
          </cell>
        </row>
        <row r="16">
          <cell r="A16" t="str">
            <v>GTSOTH</v>
          </cell>
          <cell r="C16" t="str">
            <v>•</v>
          </cell>
          <cell r="D16" t="str">
            <v>Other</v>
          </cell>
          <cell r="F16">
            <v>212.01000000000028</v>
          </cell>
          <cell r="G16">
            <v>259910.13</v>
          </cell>
          <cell r="H16">
            <v>3164.2400000000002</v>
          </cell>
          <cell r="I16">
            <v>5064.5600000000004</v>
          </cell>
          <cell r="J16">
            <v>13820.1</v>
          </cell>
          <cell r="K16">
            <v>655329.93999999994</v>
          </cell>
          <cell r="L16">
            <v>0</v>
          </cell>
          <cell r="M16">
            <v>28925</v>
          </cell>
          <cell r="N16">
            <v>0</v>
          </cell>
          <cell r="O16">
            <v>60</v>
          </cell>
          <cell r="P16">
            <v>82688.56</v>
          </cell>
          <cell r="Q16">
            <v>1049174.54</v>
          </cell>
          <cell r="S16">
            <v>0</v>
          </cell>
          <cell r="T16">
            <v>786666.6</v>
          </cell>
          <cell r="U16">
            <v>0</v>
          </cell>
          <cell r="V16">
            <v>0</v>
          </cell>
          <cell r="W16">
            <v>39685.279999999999</v>
          </cell>
          <cell r="X16">
            <v>16614666.640000001</v>
          </cell>
          <cell r="Y16">
            <v>0</v>
          </cell>
          <cell r="Z16">
            <v>13600</v>
          </cell>
          <cell r="AA16">
            <v>0</v>
          </cell>
          <cell r="AB16">
            <v>0</v>
          </cell>
          <cell r="AC16">
            <v>281666.64</v>
          </cell>
          <cell r="AD16">
            <v>17736285.16</v>
          </cell>
          <cell r="AF16">
            <v>-212.01000000000028</v>
          </cell>
          <cell r="AG16">
            <v>526756.47</v>
          </cell>
          <cell r="AH16">
            <v>-3164.2400000000002</v>
          </cell>
          <cell r="AI16">
            <v>-5064.5600000000004</v>
          </cell>
          <cell r="AJ16">
            <v>25865.18</v>
          </cell>
          <cell r="AK16">
            <v>15959336.700000001</v>
          </cell>
          <cell r="AL16">
            <v>0</v>
          </cell>
          <cell r="AM16">
            <v>-15325</v>
          </cell>
          <cell r="AN16">
            <v>0</v>
          </cell>
          <cell r="AO16">
            <v>-60</v>
          </cell>
          <cell r="AP16">
            <v>198978.08000000002</v>
          </cell>
          <cell r="AQ16">
            <v>16687110.620000001</v>
          </cell>
        </row>
        <row r="17">
          <cell r="C17" t="str">
            <v>Total GTS</v>
          </cell>
          <cell r="F17">
            <v>15023096.020000001</v>
          </cell>
          <cell r="G17">
            <v>1528211.2600000002</v>
          </cell>
          <cell r="H17">
            <v>22306.570000000003</v>
          </cell>
          <cell r="I17">
            <v>192381.75</v>
          </cell>
          <cell r="J17">
            <v>345967.67999999993</v>
          </cell>
          <cell r="K17">
            <v>5245920.0999999996</v>
          </cell>
          <cell r="L17">
            <v>0</v>
          </cell>
          <cell r="M17">
            <v>653015</v>
          </cell>
          <cell r="N17">
            <v>560119.1399999999</v>
          </cell>
          <cell r="O17">
            <v>150</v>
          </cell>
          <cell r="P17">
            <v>1067137.33</v>
          </cell>
          <cell r="Q17">
            <v>24638304.849999998</v>
          </cell>
          <cell r="S17">
            <v>20157571.120000001</v>
          </cell>
          <cell r="T17">
            <v>1232999.76</v>
          </cell>
          <cell r="U17">
            <v>0</v>
          </cell>
          <cell r="V17">
            <v>101666.64</v>
          </cell>
          <cell r="W17">
            <v>286649.88</v>
          </cell>
          <cell r="X17">
            <v>17587333.16</v>
          </cell>
          <cell r="Y17">
            <v>0</v>
          </cell>
          <cell r="Z17">
            <v>449974.92000000004</v>
          </cell>
          <cell r="AA17">
            <v>0</v>
          </cell>
          <cell r="AB17">
            <v>0</v>
          </cell>
          <cell r="AC17">
            <v>763810.52</v>
          </cell>
          <cell r="AD17">
            <v>40580006</v>
          </cell>
          <cell r="AF17">
            <v>5134475.1000000006</v>
          </cell>
          <cell r="AG17">
            <v>-295211.5</v>
          </cell>
          <cell r="AH17">
            <v>-22306.570000000003</v>
          </cell>
          <cell r="AI17">
            <v>-90715.11</v>
          </cell>
          <cell r="AJ17">
            <v>-59317.799999999981</v>
          </cell>
          <cell r="AK17">
            <v>12341413.060000002</v>
          </cell>
          <cell r="AL17">
            <v>0</v>
          </cell>
          <cell r="AM17">
            <v>-203040.07999999996</v>
          </cell>
          <cell r="AN17">
            <v>-560119.1399999999</v>
          </cell>
          <cell r="AO17">
            <v>-150</v>
          </cell>
          <cell r="AP17">
            <v>-303326.81</v>
          </cell>
          <cell r="AQ17">
            <v>15941701.150000002</v>
          </cell>
        </row>
        <row r="19">
          <cell r="C19" t="str">
            <v>CMB</v>
          </cell>
        </row>
        <row r="20">
          <cell r="A20" t="str">
            <v>080</v>
          </cell>
          <cell r="C20" t="str">
            <v>•</v>
          </cell>
          <cell r="D20" t="str">
            <v>Global Equities</v>
          </cell>
          <cell r="F20">
            <v>5989733.0899999999</v>
          </cell>
          <cell r="G20">
            <v>1508368.76</v>
          </cell>
          <cell r="H20">
            <v>7360.99</v>
          </cell>
          <cell r="I20">
            <v>4344908.09</v>
          </cell>
          <cell r="J20">
            <v>57878.54</v>
          </cell>
          <cell r="K20">
            <v>2678829.61</v>
          </cell>
          <cell r="L20" t="str">
            <v>0</v>
          </cell>
          <cell r="M20">
            <v>2900</v>
          </cell>
          <cell r="N20" t="str">
            <v>0</v>
          </cell>
          <cell r="O20" t="str">
            <v>0</v>
          </cell>
          <cell r="P20">
            <v>2213703.2999999998</v>
          </cell>
          <cell r="Q20">
            <v>16803682.379999999</v>
          </cell>
          <cell r="S20">
            <v>6043216.2399999993</v>
          </cell>
          <cell r="T20">
            <v>2354333.2800000003</v>
          </cell>
          <cell r="U20">
            <v>0</v>
          </cell>
          <cell r="V20">
            <v>5136706.72</v>
          </cell>
          <cell r="W20">
            <v>72755.48</v>
          </cell>
          <cell r="X20">
            <v>2622889.3199999998</v>
          </cell>
          <cell r="Y20">
            <v>1440</v>
          </cell>
          <cell r="Z20">
            <v>60300</v>
          </cell>
          <cell r="AA20">
            <v>0</v>
          </cell>
          <cell r="AB20">
            <v>600</v>
          </cell>
          <cell r="AC20">
            <v>2266325.2800000003</v>
          </cell>
          <cell r="AD20">
            <v>18558566.32</v>
          </cell>
          <cell r="AF20">
            <v>53483.149999999441</v>
          </cell>
          <cell r="AG20">
            <v>845964.52000000025</v>
          </cell>
          <cell r="AH20">
            <v>-7360.99</v>
          </cell>
          <cell r="AI20">
            <v>791798.62999999989</v>
          </cell>
          <cell r="AJ20">
            <v>14876.939999999995</v>
          </cell>
          <cell r="AK20">
            <v>-55940.290000000037</v>
          </cell>
          <cell r="AL20">
            <v>1440</v>
          </cell>
          <cell r="AM20">
            <v>57400</v>
          </cell>
          <cell r="AN20">
            <v>0</v>
          </cell>
          <cell r="AO20">
            <v>600</v>
          </cell>
          <cell r="AP20">
            <v>52621.980000000447</v>
          </cell>
          <cell r="AQ20">
            <v>1754883.94</v>
          </cell>
        </row>
        <row r="21">
          <cell r="A21" t="str">
            <v>057</v>
          </cell>
          <cell r="C21" t="str">
            <v>•</v>
          </cell>
          <cell r="D21" t="str">
            <v>Global Fixed Income</v>
          </cell>
          <cell r="F21">
            <v>10136260.690000001</v>
          </cell>
          <cell r="G21">
            <v>2405828.7000000002</v>
          </cell>
          <cell r="H21">
            <v>13096.14</v>
          </cell>
          <cell r="I21">
            <v>5401101.9500000002</v>
          </cell>
          <cell r="J21">
            <v>124200.29</v>
          </cell>
          <cell r="K21">
            <v>4214333.83</v>
          </cell>
          <cell r="L21" t="str">
            <v>0</v>
          </cell>
          <cell r="M21">
            <v>38225</v>
          </cell>
          <cell r="N21">
            <v>2379.11</v>
          </cell>
          <cell r="O21">
            <v>365</v>
          </cell>
          <cell r="P21">
            <v>3043458.58</v>
          </cell>
          <cell r="Q21">
            <v>25379249.289999999</v>
          </cell>
          <cell r="S21">
            <v>13027702.279999999</v>
          </cell>
          <cell r="T21">
            <v>3006666.6</v>
          </cell>
          <cell r="U21">
            <v>0</v>
          </cell>
          <cell r="V21">
            <v>6334840.2800000003</v>
          </cell>
          <cell r="W21">
            <v>140187.6</v>
          </cell>
          <cell r="X21">
            <v>3845830.1599999997</v>
          </cell>
          <cell r="Y21">
            <v>0</v>
          </cell>
          <cell r="Z21">
            <v>154869.76000000001</v>
          </cell>
          <cell r="AA21">
            <v>0</v>
          </cell>
          <cell r="AB21">
            <v>0</v>
          </cell>
          <cell r="AC21">
            <v>2553860.44</v>
          </cell>
          <cell r="AD21">
            <v>29063957.120000005</v>
          </cell>
          <cell r="AF21">
            <v>2891441.589999998</v>
          </cell>
          <cell r="AG21">
            <v>600837.89999999991</v>
          </cell>
          <cell r="AH21">
            <v>-13096.14</v>
          </cell>
          <cell r="AI21">
            <v>933738.33000000007</v>
          </cell>
          <cell r="AJ21">
            <v>15987.310000000012</v>
          </cell>
          <cell r="AK21">
            <v>-368503.67000000039</v>
          </cell>
          <cell r="AL21">
            <v>0</v>
          </cell>
          <cell r="AM21">
            <v>116644.76000000001</v>
          </cell>
          <cell r="AN21">
            <v>-2379.11</v>
          </cell>
          <cell r="AO21">
            <v>-365</v>
          </cell>
          <cell r="AP21">
            <v>-489598.14000000013</v>
          </cell>
          <cell r="AQ21">
            <v>3684707.8299999973</v>
          </cell>
        </row>
        <row r="22">
          <cell r="A22" t="str">
            <v>LOPORT</v>
          </cell>
          <cell r="C22" t="str">
            <v>•</v>
          </cell>
          <cell r="D22" t="str">
            <v>Loan Portfolio Mgmt</v>
          </cell>
          <cell r="F22">
            <v>117059.2</v>
          </cell>
          <cell r="G22">
            <v>209858.76</v>
          </cell>
          <cell r="H22">
            <v>1052.47</v>
          </cell>
          <cell r="I22">
            <v>863.93</v>
          </cell>
          <cell r="J22">
            <v>6789.21</v>
          </cell>
          <cell r="K22">
            <v>208137.97</v>
          </cell>
          <cell r="L22">
            <v>0</v>
          </cell>
          <cell r="M22">
            <v>6825</v>
          </cell>
          <cell r="N22">
            <v>0</v>
          </cell>
          <cell r="O22">
            <v>0</v>
          </cell>
          <cell r="P22">
            <v>41782.800000000003</v>
          </cell>
          <cell r="Q22">
            <v>592369.34000000008</v>
          </cell>
          <cell r="S22">
            <v>103666.64</v>
          </cell>
          <cell r="T22">
            <v>63000</v>
          </cell>
          <cell r="U22">
            <v>0</v>
          </cell>
          <cell r="V22">
            <v>0</v>
          </cell>
          <cell r="W22">
            <v>2133.3200000000002</v>
          </cell>
          <cell r="X22">
            <v>177666.6</v>
          </cell>
          <cell r="Y22">
            <v>0</v>
          </cell>
          <cell r="Z22">
            <v>4500</v>
          </cell>
          <cell r="AA22">
            <v>0</v>
          </cell>
          <cell r="AB22">
            <v>0</v>
          </cell>
          <cell r="AC22">
            <v>42666.6</v>
          </cell>
          <cell r="AD22">
            <v>393633.16000000003</v>
          </cell>
          <cell r="AF22">
            <v>-13392.559999999998</v>
          </cell>
          <cell r="AG22">
            <v>-146858.76</v>
          </cell>
          <cell r="AH22">
            <v>-1052.47</v>
          </cell>
          <cell r="AI22">
            <v>-863.93</v>
          </cell>
          <cell r="AJ22">
            <v>-4655.8899999999994</v>
          </cell>
          <cell r="AK22">
            <v>-30471.369999999995</v>
          </cell>
          <cell r="AL22">
            <v>0</v>
          </cell>
          <cell r="AM22">
            <v>-2325</v>
          </cell>
          <cell r="AN22">
            <v>0</v>
          </cell>
          <cell r="AO22">
            <v>0</v>
          </cell>
          <cell r="AP22">
            <v>883.79999999999563</v>
          </cell>
          <cell r="AQ22">
            <v>-198736.18</v>
          </cell>
        </row>
        <row r="23">
          <cell r="A23" t="str">
            <v>110</v>
          </cell>
          <cell r="C23" t="str">
            <v>•</v>
          </cell>
          <cell r="D23" t="str">
            <v>Investment Banking</v>
          </cell>
          <cell r="F23">
            <v>211238.06</v>
          </cell>
          <cell r="G23">
            <v>1562417.32</v>
          </cell>
          <cell r="H23">
            <v>8980.67</v>
          </cell>
          <cell r="I23">
            <v>428118.23</v>
          </cell>
          <cell r="J23">
            <v>127615.38</v>
          </cell>
          <cell r="K23">
            <v>1974182.8</v>
          </cell>
          <cell r="L23" t="str">
            <v>0</v>
          </cell>
          <cell r="M23">
            <v>73900</v>
          </cell>
          <cell r="N23" t="str">
            <v>0</v>
          </cell>
          <cell r="O23" t="str">
            <v>0</v>
          </cell>
          <cell r="P23">
            <v>539061.13</v>
          </cell>
          <cell r="Q23">
            <v>4925513.59</v>
          </cell>
          <cell r="S23">
            <v>4615.5999999998839</v>
          </cell>
          <cell r="T23">
            <v>2215970.64</v>
          </cell>
          <cell r="U23">
            <v>0</v>
          </cell>
          <cell r="V23">
            <v>529034.36</v>
          </cell>
          <cell r="W23">
            <v>157628.84</v>
          </cell>
          <cell r="X23">
            <v>2250591.92</v>
          </cell>
          <cell r="Y23">
            <v>0</v>
          </cell>
          <cell r="Z23">
            <v>635652.48</v>
          </cell>
          <cell r="AA23">
            <v>0</v>
          </cell>
          <cell r="AB23">
            <v>6880</v>
          </cell>
          <cell r="AC23">
            <v>831527.27999999991</v>
          </cell>
          <cell r="AD23">
            <v>6631901.1200000001</v>
          </cell>
          <cell r="AF23">
            <v>-206622.46000000011</v>
          </cell>
          <cell r="AG23">
            <v>653553.32000000007</v>
          </cell>
          <cell r="AH23">
            <v>-8980.67</v>
          </cell>
          <cell r="AI23">
            <v>100916.13</v>
          </cell>
          <cell r="AJ23">
            <v>30013.459999999992</v>
          </cell>
          <cell r="AK23">
            <v>276409.11999999988</v>
          </cell>
          <cell r="AL23">
            <v>0</v>
          </cell>
          <cell r="AM23">
            <v>561752.48</v>
          </cell>
          <cell r="AN23">
            <v>0</v>
          </cell>
          <cell r="AO23">
            <v>6880</v>
          </cell>
          <cell r="AP23">
            <v>292466.14999999991</v>
          </cell>
          <cell r="AQ23">
            <v>1706387.5299999998</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0</v>
          </cell>
          <cell r="U24">
            <v>0</v>
          </cell>
          <cell r="V24">
            <v>0</v>
          </cell>
          <cell r="W24">
            <v>0</v>
          </cell>
          <cell r="X24">
            <v>0</v>
          </cell>
          <cell r="Y24">
            <v>0</v>
          </cell>
          <cell r="Z24">
            <v>0</v>
          </cell>
          <cell r="AA24">
            <v>0</v>
          </cell>
          <cell r="AB24">
            <v>0</v>
          </cell>
          <cell r="AC24">
            <v>0</v>
          </cell>
          <cell r="AD24">
            <v>0</v>
          </cell>
          <cell r="AF24">
            <v>0</v>
          </cell>
          <cell r="AG24">
            <v>0</v>
          </cell>
          <cell r="AH24">
            <v>0</v>
          </cell>
          <cell r="AI24">
            <v>0</v>
          </cell>
          <cell r="AJ24">
            <v>0</v>
          </cell>
          <cell r="AK24">
            <v>0</v>
          </cell>
          <cell r="AL24">
            <v>0</v>
          </cell>
          <cell r="AM24">
            <v>0</v>
          </cell>
          <cell r="AN24">
            <v>0</v>
          </cell>
          <cell r="AO24">
            <v>0</v>
          </cell>
          <cell r="AP24">
            <v>0</v>
          </cell>
          <cell r="AQ24">
            <v>0</v>
          </cell>
        </row>
        <row r="25">
          <cell r="A25" t="str">
            <v>CMBOT</v>
          </cell>
          <cell r="C25" t="str">
            <v>•</v>
          </cell>
          <cell r="D25" t="str">
            <v>O&amp;T (Incl. Sec Ops &amp; Sys Dev)</v>
          </cell>
          <cell r="F25">
            <v>1262859.26</v>
          </cell>
          <cell r="G25">
            <v>1084656.75</v>
          </cell>
          <cell r="H25">
            <v>14188.34</v>
          </cell>
          <cell r="I25">
            <v>67099.22</v>
          </cell>
          <cell r="J25">
            <v>126901.03</v>
          </cell>
          <cell r="K25">
            <v>3207628.72</v>
          </cell>
          <cell r="L25">
            <v>0</v>
          </cell>
          <cell r="M25">
            <v>236060</v>
          </cell>
          <cell r="N25">
            <v>163322.71</v>
          </cell>
          <cell r="O25">
            <v>305</v>
          </cell>
          <cell r="P25">
            <v>703125.86</v>
          </cell>
          <cell r="Q25">
            <v>6866146.8900000006</v>
          </cell>
          <cell r="S25">
            <v>761500.84</v>
          </cell>
          <cell r="T25">
            <v>644897.31999999995</v>
          </cell>
          <cell r="U25">
            <v>0</v>
          </cell>
          <cell r="V25">
            <v>340.00000000000318</v>
          </cell>
          <cell r="W25">
            <v>133287.28000000003</v>
          </cell>
          <cell r="X25">
            <v>6437953.2800000003</v>
          </cell>
          <cell r="Y25">
            <v>0</v>
          </cell>
          <cell r="Z25">
            <v>559993.31999999995</v>
          </cell>
          <cell r="AA25">
            <v>0</v>
          </cell>
          <cell r="AB25">
            <v>1600</v>
          </cell>
          <cell r="AC25">
            <v>460000</v>
          </cell>
          <cell r="AD25">
            <v>8999572.040000001</v>
          </cell>
          <cell r="AF25">
            <v>-501358.42000000004</v>
          </cell>
          <cell r="AG25">
            <v>-439759.43000000005</v>
          </cell>
          <cell r="AH25">
            <v>-14188.34</v>
          </cell>
          <cell r="AI25">
            <v>-66759.22</v>
          </cell>
          <cell r="AJ25">
            <v>6386.2500000000291</v>
          </cell>
          <cell r="AK25">
            <v>3230324.56</v>
          </cell>
          <cell r="AL25">
            <v>0</v>
          </cell>
          <cell r="AM25">
            <v>323933.31999999995</v>
          </cell>
          <cell r="AN25">
            <v>-163322.71</v>
          </cell>
          <cell r="AO25">
            <v>1295</v>
          </cell>
          <cell r="AP25">
            <v>-243125.86</v>
          </cell>
          <cell r="AQ25">
            <v>2133425.15</v>
          </cell>
        </row>
        <row r="26">
          <cell r="A26" t="str">
            <v>INFRA</v>
          </cell>
          <cell r="C26" t="str">
            <v>•</v>
          </cell>
          <cell r="D26" t="str">
            <v>Infr. Groups</v>
          </cell>
          <cell r="F26">
            <v>2581914.87</v>
          </cell>
          <cell r="G26">
            <v>1193168.73</v>
          </cell>
          <cell r="H26">
            <v>14789.24</v>
          </cell>
          <cell r="I26">
            <v>318529.48000000004</v>
          </cell>
          <cell r="J26">
            <v>870060.59</v>
          </cell>
          <cell r="K26">
            <v>3280124.6999999997</v>
          </cell>
          <cell r="L26">
            <v>0</v>
          </cell>
          <cell r="M26">
            <v>5198.4799999999996</v>
          </cell>
          <cell r="N26">
            <v>123072.07</v>
          </cell>
          <cell r="O26">
            <v>455</v>
          </cell>
          <cell r="P26">
            <v>707278.25</v>
          </cell>
          <cell r="Q26">
            <v>9094591.4100000001</v>
          </cell>
          <cell r="S26">
            <v>128298.04</v>
          </cell>
          <cell r="T26">
            <v>0</v>
          </cell>
          <cell r="U26">
            <v>0</v>
          </cell>
          <cell r="V26">
            <v>340</v>
          </cell>
          <cell r="W26">
            <v>26964.240000000002</v>
          </cell>
          <cell r="X26">
            <v>11814019.76</v>
          </cell>
          <cell r="Y26">
            <v>0</v>
          </cell>
          <cell r="Z26">
            <v>61097.440000000002</v>
          </cell>
          <cell r="AA26">
            <v>79988</v>
          </cell>
          <cell r="AB26">
            <v>5520</v>
          </cell>
          <cell r="AC26">
            <v>1245.9600000000019</v>
          </cell>
          <cell r="AD26">
            <v>12117473.439999999</v>
          </cell>
          <cell r="AF26">
            <v>-2453616.83</v>
          </cell>
          <cell r="AG26">
            <v>-1193168.73</v>
          </cell>
          <cell r="AH26">
            <v>-14789.24</v>
          </cell>
          <cell r="AI26">
            <v>-318189.48000000004</v>
          </cell>
          <cell r="AJ26">
            <v>-843096.35</v>
          </cell>
          <cell r="AK26">
            <v>8533895.0600000005</v>
          </cell>
          <cell r="AL26">
            <v>0</v>
          </cell>
          <cell r="AM26">
            <v>55898.960000000006</v>
          </cell>
          <cell r="AN26">
            <v>-43084.070000000007</v>
          </cell>
          <cell r="AO26">
            <v>5065</v>
          </cell>
          <cell r="AP26">
            <v>-706032.29</v>
          </cell>
          <cell r="AQ26">
            <v>3022882.0300000007</v>
          </cell>
        </row>
        <row r="27">
          <cell r="A27" t="str">
            <v>S&amp;T</v>
          </cell>
          <cell r="C27" t="str">
            <v>•</v>
          </cell>
          <cell r="D27" t="str">
            <v>Sales &amp; Trading</v>
          </cell>
          <cell r="F27">
            <v>48274.400000000001</v>
          </cell>
          <cell r="G27">
            <v>113283.47</v>
          </cell>
          <cell r="H27">
            <v>775.9</v>
          </cell>
          <cell r="I27">
            <v>512494.36</v>
          </cell>
          <cell r="J27">
            <v>7228.95</v>
          </cell>
          <cell r="K27">
            <v>294541.26</v>
          </cell>
          <cell r="L27" t="str">
            <v>0</v>
          </cell>
          <cell r="M27">
            <v>8525</v>
          </cell>
          <cell r="N27" t="str">
            <v>0</v>
          </cell>
          <cell r="O27" t="str">
            <v>0</v>
          </cell>
          <cell r="P27">
            <v>153900.04</v>
          </cell>
          <cell r="Q27">
            <v>1139023.3799999999</v>
          </cell>
          <cell r="S27">
            <v>0</v>
          </cell>
          <cell r="T27">
            <v>165666.6</v>
          </cell>
          <cell r="U27">
            <v>0</v>
          </cell>
          <cell r="V27">
            <v>609000</v>
          </cell>
          <cell r="W27">
            <v>6021.2400000000007</v>
          </cell>
          <cell r="X27">
            <v>245999.92</v>
          </cell>
          <cell r="Y27">
            <v>0</v>
          </cell>
          <cell r="Z27">
            <v>5600</v>
          </cell>
          <cell r="AA27">
            <v>0</v>
          </cell>
          <cell r="AB27">
            <v>0</v>
          </cell>
          <cell r="AC27">
            <v>182999.96</v>
          </cell>
          <cell r="AD27">
            <v>1215287.72</v>
          </cell>
          <cell r="AF27">
            <v>-48274.400000000001</v>
          </cell>
          <cell r="AG27">
            <v>52383.130000000005</v>
          </cell>
          <cell r="AH27">
            <v>-775.9</v>
          </cell>
          <cell r="AI27">
            <v>96505.640000000014</v>
          </cell>
          <cell r="AJ27">
            <v>-1207.7099999999991</v>
          </cell>
          <cell r="AK27">
            <v>-48541.34</v>
          </cell>
          <cell r="AL27">
            <v>0</v>
          </cell>
          <cell r="AM27">
            <v>-2925</v>
          </cell>
          <cell r="AN27">
            <v>0</v>
          </cell>
          <cell r="AO27">
            <v>0</v>
          </cell>
          <cell r="AP27">
            <v>29099.919999999984</v>
          </cell>
          <cell r="AQ27">
            <v>76264.34</v>
          </cell>
        </row>
        <row r="28">
          <cell r="A28" t="str">
            <v>050</v>
          </cell>
          <cell r="C28" t="str">
            <v>•</v>
          </cell>
          <cell r="D28" t="str">
            <v>EM Local Finance</v>
          </cell>
          <cell r="F28" t="str">
            <v>0</v>
          </cell>
          <cell r="G28">
            <v>14663.5</v>
          </cell>
          <cell r="H28">
            <v>154.37</v>
          </cell>
          <cell r="I28">
            <v>3141.54</v>
          </cell>
          <cell r="J28">
            <v>2481.61</v>
          </cell>
          <cell r="K28">
            <v>34013.730000000003</v>
          </cell>
          <cell r="L28" t="str">
            <v>0</v>
          </cell>
          <cell r="M28">
            <v>1750</v>
          </cell>
          <cell r="N28" t="str">
            <v>0</v>
          </cell>
          <cell r="O28" t="str">
            <v>0</v>
          </cell>
          <cell r="P28">
            <v>15499.65</v>
          </cell>
          <cell r="Q28">
            <v>71704.399999999994</v>
          </cell>
          <cell r="S28">
            <v>0</v>
          </cell>
          <cell r="T28">
            <v>12333.279999999999</v>
          </cell>
          <cell r="U28">
            <v>0</v>
          </cell>
          <cell r="V28">
            <v>3000</v>
          </cell>
          <cell r="W28">
            <v>746.64</v>
          </cell>
          <cell r="X28">
            <v>33999.96</v>
          </cell>
          <cell r="Y28">
            <v>0</v>
          </cell>
          <cell r="Z28">
            <v>1100</v>
          </cell>
          <cell r="AA28">
            <v>0</v>
          </cell>
          <cell r="AB28">
            <v>0</v>
          </cell>
          <cell r="AC28">
            <v>26666.639999999999</v>
          </cell>
          <cell r="AD28">
            <v>77846.51999999999</v>
          </cell>
          <cell r="AF28">
            <v>0</v>
          </cell>
          <cell r="AG28">
            <v>-2330.2200000000012</v>
          </cell>
          <cell r="AH28">
            <v>-154.37</v>
          </cell>
          <cell r="AI28">
            <v>-141.53999999999996</v>
          </cell>
          <cell r="AJ28">
            <v>-1734.9700000000003</v>
          </cell>
          <cell r="AK28">
            <v>-13.770000000004075</v>
          </cell>
          <cell r="AL28">
            <v>0</v>
          </cell>
          <cell r="AM28">
            <v>-650</v>
          </cell>
          <cell r="AN28">
            <v>0</v>
          </cell>
          <cell r="AO28">
            <v>0</v>
          </cell>
          <cell r="AP28">
            <v>11166.99</v>
          </cell>
          <cell r="AQ28">
            <v>6142.1199999999944</v>
          </cell>
        </row>
        <row r="29">
          <cell r="A29" t="str">
            <v>CMBOTH</v>
          </cell>
          <cell r="C29" t="str">
            <v>•</v>
          </cell>
          <cell r="D29" t="str">
            <v>Other</v>
          </cell>
          <cell r="F29">
            <v>1114605.8700000001</v>
          </cell>
          <cell r="G29">
            <v>298170.94999999995</v>
          </cell>
          <cell r="H29">
            <v>1510.3600000000001</v>
          </cell>
          <cell r="I29">
            <v>87079.65</v>
          </cell>
          <cell r="J29">
            <v>61179.46</v>
          </cell>
          <cell r="K29">
            <v>388330.9</v>
          </cell>
          <cell r="L29">
            <v>0</v>
          </cell>
          <cell r="M29">
            <v>109061.39</v>
          </cell>
          <cell r="N29">
            <v>0</v>
          </cell>
          <cell r="O29">
            <v>30</v>
          </cell>
          <cell r="P29">
            <v>200222.74</v>
          </cell>
          <cell r="Q29">
            <v>2260191.3199999998</v>
          </cell>
          <cell r="S29">
            <v>5584</v>
          </cell>
          <cell r="T29">
            <v>0</v>
          </cell>
          <cell r="U29">
            <v>0</v>
          </cell>
          <cell r="V29">
            <v>1360.04</v>
          </cell>
          <cell r="W29">
            <v>9984.4399999999987</v>
          </cell>
          <cell r="X29">
            <v>1937.3599999999976</v>
          </cell>
          <cell r="Y29">
            <v>0</v>
          </cell>
          <cell r="Z29">
            <v>21300.000000000466</v>
          </cell>
          <cell r="AA29">
            <v>10000</v>
          </cell>
          <cell r="AB29">
            <v>0</v>
          </cell>
          <cell r="AC29">
            <v>704.4</v>
          </cell>
          <cell r="AD29">
            <v>50870.240000000464</v>
          </cell>
          <cell r="AF29">
            <v>-1109021.8700000001</v>
          </cell>
          <cell r="AG29">
            <v>-298170.94999999995</v>
          </cell>
          <cell r="AH29">
            <v>-1510.3600000000001</v>
          </cell>
          <cell r="AI29">
            <v>-85719.61</v>
          </cell>
          <cell r="AJ29">
            <v>-51195.020000000004</v>
          </cell>
          <cell r="AK29">
            <v>-386393.54000000004</v>
          </cell>
          <cell r="AL29">
            <v>0</v>
          </cell>
          <cell r="AM29">
            <v>-87761.389999999534</v>
          </cell>
          <cell r="AN29">
            <v>10000</v>
          </cell>
          <cell r="AO29">
            <v>-30</v>
          </cell>
          <cell r="AP29">
            <v>-199518.34</v>
          </cell>
          <cell r="AQ29">
            <v>-2209321.0799999996</v>
          </cell>
        </row>
        <row r="30">
          <cell r="C30" t="str">
            <v>Total CMB</v>
          </cell>
          <cell r="F30">
            <v>21461945.440000001</v>
          </cell>
          <cell r="G30">
            <v>8390416.9399999995</v>
          </cell>
          <cell r="H30">
            <v>61908.480000000003</v>
          </cell>
          <cell r="I30">
            <v>11163336.449999999</v>
          </cell>
          <cell r="J30">
            <v>1384335.06</v>
          </cell>
          <cell r="K30">
            <v>16280123.52</v>
          </cell>
          <cell r="L30">
            <v>0</v>
          </cell>
          <cell r="M30">
            <v>482444.87</v>
          </cell>
          <cell r="N30">
            <v>288773.89</v>
          </cell>
          <cell r="O30">
            <v>1155</v>
          </cell>
          <cell r="P30">
            <v>7618032.3500000006</v>
          </cell>
          <cell r="Q30">
            <v>67132472</v>
          </cell>
          <cell r="S30">
            <v>20074583.640000001</v>
          </cell>
          <cell r="T30">
            <v>8462867.7200000007</v>
          </cell>
          <cell r="U30">
            <v>0</v>
          </cell>
          <cell r="V30">
            <v>12614621.399999999</v>
          </cell>
          <cell r="W30">
            <v>549709.07999999996</v>
          </cell>
          <cell r="X30">
            <v>27430888.280000001</v>
          </cell>
          <cell r="Y30">
            <v>1440</v>
          </cell>
          <cell r="Z30">
            <v>1504413.0000000005</v>
          </cell>
          <cell r="AA30">
            <v>89988</v>
          </cell>
          <cell r="AB30">
            <v>14600</v>
          </cell>
          <cell r="AC30">
            <v>6365996.5600000005</v>
          </cell>
          <cell r="AD30">
            <v>77109107.679999992</v>
          </cell>
          <cell r="AF30">
            <v>-1387361.8000000026</v>
          </cell>
          <cell r="AG30">
            <v>72450.780000000377</v>
          </cell>
          <cell r="AH30">
            <v>-61908.480000000003</v>
          </cell>
          <cell r="AI30">
            <v>1451284.95</v>
          </cell>
          <cell r="AJ30">
            <v>-834625.97999999986</v>
          </cell>
          <cell r="AK30">
            <v>11150764.760000002</v>
          </cell>
          <cell r="AL30">
            <v>1440</v>
          </cell>
          <cell r="AM30">
            <v>1021968.1300000005</v>
          </cell>
          <cell r="AN30">
            <v>-198785.88999999998</v>
          </cell>
          <cell r="AO30">
            <v>13445</v>
          </cell>
          <cell r="AP30">
            <v>-1252035.79</v>
          </cell>
          <cell r="AQ30">
            <v>9976635.6799999978</v>
          </cell>
        </row>
        <row r="31">
          <cell r="B31" t="str">
            <v>Total GCIB</v>
          </cell>
          <cell r="F31">
            <v>36485041.460000001</v>
          </cell>
          <cell r="G31">
            <v>9918628.1999999993</v>
          </cell>
          <cell r="H31">
            <v>84215.05</v>
          </cell>
          <cell r="I31">
            <v>11355718.199999999</v>
          </cell>
          <cell r="J31">
            <v>1730302.74</v>
          </cell>
          <cell r="K31">
            <v>21526043.619999997</v>
          </cell>
          <cell r="L31">
            <v>0</v>
          </cell>
          <cell r="M31">
            <v>1135459.8700000001</v>
          </cell>
          <cell r="N31">
            <v>848893.02999999991</v>
          </cell>
          <cell r="O31">
            <v>1305</v>
          </cell>
          <cell r="P31">
            <v>8685169.6799999997</v>
          </cell>
          <cell r="Q31">
            <v>91770776.849999994</v>
          </cell>
          <cell r="S31">
            <v>40232154.760000005</v>
          </cell>
          <cell r="T31">
            <v>9695867.4800000004</v>
          </cell>
          <cell r="U31">
            <v>0</v>
          </cell>
          <cell r="V31">
            <v>12716288.039999999</v>
          </cell>
          <cell r="W31">
            <v>836358.96</v>
          </cell>
          <cell r="X31">
            <v>45018221.439999998</v>
          </cell>
          <cell r="Y31">
            <v>1440</v>
          </cell>
          <cell r="Z31">
            <v>1954387.9200000004</v>
          </cell>
          <cell r="AA31">
            <v>89988</v>
          </cell>
          <cell r="AB31">
            <v>14600</v>
          </cell>
          <cell r="AC31">
            <v>7129807.0800000001</v>
          </cell>
          <cell r="AD31">
            <v>117689113.67999999</v>
          </cell>
          <cell r="AF31">
            <v>3747113.299999998</v>
          </cell>
          <cell r="AG31">
            <v>-222760.71999999962</v>
          </cell>
          <cell r="AH31">
            <v>-84215.05</v>
          </cell>
          <cell r="AI31">
            <v>1360569.8399999999</v>
          </cell>
          <cell r="AJ31">
            <v>-893943.7799999998</v>
          </cell>
          <cell r="AK31">
            <v>23492177.820000004</v>
          </cell>
          <cell r="AL31">
            <v>1440</v>
          </cell>
          <cell r="AM31">
            <v>818928.05000000051</v>
          </cell>
          <cell r="AN31">
            <v>-758905.02999999991</v>
          </cell>
          <cell r="AO31">
            <v>13295</v>
          </cell>
          <cell r="AP31">
            <v>-1555362.6</v>
          </cell>
          <cell r="AQ31">
            <v>25918336.829999998</v>
          </cell>
        </row>
        <row r="33">
          <cell r="B33" t="str">
            <v>Smith Barney</v>
          </cell>
        </row>
        <row r="35">
          <cell r="C35" t="str">
            <v>Private Client</v>
          </cell>
        </row>
        <row r="36">
          <cell r="A36" t="str">
            <v>160</v>
          </cell>
          <cell r="C36" t="str">
            <v>•</v>
          </cell>
          <cell r="D36" t="str">
            <v>US Private Client</v>
          </cell>
          <cell r="F36">
            <v>7.5599999999994907</v>
          </cell>
          <cell r="G36">
            <v>1768.31</v>
          </cell>
          <cell r="H36" t="str">
            <v>0</v>
          </cell>
          <cell r="I36">
            <v>9935.19</v>
          </cell>
          <cell r="J36">
            <v>265.22000000000003</v>
          </cell>
          <cell r="K36">
            <v>1788.32</v>
          </cell>
          <cell r="L36" t="str">
            <v>0</v>
          </cell>
          <cell r="M36" t="str">
            <v>0</v>
          </cell>
          <cell r="N36" t="str">
            <v>0</v>
          </cell>
          <cell r="O36" t="str">
            <v>0</v>
          </cell>
          <cell r="P36">
            <v>1259.8800000000001</v>
          </cell>
          <cell r="Q36">
            <v>15024.48</v>
          </cell>
          <cell r="S36">
            <v>0</v>
          </cell>
          <cell r="T36">
            <v>0</v>
          </cell>
          <cell r="U36">
            <v>0</v>
          </cell>
          <cell r="V36">
            <v>0</v>
          </cell>
          <cell r="W36">
            <v>0</v>
          </cell>
          <cell r="X36">
            <v>0</v>
          </cell>
          <cell r="Y36">
            <v>0</v>
          </cell>
          <cell r="Z36">
            <v>0</v>
          </cell>
          <cell r="AA36">
            <v>0</v>
          </cell>
          <cell r="AB36">
            <v>0</v>
          </cell>
          <cell r="AC36">
            <v>0</v>
          </cell>
          <cell r="AD36">
            <v>0</v>
          </cell>
          <cell r="AF36">
            <v>-7.5599999999994907</v>
          </cell>
          <cell r="AG36">
            <v>-1768.31</v>
          </cell>
          <cell r="AH36">
            <v>0</v>
          </cell>
          <cell r="AI36">
            <v>-9935.19</v>
          </cell>
          <cell r="AJ36">
            <v>-265.22000000000003</v>
          </cell>
          <cell r="AK36">
            <v>-1788.32</v>
          </cell>
          <cell r="AL36">
            <v>0</v>
          </cell>
          <cell r="AM36">
            <v>0</v>
          </cell>
          <cell r="AN36">
            <v>0</v>
          </cell>
          <cell r="AO36">
            <v>0</v>
          </cell>
          <cell r="AP36">
            <v>-1259.8800000000001</v>
          </cell>
          <cell r="AQ36">
            <v>-15024.48</v>
          </cell>
        </row>
        <row r="37">
          <cell r="A37" t="str">
            <v>165</v>
          </cell>
          <cell r="C37" t="str">
            <v>•</v>
          </cell>
          <cell r="D37" t="str">
            <v>Int'l Private Client</v>
          </cell>
          <cell r="F37" t="str">
            <v>0</v>
          </cell>
          <cell r="G37" t="str">
            <v>0</v>
          </cell>
          <cell r="H37" t="str">
            <v>0</v>
          </cell>
          <cell r="I37" t="str">
            <v>0</v>
          </cell>
          <cell r="J37" t="str">
            <v>0</v>
          </cell>
          <cell r="K37" t="str">
            <v>0</v>
          </cell>
          <cell r="L37" t="str">
            <v>0</v>
          </cell>
          <cell r="M37" t="str">
            <v>0</v>
          </cell>
          <cell r="N37" t="str">
            <v>0</v>
          </cell>
          <cell r="O37" t="str">
            <v>0</v>
          </cell>
          <cell r="P37" t="str">
            <v>0</v>
          </cell>
          <cell r="Q37">
            <v>0</v>
          </cell>
          <cell r="S37">
            <v>0</v>
          </cell>
          <cell r="T37">
            <v>0</v>
          </cell>
          <cell r="U37">
            <v>0</v>
          </cell>
          <cell r="V37">
            <v>0</v>
          </cell>
          <cell r="W37">
            <v>0</v>
          </cell>
          <cell r="X37">
            <v>0</v>
          </cell>
          <cell r="Y37">
            <v>0</v>
          </cell>
          <cell r="Z37">
            <v>0</v>
          </cell>
          <cell r="AA37">
            <v>0</v>
          </cell>
          <cell r="AB37">
            <v>0</v>
          </cell>
          <cell r="AC37">
            <v>0</v>
          </cell>
          <cell r="AD37">
            <v>0</v>
          </cell>
          <cell r="AF37">
            <v>0</v>
          </cell>
          <cell r="AG37">
            <v>0</v>
          </cell>
          <cell r="AH37">
            <v>0</v>
          </cell>
          <cell r="AI37">
            <v>0</v>
          </cell>
          <cell r="AJ37">
            <v>0</v>
          </cell>
          <cell r="AK37">
            <v>0</v>
          </cell>
          <cell r="AL37">
            <v>0</v>
          </cell>
          <cell r="AM37">
            <v>0</v>
          </cell>
          <cell r="AN37">
            <v>0</v>
          </cell>
          <cell r="AO37">
            <v>0</v>
          </cell>
          <cell r="AP37">
            <v>0</v>
          </cell>
          <cell r="AQ37">
            <v>0</v>
          </cell>
        </row>
        <row r="38">
          <cell r="A38" t="str">
            <v>400</v>
          </cell>
          <cell r="C38" t="str">
            <v>•</v>
          </cell>
          <cell r="D38" t="str">
            <v>Stock Plan Svcs</v>
          </cell>
          <cell r="F38">
            <v>27.870000000002619</v>
          </cell>
          <cell r="G38">
            <v>1764.52</v>
          </cell>
          <cell r="H38" t="str">
            <v>0</v>
          </cell>
          <cell r="I38" t="str">
            <v>0</v>
          </cell>
          <cell r="J38">
            <v>1598.08</v>
          </cell>
          <cell r="K38" t="str">
            <v>0</v>
          </cell>
          <cell r="L38" t="str">
            <v>0</v>
          </cell>
          <cell r="M38" t="str">
            <v>0</v>
          </cell>
          <cell r="N38" t="str">
            <v>0</v>
          </cell>
          <cell r="O38" t="str">
            <v>0</v>
          </cell>
          <cell r="P38">
            <v>3211.43</v>
          </cell>
          <cell r="Q38">
            <v>6601.9000000000024</v>
          </cell>
          <cell r="S38">
            <v>0</v>
          </cell>
          <cell r="T38">
            <v>0</v>
          </cell>
          <cell r="U38">
            <v>0</v>
          </cell>
          <cell r="V38">
            <v>0</v>
          </cell>
          <cell r="W38">
            <v>0</v>
          </cell>
          <cell r="X38">
            <v>0</v>
          </cell>
          <cell r="Y38">
            <v>0</v>
          </cell>
          <cell r="Z38">
            <v>0</v>
          </cell>
          <cell r="AA38">
            <v>0</v>
          </cell>
          <cell r="AB38">
            <v>0</v>
          </cell>
          <cell r="AC38">
            <v>0</v>
          </cell>
          <cell r="AD38">
            <v>0</v>
          </cell>
          <cell r="AF38">
            <v>-27.870000000002619</v>
          </cell>
          <cell r="AG38">
            <v>-1764.52</v>
          </cell>
          <cell r="AH38">
            <v>0</v>
          </cell>
          <cell r="AI38">
            <v>0</v>
          </cell>
          <cell r="AJ38">
            <v>-1598.08</v>
          </cell>
          <cell r="AK38">
            <v>0</v>
          </cell>
          <cell r="AL38">
            <v>0</v>
          </cell>
          <cell r="AM38">
            <v>0</v>
          </cell>
          <cell r="AN38">
            <v>0</v>
          </cell>
          <cell r="AO38">
            <v>0</v>
          </cell>
          <cell r="AP38">
            <v>-3211.43</v>
          </cell>
          <cell r="AQ38">
            <v>-6601.9000000000024</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35.43000000000211</v>
          </cell>
          <cell r="G40">
            <v>3532.83</v>
          </cell>
          <cell r="H40">
            <v>0</v>
          </cell>
          <cell r="I40">
            <v>9935.19</v>
          </cell>
          <cell r="J40">
            <v>1863.3</v>
          </cell>
          <cell r="K40">
            <v>1788.32</v>
          </cell>
          <cell r="L40">
            <v>0</v>
          </cell>
          <cell r="M40">
            <v>0</v>
          </cell>
          <cell r="N40">
            <v>0</v>
          </cell>
          <cell r="O40">
            <v>0</v>
          </cell>
          <cell r="P40">
            <v>4471.3099999999995</v>
          </cell>
          <cell r="Q40">
            <v>21626.38</v>
          </cell>
          <cell r="S40">
            <v>0</v>
          </cell>
          <cell r="T40">
            <v>0</v>
          </cell>
          <cell r="U40">
            <v>0</v>
          </cell>
          <cell r="V40">
            <v>0</v>
          </cell>
          <cell r="W40">
            <v>0</v>
          </cell>
          <cell r="X40">
            <v>0</v>
          </cell>
          <cell r="Y40">
            <v>0</v>
          </cell>
          <cell r="Z40">
            <v>0</v>
          </cell>
          <cell r="AA40">
            <v>0</v>
          </cell>
          <cell r="AB40">
            <v>0</v>
          </cell>
          <cell r="AC40">
            <v>0</v>
          </cell>
          <cell r="AD40">
            <v>0</v>
          </cell>
          <cell r="AF40">
            <v>-35.43000000000211</v>
          </cell>
          <cell r="AG40">
            <v>-3532.83</v>
          </cell>
          <cell r="AH40">
            <v>0</v>
          </cell>
          <cell r="AI40">
            <v>-9935.19</v>
          </cell>
          <cell r="AJ40">
            <v>-1863.3</v>
          </cell>
          <cell r="AK40">
            <v>-1788.32</v>
          </cell>
          <cell r="AL40">
            <v>0</v>
          </cell>
          <cell r="AM40">
            <v>0</v>
          </cell>
          <cell r="AN40">
            <v>0</v>
          </cell>
          <cell r="AO40">
            <v>0</v>
          </cell>
          <cell r="AP40">
            <v>-4471.3099999999995</v>
          </cell>
          <cell r="AQ40">
            <v>-21626.38</v>
          </cell>
        </row>
        <row r="42">
          <cell r="C42" t="str">
            <v>Equity Research</v>
          </cell>
        </row>
        <row r="43">
          <cell r="A43" t="str">
            <v>190</v>
          </cell>
          <cell r="C43" t="str">
            <v>•</v>
          </cell>
          <cell r="D43" t="str">
            <v>Equity Research</v>
          </cell>
          <cell r="F43">
            <v>40234.04</v>
          </cell>
          <cell r="G43">
            <v>696662.18</v>
          </cell>
          <cell r="H43">
            <v>3233.33</v>
          </cell>
          <cell r="I43">
            <v>618479.94999999995</v>
          </cell>
          <cell r="J43">
            <v>31328.84</v>
          </cell>
          <cell r="K43">
            <v>805110.32</v>
          </cell>
          <cell r="L43" t="str">
            <v>0</v>
          </cell>
          <cell r="M43" t="str">
            <v>0</v>
          </cell>
          <cell r="N43" t="str">
            <v>0</v>
          </cell>
          <cell r="O43" t="str">
            <v>0</v>
          </cell>
          <cell r="P43">
            <v>235563.8</v>
          </cell>
          <cell r="Q43">
            <v>2430612.46</v>
          </cell>
          <cell r="S43">
            <v>104666.64</v>
          </cell>
          <cell r="T43">
            <v>772333.27999999991</v>
          </cell>
          <cell r="U43">
            <v>0</v>
          </cell>
          <cell r="V43">
            <v>796333.32</v>
          </cell>
          <cell r="W43">
            <v>17333.28</v>
          </cell>
          <cell r="X43">
            <v>684666.55999999994</v>
          </cell>
          <cell r="Y43">
            <v>0</v>
          </cell>
          <cell r="Z43">
            <v>0</v>
          </cell>
          <cell r="AA43">
            <v>0</v>
          </cell>
          <cell r="AB43">
            <v>0</v>
          </cell>
          <cell r="AC43">
            <v>249666.6</v>
          </cell>
          <cell r="AD43">
            <v>2624999.6799999997</v>
          </cell>
          <cell r="AF43">
            <v>64432.6</v>
          </cell>
          <cell r="AG43">
            <v>75671.09999999986</v>
          </cell>
          <cell r="AH43">
            <v>-3233.33</v>
          </cell>
          <cell r="AI43">
            <v>177853.37</v>
          </cell>
          <cell r="AJ43">
            <v>-13995.560000000001</v>
          </cell>
          <cell r="AK43">
            <v>-120443.76000000001</v>
          </cell>
          <cell r="AL43">
            <v>0</v>
          </cell>
          <cell r="AM43">
            <v>0</v>
          </cell>
          <cell r="AN43">
            <v>0</v>
          </cell>
          <cell r="AO43">
            <v>0</v>
          </cell>
          <cell r="AP43">
            <v>14102.800000000017</v>
          </cell>
          <cell r="AQ43">
            <v>194387.21999999988</v>
          </cell>
        </row>
        <row r="44">
          <cell r="C44" t="str">
            <v>Total Equity Research</v>
          </cell>
          <cell r="F44">
            <v>40234.04</v>
          </cell>
          <cell r="G44">
            <v>696662.18</v>
          </cell>
          <cell r="H44">
            <v>3233.33</v>
          </cell>
          <cell r="I44">
            <v>618479.94999999995</v>
          </cell>
          <cell r="J44">
            <v>31328.84</v>
          </cell>
          <cell r="K44">
            <v>805110.32</v>
          </cell>
          <cell r="L44">
            <v>0</v>
          </cell>
          <cell r="M44">
            <v>0</v>
          </cell>
          <cell r="N44">
            <v>0</v>
          </cell>
          <cell r="O44">
            <v>0</v>
          </cell>
          <cell r="P44">
            <v>235563.8</v>
          </cell>
          <cell r="Q44">
            <v>2430612.46</v>
          </cell>
          <cell r="S44">
            <v>104666.64</v>
          </cell>
          <cell r="T44">
            <v>772333.27999999991</v>
          </cell>
          <cell r="U44">
            <v>0</v>
          </cell>
          <cell r="V44">
            <v>796333.32</v>
          </cell>
          <cell r="W44">
            <v>17333.28</v>
          </cell>
          <cell r="X44">
            <v>684666.55999999994</v>
          </cell>
          <cell r="Y44">
            <v>0</v>
          </cell>
          <cell r="Z44">
            <v>0</v>
          </cell>
          <cell r="AA44">
            <v>0</v>
          </cell>
          <cell r="AB44">
            <v>0</v>
          </cell>
          <cell r="AC44">
            <v>249666.6</v>
          </cell>
          <cell r="AD44">
            <v>2624999.6799999997</v>
          </cell>
          <cell r="AF44">
            <v>64432.6</v>
          </cell>
          <cell r="AG44">
            <v>75671.09999999986</v>
          </cell>
          <cell r="AH44">
            <v>-3233.33</v>
          </cell>
          <cell r="AI44">
            <v>177853.37</v>
          </cell>
          <cell r="AJ44">
            <v>-13995.560000000001</v>
          </cell>
          <cell r="AK44">
            <v>-120443.76000000001</v>
          </cell>
          <cell r="AL44">
            <v>0</v>
          </cell>
          <cell r="AM44">
            <v>0</v>
          </cell>
          <cell r="AN44">
            <v>0</v>
          </cell>
          <cell r="AO44">
            <v>0</v>
          </cell>
          <cell r="AP44">
            <v>14102.800000000017</v>
          </cell>
          <cell r="AQ44">
            <v>194387.21999999988</v>
          </cell>
        </row>
        <row r="46">
          <cell r="B46" t="str">
            <v>Total Smith Barney</v>
          </cell>
          <cell r="F46">
            <v>40269.47</v>
          </cell>
          <cell r="G46">
            <v>700195.01</v>
          </cell>
          <cell r="H46">
            <v>3233.33</v>
          </cell>
          <cell r="I46">
            <v>628415.1399999999</v>
          </cell>
          <cell r="J46">
            <v>33192.14</v>
          </cell>
          <cell r="K46">
            <v>806898.6399999999</v>
          </cell>
          <cell r="L46">
            <v>0</v>
          </cell>
          <cell r="M46">
            <v>0</v>
          </cell>
          <cell r="N46">
            <v>0</v>
          </cell>
          <cell r="O46">
            <v>0</v>
          </cell>
          <cell r="P46">
            <v>240035.11</v>
          </cell>
          <cell r="Q46">
            <v>2452238.84</v>
          </cell>
          <cell r="S46">
            <v>104666.64</v>
          </cell>
          <cell r="T46">
            <v>772333.27999999991</v>
          </cell>
          <cell r="U46">
            <v>0</v>
          </cell>
          <cell r="V46">
            <v>796333.32</v>
          </cell>
          <cell r="W46">
            <v>17333.28</v>
          </cell>
          <cell r="X46">
            <v>684666.55999999994</v>
          </cell>
          <cell r="Y46">
            <v>0</v>
          </cell>
          <cell r="Z46">
            <v>0</v>
          </cell>
          <cell r="AA46">
            <v>0</v>
          </cell>
          <cell r="AB46">
            <v>0</v>
          </cell>
          <cell r="AC46">
            <v>249666.6</v>
          </cell>
          <cell r="AD46">
            <v>2624999.6799999997</v>
          </cell>
          <cell r="AF46">
            <v>64397.17</v>
          </cell>
          <cell r="AG46">
            <v>72138.269999999859</v>
          </cell>
          <cell r="AH46">
            <v>-3233.33</v>
          </cell>
          <cell r="AI46">
            <v>167918.18</v>
          </cell>
          <cell r="AJ46">
            <v>-15858.86</v>
          </cell>
          <cell r="AK46">
            <v>-122232.08000000002</v>
          </cell>
          <cell r="AL46">
            <v>0</v>
          </cell>
          <cell r="AM46">
            <v>0</v>
          </cell>
          <cell r="AN46">
            <v>0</v>
          </cell>
          <cell r="AO46">
            <v>0</v>
          </cell>
          <cell r="AP46">
            <v>9631.490000000018</v>
          </cell>
          <cell r="AQ46">
            <v>172760.83999999988</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36525310.93</v>
          </cell>
          <cell r="G50">
            <v>10618823.209999999</v>
          </cell>
          <cell r="H50">
            <v>87448.38</v>
          </cell>
          <cell r="I50">
            <v>11984133.34</v>
          </cell>
          <cell r="J50">
            <v>1763494.88</v>
          </cell>
          <cell r="K50">
            <v>22332942.259999998</v>
          </cell>
          <cell r="L50">
            <v>0</v>
          </cell>
          <cell r="M50">
            <v>1135459.8700000001</v>
          </cell>
          <cell r="N50">
            <v>848893.02999999991</v>
          </cell>
          <cell r="O50">
            <v>1305</v>
          </cell>
          <cell r="P50">
            <v>8925204.7899999991</v>
          </cell>
          <cell r="Q50">
            <v>94223015.689999998</v>
          </cell>
          <cell r="S50">
            <v>40336821.400000006</v>
          </cell>
          <cell r="T50">
            <v>10468200.76</v>
          </cell>
          <cell r="U50">
            <v>0</v>
          </cell>
          <cell r="V50">
            <v>13512621.359999999</v>
          </cell>
          <cell r="W50">
            <v>853692.24</v>
          </cell>
          <cell r="X50">
            <v>45702888</v>
          </cell>
          <cell r="Y50">
            <v>1440</v>
          </cell>
          <cell r="Z50">
            <v>1954387.9200000004</v>
          </cell>
          <cell r="AA50">
            <v>89988</v>
          </cell>
          <cell r="AB50">
            <v>14600</v>
          </cell>
          <cell r="AC50">
            <v>7379473.6799999997</v>
          </cell>
          <cell r="AD50">
            <v>120314113.35999998</v>
          </cell>
          <cell r="AF50">
            <v>3811510.4699999979</v>
          </cell>
          <cell r="AG50">
            <v>-150622.44999999978</v>
          </cell>
          <cell r="AH50">
            <v>-87448.38</v>
          </cell>
          <cell r="AI50">
            <v>1528488.0199999998</v>
          </cell>
          <cell r="AJ50">
            <v>-909802.63999999978</v>
          </cell>
          <cell r="AK50">
            <v>23369945.740000006</v>
          </cell>
          <cell r="AL50">
            <v>1440</v>
          </cell>
          <cell r="AM50">
            <v>818928.05000000051</v>
          </cell>
          <cell r="AN50">
            <v>-758905.02999999991</v>
          </cell>
          <cell r="AO50">
            <v>13295</v>
          </cell>
          <cell r="AP50">
            <v>-1545731.11</v>
          </cell>
          <cell r="AQ50">
            <v>26091097.669999998</v>
          </cell>
        </row>
      </sheetData>
      <sheetData sheetId="5" refreshError="1">
        <row r="9">
          <cell r="B9" t="str">
            <v>GCIB</v>
          </cell>
        </row>
        <row r="11">
          <cell r="C11" t="str">
            <v>GTS</v>
          </cell>
        </row>
        <row r="12">
          <cell r="A12" t="str">
            <v>032</v>
          </cell>
          <cell r="C12" t="str">
            <v>•</v>
          </cell>
          <cell r="D12" t="str">
            <v>Cash</v>
          </cell>
          <cell r="F12" t="str">
            <v>0</v>
          </cell>
          <cell r="G12" t="str">
            <v>0</v>
          </cell>
          <cell r="H12" t="str">
            <v>0</v>
          </cell>
          <cell r="I12" t="str">
            <v>0</v>
          </cell>
          <cell r="J12">
            <v>116.72</v>
          </cell>
          <cell r="K12" t="str">
            <v>0</v>
          </cell>
          <cell r="L12" t="str">
            <v>0</v>
          </cell>
          <cell r="M12">
            <v>77822.83</v>
          </cell>
          <cell r="N12" t="str">
            <v>0</v>
          </cell>
          <cell r="O12" t="str">
            <v>0</v>
          </cell>
          <cell r="P12" t="str">
            <v>0</v>
          </cell>
          <cell r="Q12">
            <v>77939.55</v>
          </cell>
          <cell r="S12">
            <v>0</v>
          </cell>
          <cell r="T12">
            <v>0</v>
          </cell>
          <cell r="U12">
            <v>0</v>
          </cell>
          <cell r="V12">
            <v>0</v>
          </cell>
          <cell r="W12">
            <v>0</v>
          </cell>
          <cell r="X12">
            <v>0</v>
          </cell>
          <cell r="Y12">
            <v>0</v>
          </cell>
          <cell r="Z12">
            <v>92157.71</v>
          </cell>
          <cell r="AA12">
            <v>0</v>
          </cell>
          <cell r="AB12">
            <v>0</v>
          </cell>
          <cell r="AC12">
            <v>0</v>
          </cell>
          <cell r="AD12">
            <v>92157.71</v>
          </cell>
          <cell r="AF12">
            <v>0</v>
          </cell>
          <cell r="AG12">
            <v>0</v>
          </cell>
          <cell r="AH12">
            <v>0</v>
          </cell>
          <cell r="AI12">
            <v>0</v>
          </cell>
          <cell r="AJ12">
            <v>-116.72</v>
          </cell>
          <cell r="AK12">
            <v>0</v>
          </cell>
          <cell r="AL12">
            <v>0</v>
          </cell>
          <cell r="AM12">
            <v>14334.880000000005</v>
          </cell>
          <cell r="AN12">
            <v>0</v>
          </cell>
          <cell r="AO12">
            <v>0</v>
          </cell>
          <cell r="AP12">
            <v>0</v>
          </cell>
          <cell r="AQ12">
            <v>14218.160000000005</v>
          </cell>
        </row>
        <row r="13">
          <cell r="A13" t="str">
            <v>420</v>
          </cell>
          <cell r="C13" t="str">
            <v>•</v>
          </cell>
          <cell r="D13" t="str">
            <v>Trade</v>
          </cell>
          <cell r="F13" t="str">
            <v>0</v>
          </cell>
          <cell r="G13" t="str">
            <v>0</v>
          </cell>
          <cell r="H13" t="str">
            <v>0</v>
          </cell>
          <cell r="I13" t="str">
            <v>0</v>
          </cell>
          <cell r="J13">
            <v>20</v>
          </cell>
          <cell r="K13" t="str">
            <v>0</v>
          </cell>
          <cell r="L13" t="str">
            <v>0</v>
          </cell>
          <cell r="M13">
            <v>607.77</v>
          </cell>
          <cell r="N13" t="str">
            <v>0</v>
          </cell>
          <cell r="O13" t="str">
            <v>0</v>
          </cell>
          <cell r="P13" t="str">
            <v>0</v>
          </cell>
          <cell r="Q13">
            <v>627.77</v>
          </cell>
          <cell r="S13">
            <v>0</v>
          </cell>
          <cell r="T13">
            <v>0</v>
          </cell>
          <cell r="U13">
            <v>0</v>
          </cell>
          <cell r="V13">
            <v>0</v>
          </cell>
          <cell r="W13">
            <v>0</v>
          </cell>
          <cell r="X13">
            <v>0</v>
          </cell>
          <cell r="Y13">
            <v>0</v>
          </cell>
          <cell r="Z13">
            <v>0</v>
          </cell>
          <cell r="AA13">
            <v>0</v>
          </cell>
          <cell r="AB13">
            <v>0</v>
          </cell>
          <cell r="AC13">
            <v>0</v>
          </cell>
          <cell r="AD13">
            <v>0</v>
          </cell>
          <cell r="AF13">
            <v>0</v>
          </cell>
          <cell r="AG13">
            <v>0</v>
          </cell>
          <cell r="AH13">
            <v>0</v>
          </cell>
          <cell r="AI13">
            <v>0</v>
          </cell>
          <cell r="AJ13">
            <v>-20</v>
          </cell>
          <cell r="AK13">
            <v>0</v>
          </cell>
          <cell r="AL13">
            <v>0</v>
          </cell>
          <cell r="AM13">
            <v>-607.77</v>
          </cell>
          <cell r="AN13">
            <v>0</v>
          </cell>
          <cell r="AO13">
            <v>0</v>
          </cell>
          <cell r="AP13">
            <v>0</v>
          </cell>
          <cell r="AQ13">
            <v>-627.77</v>
          </cell>
        </row>
        <row r="14">
          <cell r="A14" t="str">
            <v>031</v>
          </cell>
          <cell r="C14" t="str">
            <v>•</v>
          </cell>
          <cell r="D14" t="str">
            <v>GSS</v>
          </cell>
          <cell r="F14" t="str">
            <v>0</v>
          </cell>
          <cell r="G14" t="str">
            <v>0</v>
          </cell>
          <cell r="H14" t="str">
            <v>0</v>
          </cell>
          <cell r="I14" t="str">
            <v>0</v>
          </cell>
          <cell r="J14" t="str">
            <v>0</v>
          </cell>
          <cell r="K14" t="str">
            <v>0</v>
          </cell>
          <cell r="L14" t="str">
            <v>0</v>
          </cell>
          <cell r="M14">
            <v>20044.66</v>
          </cell>
          <cell r="N14" t="str">
            <v>0</v>
          </cell>
          <cell r="O14" t="str">
            <v>0</v>
          </cell>
          <cell r="P14" t="str">
            <v>0</v>
          </cell>
          <cell r="Q14">
            <v>20044.66</v>
          </cell>
          <cell r="S14">
            <v>0</v>
          </cell>
          <cell r="T14">
            <v>0</v>
          </cell>
          <cell r="U14">
            <v>0</v>
          </cell>
          <cell r="V14">
            <v>0</v>
          </cell>
          <cell r="W14">
            <v>0</v>
          </cell>
          <cell r="X14">
            <v>0</v>
          </cell>
          <cell r="Y14">
            <v>0</v>
          </cell>
          <cell r="Z14">
            <v>17569.963333333333</v>
          </cell>
          <cell r="AA14">
            <v>0</v>
          </cell>
          <cell r="AB14">
            <v>0</v>
          </cell>
          <cell r="AC14">
            <v>0</v>
          </cell>
          <cell r="AD14">
            <v>17569.963333333333</v>
          </cell>
          <cell r="AF14">
            <v>0</v>
          </cell>
          <cell r="AG14">
            <v>0</v>
          </cell>
          <cell r="AH14">
            <v>0</v>
          </cell>
          <cell r="AI14">
            <v>0</v>
          </cell>
          <cell r="AJ14">
            <v>0</v>
          </cell>
          <cell r="AK14">
            <v>0</v>
          </cell>
          <cell r="AL14">
            <v>0</v>
          </cell>
          <cell r="AM14">
            <v>-2474.6966666666667</v>
          </cell>
          <cell r="AN14">
            <v>0</v>
          </cell>
          <cell r="AO14">
            <v>0</v>
          </cell>
          <cell r="AP14">
            <v>0</v>
          </cell>
          <cell r="AQ14">
            <v>-2474.6966666666667</v>
          </cell>
        </row>
        <row r="15">
          <cell r="A15" t="str">
            <v>GTSOT</v>
          </cell>
          <cell r="C15" t="str">
            <v>•</v>
          </cell>
          <cell r="D15" t="str">
            <v>O&amp;T</v>
          </cell>
          <cell r="F15">
            <v>0</v>
          </cell>
          <cell r="G15">
            <v>0</v>
          </cell>
          <cell r="H15">
            <v>0</v>
          </cell>
          <cell r="I15">
            <v>0</v>
          </cell>
          <cell r="J15">
            <v>0</v>
          </cell>
          <cell r="K15">
            <v>0</v>
          </cell>
          <cell r="L15">
            <v>0</v>
          </cell>
          <cell r="M15">
            <v>0</v>
          </cell>
          <cell r="N15">
            <v>0</v>
          </cell>
          <cell r="O15">
            <v>0</v>
          </cell>
          <cell r="P15">
            <v>0</v>
          </cell>
          <cell r="Q15">
            <v>0</v>
          </cell>
          <cell r="S15">
            <v>0</v>
          </cell>
          <cell r="T15">
            <v>0</v>
          </cell>
          <cell r="U15">
            <v>0</v>
          </cell>
          <cell r="V15">
            <v>0</v>
          </cell>
          <cell r="W15">
            <v>0</v>
          </cell>
          <cell r="X15">
            <v>0</v>
          </cell>
          <cell r="Y15">
            <v>0</v>
          </cell>
          <cell r="Z15">
            <v>0</v>
          </cell>
          <cell r="AA15">
            <v>0</v>
          </cell>
          <cell r="AB15">
            <v>0</v>
          </cell>
          <cell r="AC15">
            <v>0</v>
          </cell>
          <cell r="AD15">
            <v>0</v>
          </cell>
          <cell r="AF15">
            <v>0</v>
          </cell>
          <cell r="AG15">
            <v>0</v>
          </cell>
          <cell r="AH15">
            <v>0</v>
          </cell>
          <cell r="AI15">
            <v>0</v>
          </cell>
          <cell r="AJ15">
            <v>0</v>
          </cell>
          <cell r="AK15">
            <v>0</v>
          </cell>
          <cell r="AL15">
            <v>0</v>
          </cell>
          <cell r="AM15">
            <v>0</v>
          </cell>
          <cell r="AN15">
            <v>0</v>
          </cell>
          <cell r="AO15">
            <v>0</v>
          </cell>
          <cell r="AP15">
            <v>0</v>
          </cell>
          <cell r="AQ15">
            <v>0</v>
          </cell>
        </row>
        <row r="16">
          <cell r="A16" t="str">
            <v>GTSOTH</v>
          </cell>
          <cell r="C16" t="str">
            <v>•</v>
          </cell>
          <cell r="D16" t="str">
            <v>Other</v>
          </cell>
          <cell r="F16">
            <v>0</v>
          </cell>
          <cell r="G16">
            <v>0</v>
          </cell>
          <cell r="H16">
            <v>0</v>
          </cell>
          <cell r="I16">
            <v>0</v>
          </cell>
          <cell r="J16">
            <v>0</v>
          </cell>
          <cell r="K16">
            <v>0</v>
          </cell>
          <cell r="L16">
            <v>0</v>
          </cell>
          <cell r="M16">
            <v>106738.34999999999</v>
          </cell>
          <cell r="N16">
            <v>0</v>
          </cell>
          <cell r="O16">
            <v>0</v>
          </cell>
          <cell r="P16">
            <v>0</v>
          </cell>
          <cell r="Q16">
            <v>106738.34999999999</v>
          </cell>
          <cell r="S16">
            <v>0</v>
          </cell>
          <cell r="T16">
            <v>0</v>
          </cell>
          <cell r="U16">
            <v>0</v>
          </cell>
          <cell r="V16">
            <v>0</v>
          </cell>
          <cell r="W16">
            <v>0</v>
          </cell>
          <cell r="X16">
            <v>0</v>
          </cell>
          <cell r="Y16">
            <v>0</v>
          </cell>
          <cell r="Z16">
            <v>104471.74666666667</v>
          </cell>
          <cell r="AA16">
            <v>0</v>
          </cell>
          <cell r="AB16">
            <v>0</v>
          </cell>
          <cell r="AC16">
            <v>0</v>
          </cell>
          <cell r="AD16">
            <v>104471.74666666667</v>
          </cell>
          <cell r="AF16">
            <v>0</v>
          </cell>
          <cell r="AG16">
            <v>0</v>
          </cell>
          <cell r="AH16">
            <v>0</v>
          </cell>
          <cell r="AI16">
            <v>0</v>
          </cell>
          <cell r="AJ16">
            <v>0</v>
          </cell>
          <cell r="AK16">
            <v>0</v>
          </cell>
          <cell r="AL16">
            <v>0</v>
          </cell>
          <cell r="AM16">
            <v>-2266.603333333318</v>
          </cell>
          <cell r="AN16">
            <v>0</v>
          </cell>
          <cell r="AO16">
            <v>0</v>
          </cell>
          <cell r="AP16">
            <v>0</v>
          </cell>
          <cell r="AQ16">
            <v>-2266.603333333318</v>
          </cell>
        </row>
        <row r="17">
          <cell r="C17" t="str">
            <v>Total GTS</v>
          </cell>
          <cell r="F17">
            <v>0</v>
          </cell>
          <cell r="G17">
            <v>0</v>
          </cell>
          <cell r="H17">
            <v>0</v>
          </cell>
          <cell r="I17">
            <v>0</v>
          </cell>
          <cell r="J17">
            <v>136.72</v>
          </cell>
          <cell r="K17">
            <v>0</v>
          </cell>
          <cell r="L17">
            <v>0</v>
          </cell>
          <cell r="M17">
            <v>205213.61</v>
          </cell>
          <cell r="N17">
            <v>0</v>
          </cell>
          <cell r="O17">
            <v>0</v>
          </cell>
          <cell r="P17">
            <v>0</v>
          </cell>
          <cell r="Q17">
            <v>205350.33000000002</v>
          </cell>
          <cell r="S17">
            <v>0</v>
          </cell>
          <cell r="T17">
            <v>0</v>
          </cell>
          <cell r="U17">
            <v>0</v>
          </cell>
          <cell r="V17">
            <v>0</v>
          </cell>
          <cell r="W17">
            <v>0</v>
          </cell>
          <cell r="X17">
            <v>0</v>
          </cell>
          <cell r="Y17">
            <v>0</v>
          </cell>
          <cell r="Z17">
            <v>214199.42</v>
          </cell>
          <cell r="AA17">
            <v>0</v>
          </cell>
          <cell r="AB17">
            <v>0</v>
          </cell>
          <cell r="AC17">
            <v>0</v>
          </cell>
          <cell r="AD17">
            <v>214199.42</v>
          </cell>
          <cell r="AF17">
            <v>0</v>
          </cell>
          <cell r="AG17">
            <v>0</v>
          </cell>
          <cell r="AH17">
            <v>0</v>
          </cell>
          <cell r="AI17">
            <v>0</v>
          </cell>
          <cell r="AJ17">
            <v>-136.72</v>
          </cell>
          <cell r="AK17">
            <v>0</v>
          </cell>
          <cell r="AL17">
            <v>0</v>
          </cell>
          <cell r="AM17">
            <v>8985.8100000000195</v>
          </cell>
          <cell r="AN17">
            <v>0</v>
          </cell>
          <cell r="AO17">
            <v>0</v>
          </cell>
          <cell r="AP17">
            <v>0</v>
          </cell>
          <cell r="AQ17">
            <v>8849.0900000000202</v>
          </cell>
        </row>
        <row r="19">
          <cell r="C19" t="str">
            <v>CMB</v>
          </cell>
        </row>
        <row r="20">
          <cell r="A20" t="str">
            <v>080</v>
          </cell>
          <cell r="C20" t="str">
            <v>•</v>
          </cell>
          <cell r="D20" t="str">
            <v>Global Equities</v>
          </cell>
          <cell r="F20">
            <v>36.270000000000437</v>
          </cell>
          <cell r="G20" t="str">
            <v>0</v>
          </cell>
          <cell r="H20" t="str">
            <v>0</v>
          </cell>
          <cell r="I20" t="str">
            <v>0</v>
          </cell>
          <cell r="J20">
            <v>480</v>
          </cell>
          <cell r="K20" t="str">
            <v>0</v>
          </cell>
          <cell r="L20" t="str">
            <v>0</v>
          </cell>
          <cell r="M20">
            <v>6813.09</v>
          </cell>
          <cell r="N20" t="str">
            <v>0</v>
          </cell>
          <cell r="O20" t="str">
            <v>0</v>
          </cell>
          <cell r="P20" t="str">
            <v>0</v>
          </cell>
          <cell r="Q20">
            <v>7329.3600000000006</v>
          </cell>
          <cell r="S20">
            <v>738562.16</v>
          </cell>
          <cell r="T20">
            <v>397170.63999999996</v>
          </cell>
          <cell r="U20">
            <v>19887.96</v>
          </cell>
          <cell r="V20">
            <v>55797.32</v>
          </cell>
          <cell r="W20">
            <v>141213.96</v>
          </cell>
          <cell r="X20">
            <v>436453.32</v>
          </cell>
          <cell r="Y20">
            <v>0</v>
          </cell>
          <cell r="Z20">
            <v>547280.37333333341</v>
          </cell>
          <cell r="AA20">
            <v>103000</v>
          </cell>
          <cell r="AB20">
            <v>234340</v>
          </cell>
          <cell r="AC20">
            <v>488300.56</v>
          </cell>
          <cell r="AD20">
            <v>3162006.2933333335</v>
          </cell>
          <cell r="AF20">
            <v>738525.89</v>
          </cell>
          <cell r="AG20">
            <v>397170.63999999996</v>
          </cell>
          <cell r="AH20">
            <v>19887.96</v>
          </cell>
          <cell r="AI20">
            <v>55797.32</v>
          </cell>
          <cell r="AJ20">
            <v>140733.96</v>
          </cell>
          <cell r="AK20">
            <v>436453.32</v>
          </cell>
          <cell r="AL20">
            <v>0</v>
          </cell>
          <cell r="AM20">
            <v>540467.28333333344</v>
          </cell>
          <cell r="AN20">
            <v>103000</v>
          </cell>
          <cell r="AO20">
            <v>234340</v>
          </cell>
          <cell r="AP20">
            <v>488300.56</v>
          </cell>
          <cell r="AQ20">
            <v>3154676.9333333336</v>
          </cell>
        </row>
        <row r="21">
          <cell r="A21" t="str">
            <v>057</v>
          </cell>
          <cell r="C21" t="str">
            <v>•</v>
          </cell>
          <cell r="D21" t="str">
            <v>Global Fixed Income</v>
          </cell>
          <cell r="F21" t="str">
            <v>0</v>
          </cell>
          <cell r="G21" t="str">
            <v>0</v>
          </cell>
          <cell r="H21" t="str">
            <v>0</v>
          </cell>
          <cell r="I21" t="str">
            <v>0</v>
          </cell>
          <cell r="J21">
            <v>4967.38</v>
          </cell>
          <cell r="K21" t="str">
            <v>0</v>
          </cell>
          <cell r="L21" t="str">
            <v>0</v>
          </cell>
          <cell r="M21">
            <v>360535.87</v>
          </cell>
          <cell r="N21" t="str">
            <v>0</v>
          </cell>
          <cell r="O21" t="str">
            <v>0</v>
          </cell>
          <cell r="P21" t="str">
            <v>0</v>
          </cell>
          <cell r="Q21">
            <v>365503.25</v>
          </cell>
          <cell r="S21">
            <v>78602</v>
          </cell>
          <cell r="T21">
            <v>277873.27999999997</v>
          </cell>
          <cell r="U21">
            <v>14502.64</v>
          </cell>
          <cell r="V21">
            <v>24462.76</v>
          </cell>
          <cell r="W21">
            <v>107553.04</v>
          </cell>
          <cell r="X21">
            <v>226913.28</v>
          </cell>
          <cell r="Y21">
            <v>0</v>
          </cell>
          <cell r="Z21">
            <v>957398.68666666665</v>
          </cell>
          <cell r="AA21">
            <v>0</v>
          </cell>
          <cell r="AB21">
            <v>178244</v>
          </cell>
          <cell r="AC21">
            <v>296815.03999999998</v>
          </cell>
          <cell r="AD21">
            <v>2162364.7266666666</v>
          </cell>
          <cell r="AF21">
            <v>78602</v>
          </cell>
          <cell r="AG21">
            <v>277873.27999999997</v>
          </cell>
          <cell r="AH21">
            <v>14502.64</v>
          </cell>
          <cell r="AI21">
            <v>24462.76</v>
          </cell>
          <cell r="AJ21">
            <v>102585.65999999999</v>
          </cell>
          <cell r="AK21">
            <v>226913.28</v>
          </cell>
          <cell r="AL21">
            <v>0</v>
          </cell>
          <cell r="AM21">
            <v>596862.81666666665</v>
          </cell>
          <cell r="AN21">
            <v>0</v>
          </cell>
          <cell r="AO21">
            <v>178244</v>
          </cell>
          <cell r="AP21">
            <v>296815.03999999998</v>
          </cell>
          <cell r="AQ21">
            <v>1796861.4766666666</v>
          </cell>
        </row>
        <row r="22">
          <cell r="A22" t="str">
            <v>LOPORT</v>
          </cell>
          <cell r="C22" t="str">
            <v>•</v>
          </cell>
          <cell r="D22" t="str">
            <v>Loan Portfolio Mgmt</v>
          </cell>
          <cell r="F22">
            <v>3709.77</v>
          </cell>
          <cell r="G22">
            <v>0</v>
          </cell>
          <cell r="H22">
            <v>0</v>
          </cell>
          <cell r="I22">
            <v>0</v>
          </cell>
          <cell r="J22">
            <v>0</v>
          </cell>
          <cell r="K22">
            <v>0</v>
          </cell>
          <cell r="L22">
            <v>0</v>
          </cell>
          <cell r="M22">
            <v>370.98</v>
          </cell>
          <cell r="N22">
            <v>0</v>
          </cell>
          <cell r="O22">
            <v>0</v>
          </cell>
          <cell r="P22">
            <v>0</v>
          </cell>
          <cell r="Q22">
            <v>4080.75</v>
          </cell>
          <cell r="S22">
            <v>0</v>
          </cell>
          <cell r="T22">
            <v>0</v>
          </cell>
          <cell r="U22">
            <v>0</v>
          </cell>
          <cell r="V22">
            <v>0</v>
          </cell>
          <cell r="W22">
            <v>0</v>
          </cell>
          <cell r="X22">
            <v>0</v>
          </cell>
          <cell r="Y22">
            <v>0</v>
          </cell>
          <cell r="Z22">
            <v>0</v>
          </cell>
          <cell r="AA22">
            <v>0</v>
          </cell>
          <cell r="AB22">
            <v>0</v>
          </cell>
          <cell r="AC22">
            <v>0</v>
          </cell>
          <cell r="AD22">
            <v>0</v>
          </cell>
          <cell r="AF22">
            <v>-3709.77</v>
          </cell>
          <cell r="AG22">
            <v>0</v>
          </cell>
          <cell r="AH22">
            <v>0</v>
          </cell>
          <cell r="AI22">
            <v>0</v>
          </cell>
          <cell r="AJ22">
            <v>0</v>
          </cell>
          <cell r="AK22">
            <v>0</v>
          </cell>
          <cell r="AL22">
            <v>0</v>
          </cell>
          <cell r="AM22">
            <v>-370.98</v>
          </cell>
          <cell r="AN22">
            <v>0</v>
          </cell>
          <cell r="AO22">
            <v>0</v>
          </cell>
          <cell r="AP22">
            <v>0</v>
          </cell>
          <cell r="AQ22">
            <v>-4080.75</v>
          </cell>
        </row>
        <row r="23">
          <cell r="A23" t="str">
            <v>110</v>
          </cell>
          <cell r="C23" t="str">
            <v>•</v>
          </cell>
          <cell r="D23" t="str">
            <v>Investment Banking</v>
          </cell>
          <cell r="F23" t="str">
            <v>0</v>
          </cell>
          <cell r="G23">
            <v>94</v>
          </cell>
          <cell r="H23" t="str">
            <v>0</v>
          </cell>
          <cell r="I23" t="str">
            <v>0</v>
          </cell>
          <cell r="J23">
            <v>73</v>
          </cell>
          <cell r="K23">
            <v>373</v>
          </cell>
          <cell r="L23" t="str">
            <v>0</v>
          </cell>
          <cell r="M23">
            <v>40993.19</v>
          </cell>
          <cell r="N23" t="str">
            <v>0</v>
          </cell>
          <cell r="O23" t="str">
            <v>0</v>
          </cell>
          <cell r="P23" t="str">
            <v>0</v>
          </cell>
          <cell r="Q23">
            <v>41533.19</v>
          </cell>
          <cell r="S23">
            <v>5195.12</v>
          </cell>
          <cell r="T23">
            <v>293306.64</v>
          </cell>
          <cell r="U23">
            <v>15807.96</v>
          </cell>
          <cell r="V23">
            <v>36270.32</v>
          </cell>
          <cell r="W23">
            <v>209540.24</v>
          </cell>
          <cell r="X23">
            <v>321265.27999999997</v>
          </cell>
          <cell r="Y23">
            <v>0</v>
          </cell>
          <cell r="Z23">
            <v>646119.8666666667</v>
          </cell>
          <cell r="AA23">
            <v>0</v>
          </cell>
          <cell r="AB23">
            <v>158292</v>
          </cell>
          <cell r="AC23">
            <v>156826.23999999999</v>
          </cell>
          <cell r="AD23">
            <v>1842623.6666666667</v>
          </cell>
          <cell r="AF23">
            <v>5195.12</v>
          </cell>
          <cell r="AG23">
            <v>293212.64</v>
          </cell>
          <cell r="AH23">
            <v>15807.96</v>
          </cell>
          <cell r="AI23">
            <v>36270.32</v>
          </cell>
          <cell r="AJ23">
            <v>209467.24</v>
          </cell>
          <cell r="AK23">
            <v>320892.27999999997</v>
          </cell>
          <cell r="AL23">
            <v>0</v>
          </cell>
          <cell r="AM23">
            <v>605126.67666666675</v>
          </cell>
          <cell r="AN23">
            <v>0</v>
          </cell>
          <cell r="AO23">
            <v>158292</v>
          </cell>
          <cell r="AP23">
            <v>156826.23999999999</v>
          </cell>
          <cell r="AQ23">
            <v>1801090.4766666668</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0</v>
          </cell>
          <cell r="U24">
            <v>0</v>
          </cell>
          <cell r="V24">
            <v>0</v>
          </cell>
          <cell r="W24">
            <v>0</v>
          </cell>
          <cell r="X24">
            <v>0</v>
          </cell>
          <cell r="Y24">
            <v>0</v>
          </cell>
          <cell r="Z24">
            <v>0</v>
          </cell>
          <cell r="AA24">
            <v>0</v>
          </cell>
          <cell r="AB24">
            <v>0</v>
          </cell>
          <cell r="AC24">
            <v>0</v>
          </cell>
          <cell r="AD24">
            <v>0</v>
          </cell>
          <cell r="AF24">
            <v>0</v>
          </cell>
          <cell r="AG24">
            <v>0</v>
          </cell>
          <cell r="AH24">
            <v>0</v>
          </cell>
          <cell r="AI24">
            <v>0</v>
          </cell>
          <cell r="AJ24">
            <v>0</v>
          </cell>
          <cell r="AK24">
            <v>0</v>
          </cell>
          <cell r="AL24">
            <v>0</v>
          </cell>
          <cell r="AM24">
            <v>0</v>
          </cell>
          <cell r="AN24">
            <v>0</v>
          </cell>
          <cell r="AO24">
            <v>0</v>
          </cell>
          <cell r="AP24">
            <v>0</v>
          </cell>
          <cell r="AQ24">
            <v>0</v>
          </cell>
        </row>
        <row r="25">
          <cell r="A25" t="str">
            <v>CMBOT</v>
          </cell>
          <cell r="C25" t="str">
            <v>•</v>
          </cell>
          <cell r="D25" t="str">
            <v>O&amp;T (Incl. Sec Ops &amp; Sys Dev)</v>
          </cell>
          <cell r="F25">
            <v>4076495</v>
          </cell>
          <cell r="G25">
            <v>605809</v>
          </cell>
          <cell r="H25">
            <v>111962.61</v>
          </cell>
          <cell r="I25">
            <v>44332</v>
          </cell>
          <cell r="J25">
            <v>806974.16999999993</v>
          </cell>
          <cell r="K25">
            <v>6865625.25</v>
          </cell>
          <cell r="L25">
            <v>0</v>
          </cell>
          <cell r="M25">
            <v>851971.65</v>
          </cell>
          <cell r="N25">
            <v>139237.04999999999</v>
          </cell>
          <cell r="O25">
            <v>0</v>
          </cell>
          <cell r="P25">
            <v>523469.61000000004</v>
          </cell>
          <cell r="Q25">
            <v>14025876.340000002</v>
          </cell>
          <cell r="S25">
            <v>2815958.88</v>
          </cell>
          <cell r="T25">
            <v>408351.95999999996</v>
          </cell>
          <cell r="U25">
            <v>37887.96</v>
          </cell>
          <cell r="V25">
            <v>83580</v>
          </cell>
          <cell r="W25">
            <v>109154.40000000001</v>
          </cell>
          <cell r="X25">
            <v>1111927.92</v>
          </cell>
          <cell r="Y25">
            <v>0</v>
          </cell>
          <cell r="Z25">
            <v>847676.67999999982</v>
          </cell>
          <cell r="AA25">
            <v>158933.32</v>
          </cell>
          <cell r="AB25">
            <v>91228</v>
          </cell>
          <cell r="AC25">
            <v>350777.27999999997</v>
          </cell>
          <cell r="AD25">
            <v>6015476.3999999994</v>
          </cell>
          <cell r="AF25">
            <v>-1260536.1200000001</v>
          </cell>
          <cell r="AG25">
            <v>-197457.04000000004</v>
          </cell>
          <cell r="AH25">
            <v>-74074.649999999994</v>
          </cell>
          <cell r="AI25">
            <v>39248</v>
          </cell>
          <cell r="AJ25">
            <v>-697819.7699999999</v>
          </cell>
          <cell r="AK25">
            <v>-5753697.3300000001</v>
          </cell>
          <cell r="AL25">
            <v>0</v>
          </cell>
          <cell r="AM25">
            <v>-4294.9700000002049</v>
          </cell>
          <cell r="AN25">
            <v>19696.270000000019</v>
          </cell>
          <cell r="AO25">
            <v>91228</v>
          </cell>
          <cell r="AP25">
            <v>-172692.33000000007</v>
          </cell>
          <cell r="AQ25">
            <v>-8010399.9400000013</v>
          </cell>
        </row>
        <row r="26">
          <cell r="A26" t="str">
            <v>INFRA</v>
          </cell>
          <cell r="C26" t="str">
            <v>•</v>
          </cell>
          <cell r="D26" t="str">
            <v>Infr. Groups</v>
          </cell>
          <cell r="F26">
            <v>4245258.8900000006</v>
          </cell>
          <cell r="G26">
            <v>62719.07</v>
          </cell>
          <cell r="H26">
            <v>167559.81</v>
          </cell>
          <cell r="I26">
            <v>0</v>
          </cell>
          <cell r="J26">
            <v>217466.33000000002</v>
          </cell>
          <cell r="K26">
            <v>1451070.21</v>
          </cell>
          <cell r="L26">
            <v>0</v>
          </cell>
          <cell r="M26">
            <v>1085630.1300000001</v>
          </cell>
          <cell r="N26">
            <v>368133.39999999997</v>
          </cell>
          <cell r="O26">
            <v>0</v>
          </cell>
          <cell r="P26">
            <v>65571.509999999995</v>
          </cell>
          <cell r="Q26">
            <v>7663409.3500000006</v>
          </cell>
          <cell r="S26">
            <v>8198560.3200000012</v>
          </cell>
          <cell r="T26">
            <v>1171827.92</v>
          </cell>
          <cell r="U26">
            <v>111935.88</v>
          </cell>
          <cell r="V26">
            <v>247380</v>
          </cell>
          <cell r="W26">
            <v>273656.32000000001</v>
          </cell>
          <cell r="X26">
            <v>3200467.84</v>
          </cell>
          <cell r="Y26">
            <v>0</v>
          </cell>
          <cell r="Z26">
            <v>883032.54</v>
          </cell>
          <cell r="AA26">
            <v>476799.96</v>
          </cell>
          <cell r="AB26">
            <v>80484</v>
          </cell>
          <cell r="AC26">
            <v>998923.91999999993</v>
          </cell>
          <cell r="AD26">
            <v>15643068.700000005</v>
          </cell>
          <cell r="AF26">
            <v>3953301.4300000006</v>
          </cell>
          <cell r="AG26">
            <v>1109108.8499999999</v>
          </cell>
          <cell r="AH26">
            <v>-55623.929999999993</v>
          </cell>
          <cell r="AI26">
            <v>247380</v>
          </cell>
          <cell r="AJ26">
            <v>56189.989999999991</v>
          </cell>
          <cell r="AK26">
            <v>1749397.63</v>
          </cell>
          <cell r="AL26">
            <v>0</v>
          </cell>
          <cell r="AM26">
            <v>-202597.59000000008</v>
          </cell>
          <cell r="AN26">
            <v>108666.56000000006</v>
          </cell>
          <cell r="AO26">
            <v>80484</v>
          </cell>
          <cell r="AP26">
            <v>933352.40999999992</v>
          </cell>
          <cell r="AQ26">
            <v>7979659.3500000015</v>
          </cell>
        </row>
        <row r="27">
          <cell r="A27" t="str">
            <v>S&amp;T</v>
          </cell>
          <cell r="C27" t="str">
            <v>•</v>
          </cell>
          <cell r="D27" t="str">
            <v>Sales &amp; Trading</v>
          </cell>
          <cell r="F27" t="str">
            <v>0</v>
          </cell>
          <cell r="G27" t="str">
            <v>0</v>
          </cell>
          <cell r="H27" t="str">
            <v>0</v>
          </cell>
          <cell r="I27" t="str">
            <v>0</v>
          </cell>
          <cell r="J27">
            <v>550</v>
          </cell>
          <cell r="K27" t="str">
            <v>0</v>
          </cell>
          <cell r="L27" t="str">
            <v>0</v>
          </cell>
          <cell r="M27">
            <v>7833.16</v>
          </cell>
          <cell r="N27" t="str">
            <v>0</v>
          </cell>
          <cell r="O27" t="str">
            <v>0</v>
          </cell>
          <cell r="P27" t="str">
            <v>0</v>
          </cell>
          <cell r="Q27">
            <v>8383.16</v>
          </cell>
          <cell r="S27">
            <v>32</v>
          </cell>
          <cell r="T27">
            <v>15636</v>
          </cell>
          <cell r="U27">
            <v>656</v>
          </cell>
          <cell r="V27">
            <v>4332</v>
          </cell>
          <cell r="W27">
            <v>1188</v>
          </cell>
          <cell r="X27">
            <v>16348</v>
          </cell>
          <cell r="Y27">
            <v>0</v>
          </cell>
          <cell r="Z27">
            <v>21605.64</v>
          </cell>
          <cell r="AA27">
            <v>0</v>
          </cell>
          <cell r="AB27">
            <v>5796</v>
          </cell>
          <cell r="AC27">
            <v>23728</v>
          </cell>
          <cell r="AD27">
            <v>89321.64</v>
          </cell>
          <cell r="AF27">
            <v>32</v>
          </cell>
          <cell r="AG27">
            <v>15636</v>
          </cell>
          <cell r="AH27">
            <v>656</v>
          </cell>
          <cell r="AI27">
            <v>4332</v>
          </cell>
          <cell r="AJ27">
            <v>638</v>
          </cell>
          <cell r="AK27">
            <v>16348</v>
          </cell>
          <cell r="AL27">
            <v>0</v>
          </cell>
          <cell r="AM27">
            <v>13772.48</v>
          </cell>
          <cell r="AN27">
            <v>0</v>
          </cell>
          <cell r="AO27">
            <v>5796</v>
          </cell>
          <cell r="AP27">
            <v>23728</v>
          </cell>
          <cell r="AQ27">
            <v>80938.48</v>
          </cell>
        </row>
        <row r="28">
          <cell r="A28" t="str">
            <v>050</v>
          </cell>
          <cell r="C28" t="str">
            <v>•</v>
          </cell>
          <cell r="D28" t="str">
            <v>EM Local Finance</v>
          </cell>
          <cell r="F28" t="str">
            <v>0</v>
          </cell>
          <cell r="G28">
            <v>15816.82</v>
          </cell>
          <cell r="H28">
            <v>30743.61</v>
          </cell>
          <cell r="I28" t="str">
            <v>0</v>
          </cell>
          <cell r="J28">
            <v>59938.98</v>
          </cell>
          <cell r="K28">
            <v>473874.07</v>
          </cell>
          <cell r="L28" t="str">
            <v>0</v>
          </cell>
          <cell r="M28">
            <v>109940.01</v>
          </cell>
          <cell r="N28">
            <v>23927.9</v>
          </cell>
          <cell r="O28" t="str">
            <v>0</v>
          </cell>
          <cell r="P28">
            <v>36884.65</v>
          </cell>
          <cell r="Q28">
            <v>751126.04</v>
          </cell>
          <cell r="S28">
            <v>0</v>
          </cell>
          <cell r="T28">
            <v>0</v>
          </cell>
          <cell r="U28">
            <v>0</v>
          </cell>
          <cell r="V28">
            <v>0</v>
          </cell>
          <cell r="W28">
            <v>0</v>
          </cell>
          <cell r="X28">
            <v>0</v>
          </cell>
          <cell r="Y28">
            <v>0</v>
          </cell>
          <cell r="Z28">
            <v>11137.016666666668</v>
          </cell>
          <cell r="AA28">
            <v>0</v>
          </cell>
          <cell r="AB28">
            <v>0</v>
          </cell>
          <cell r="AC28">
            <v>0</v>
          </cell>
          <cell r="AD28">
            <v>11137.016666666668</v>
          </cell>
          <cell r="AF28">
            <v>0</v>
          </cell>
          <cell r="AG28">
            <v>-15816.82</v>
          </cell>
          <cell r="AH28">
            <v>-30743.61</v>
          </cell>
          <cell r="AI28">
            <v>0</v>
          </cell>
          <cell r="AJ28">
            <v>-59938.98</v>
          </cell>
          <cell r="AK28">
            <v>-473874.07</v>
          </cell>
          <cell r="AL28">
            <v>0</v>
          </cell>
          <cell r="AM28">
            <v>-98802.993333333332</v>
          </cell>
          <cell r="AN28">
            <v>-23927.9</v>
          </cell>
          <cell r="AO28">
            <v>0</v>
          </cell>
          <cell r="AP28">
            <v>-36884.65</v>
          </cell>
          <cell r="AQ28">
            <v>-739989.02333333332</v>
          </cell>
        </row>
        <row r="29">
          <cell r="A29" t="str">
            <v>CMBOTH</v>
          </cell>
          <cell r="C29" t="str">
            <v>•</v>
          </cell>
          <cell r="D29" t="str">
            <v>Other</v>
          </cell>
          <cell r="F29">
            <v>135026.35999999999</v>
          </cell>
          <cell r="G29">
            <v>1293.96</v>
          </cell>
          <cell r="H29">
            <v>3149.52</v>
          </cell>
          <cell r="I29">
            <v>0</v>
          </cell>
          <cell r="J29">
            <v>6469.0099999999993</v>
          </cell>
          <cell r="K29">
            <v>110907.4</v>
          </cell>
          <cell r="L29">
            <v>0</v>
          </cell>
          <cell r="M29">
            <v>81134.400000000009</v>
          </cell>
          <cell r="N29">
            <v>68195.399999999994</v>
          </cell>
          <cell r="O29">
            <v>0</v>
          </cell>
          <cell r="P29">
            <v>827.84</v>
          </cell>
          <cell r="Q29">
            <v>407003.88999999996</v>
          </cell>
          <cell r="S29">
            <v>0</v>
          </cell>
          <cell r="T29">
            <v>0</v>
          </cell>
          <cell r="U29">
            <v>0</v>
          </cell>
          <cell r="V29">
            <v>0</v>
          </cell>
          <cell r="W29">
            <v>44</v>
          </cell>
          <cell r="X29">
            <v>0</v>
          </cell>
          <cell r="Y29">
            <v>0</v>
          </cell>
          <cell r="Z29">
            <v>96352.32666666666</v>
          </cell>
          <cell r="AA29">
            <v>0</v>
          </cell>
          <cell r="AB29">
            <v>0</v>
          </cell>
          <cell r="AC29">
            <v>84</v>
          </cell>
          <cell r="AD29">
            <v>96480.32666666666</v>
          </cell>
          <cell r="AF29">
            <v>-135026.35999999999</v>
          </cell>
          <cell r="AG29">
            <v>-1293.96</v>
          </cell>
          <cell r="AH29">
            <v>-3149.52</v>
          </cell>
          <cell r="AI29">
            <v>0</v>
          </cell>
          <cell r="AJ29">
            <v>-6425.0099999999993</v>
          </cell>
          <cell r="AK29">
            <v>-110907.4</v>
          </cell>
          <cell r="AL29">
            <v>0</v>
          </cell>
          <cell r="AM29">
            <v>15217.926666666652</v>
          </cell>
          <cell r="AN29">
            <v>-68195.399999999994</v>
          </cell>
          <cell r="AO29">
            <v>0</v>
          </cell>
          <cell r="AP29">
            <v>-743.84</v>
          </cell>
          <cell r="AQ29">
            <v>-310523.5633333333</v>
          </cell>
        </row>
        <row r="30">
          <cell r="C30" t="str">
            <v>Total CMB</v>
          </cell>
          <cell r="F30">
            <v>8460526.290000001</v>
          </cell>
          <cell r="G30">
            <v>685732.84999999986</v>
          </cell>
          <cell r="H30">
            <v>313415.55</v>
          </cell>
          <cell r="I30">
            <v>44332</v>
          </cell>
          <cell r="J30">
            <v>1096918.8699999999</v>
          </cell>
          <cell r="K30">
            <v>8901849.9299999997</v>
          </cell>
          <cell r="L30">
            <v>0</v>
          </cell>
          <cell r="M30">
            <v>2545222.48</v>
          </cell>
          <cell r="N30">
            <v>599493.75</v>
          </cell>
          <cell r="O30">
            <v>0</v>
          </cell>
          <cell r="P30">
            <v>626753.61</v>
          </cell>
          <cell r="Q30">
            <v>23274245.330000002</v>
          </cell>
          <cell r="S30">
            <v>11836910.48</v>
          </cell>
          <cell r="T30">
            <v>2564166.44</v>
          </cell>
          <cell r="U30">
            <v>200678.39999999999</v>
          </cell>
          <cell r="V30">
            <v>451822.4</v>
          </cell>
          <cell r="W30">
            <v>842349.96</v>
          </cell>
          <cell r="X30">
            <v>5313375.6399999997</v>
          </cell>
          <cell r="Y30">
            <v>0</v>
          </cell>
          <cell r="Z30">
            <v>4010603.13</v>
          </cell>
          <cell r="AA30">
            <v>738733.28</v>
          </cell>
          <cell r="AB30">
            <v>748384</v>
          </cell>
          <cell r="AC30">
            <v>2315455.04</v>
          </cell>
          <cell r="AD30">
            <v>29022478.770000003</v>
          </cell>
          <cell r="AF30">
            <v>3376384.1900000009</v>
          </cell>
          <cell r="AG30">
            <v>1878433.5899999996</v>
          </cell>
          <cell r="AH30">
            <v>-112737.15</v>
          </cell>
          <cell r="AI30">
            <v>407490.4</v>
          </cell>
          <cell r="AJ30">
            <v>-254568.90999999995</v>
          </cell>
          <cell r="AK30">
            <v>-3588474.29</v>
          </cell>
          <cell r="AL30">
            <v>0</v>
          </cell>
          <cell r="AM30">
            <v>1465380.65</v>
          </cell>
          <cell r="AN30">
            <v>139239.53000000009</v>
          </cell>
          <cell r="AO30">
            <v>748384</v>
          </cell>
          <cell r="AP30">
            <v>1688701.43</v>
          </cell>
          <cell r="AQ30">
            <v>5748233.4400000004</v>
          </cell>
        </row>
        <row r="31">
          <cell r="B31" t="str">
            <v>Total GCIB</v>
          </cell>
          <cell r="F31">
            <v>8460526.290000001</v>
          </cell>
          <cell r="G31">
            <v>685732.84999999986</v>
          </cell>
          <cell r="H31">
            <v>313415.55</v>
          </cell>
          <cell r="I31">
            <v>44332</v>
          </cell>
          <cell r="J31">
            <v>1097055.5899999999</v>
          </cell>
          <cell r="K31">
            <v>8901849.9299999997</v>
          </cell>
          <cell r="L31">
            <v>0</v>
          </cell>
          <cell r="M31">
            <v>2750436.09</v>
          </cell>
          <cell r="N31">
            <v>599493.75</v>
          </cell>
          <cell r="O31">
            <v>0</v>
          </cell>
          <cell r="P31">
            <v>626753.61</v>
          </cell>
          <cell r="Q31">
            <v>23479595.66</v>
          </cell>
          <cell r="S31">
            <v>11836910.48</v>
          </cell>
          <cell r="T31">
            <v>2564166.44</v>
          </cell>
          <cell r="U31">
            <v>200678.39999999999</v>
          </cell>
          <cell r="V31">
            <v>451822.4</v>
          </cell>
          <cell r="W31">
            <v>842349.96</v>
          </cell>
          <cell r="X31">
            <v>5313375.6399999997</v>
          </cell>
          <cell r="Y31">
            <v>0</v>
          </cell>
          <cell r="Z31">
            <v>4224802.55</v>
          </cell>
          <cell r="AA31">
            <v>738733.28</v>
          </cell>
          <cell r="AB31">
            <v>748384</v>
          </cell>
          <cell r="AC31">
            <v>2315455.04</v>
          </cell>
          <cell r="AD31">
            <v>29236678.190000005</v>
          </cell>
          <cell r="AF31">
            <v>3376384.1900000009</v>
          </cell>
          <cell r="AG31">
            <v>1878433.5899999996</v>
          </cell>
          <cell r="AH31">
            <v>-112737.15</v>
          </cell>
          <cell r="AI31">
            <v>407490.4</v>
          </cell>
          <cell r="AJ31">
            <v>-254705.62999999995</v>
          </cell>
          <cell r="AK31">
            <v>-3588474.29</v>
          </cell>
          <cell r="AL31">
            <v>0</v>
          </cell>
          <cell r="AM31">
            <v>1474366.46</v>
          </cell>
          <cell r="AN31">
            <v>139239.53000000009</v>
          </cell>
          <cell r="AO31">
            <v>748384</v>
          </cell>
          <cell r="AP31">
            <v>1688701.43</v>
          </cell>
          <cell r="AQ31">
            <v>5757082.5300000003</v>
          </cell>
        </row>
        <row r="33">
          <cell r="B33" t="str">
            <v>Smith Barney</v>
          </cell>
        </row>
        <row r="35">
          <cell r="C35" t="str">
            <v>Private Client</v>
          </cell>
        </row>
        <row r="36">
          <cell r="A36" t="str">
            <v>160</v>
          </cell>
          <cell r="C36" t="str">
            <v>•</v>
          </cell>
          <cell r="D36" t="str">
            <v>US Private Client</v>
          </cell>
          <cell r="F36" t="str">
            <v>0</v>
          </cell>
          <cell r="G36" t="str">
            <v>0</v>
          </cell>
          <cell r="H36" t="str">
            <v>0</v>
          </cell>
          <cell r="I36" t="str">
            <v>0</v>
          </cell>
          <cell r="J36" t="str">
            <v>0</v>
          </cell>
          <cell r="K36" t="str">
            <v>0</v>
          </cell>
          <cell r="L36" t="str">
            <v>0</v>
          </cell>
          <cell r="M36" t="str">
            <v>0</v>
          </cell>
          <cell r="N36" t="str">
            <v>0</v>
          </cell>
          <cell r="O36" t="str">
            <v>0</v>
          </cell>
          <cell r="P36" t="str">
            <v>0</v>
          </cell>
          <cell r="Q36">
            <v>0</v>
          </cell>
          <cell r="S36">
            <v>12</v>
          </cell>
          <cell r="T36">
            <v>2292</v>
          </cell>
          <cell r="U36">
            <v>124</v>
          </cell>
          <cell r="V36">
            <v>0</v>
          </cell>
          <cell r="W36">
            <v>376</v>
          </cell>
          <cell r="X36">
            <v>2736</v>
          </cell>
          <cell r="Y36">
            <v>0</v>
          </cell>
          <cell r="Z36">
            <v>348</v>
          </cell>
          <cell r="AA36">
            <v>0</v>
          </cell>
          <cell r="AB36">
            <v>0</v>
          </cell>
          <cell r="AC36">
            <v>844</v>
          </cell>
          <cell r="AD36">
            <v>6732</v>
          </cell>
          <cell r="AF36">
            <v>12</v>
          </cell>
          <cell r="AG36">
            <v>2292</v>
          </cell>
          <cell r="AH36">
            <v>124</v>
          </cell>
          <cell r="AI36">
            <v>0</v>
          </cell>
          <cell r="AJ36">
            <v>376</v>
          </cell>
          <cell r="AK36">
            <v>2736</v>
          </cell>
          <cell r="AL36">
            <v>0</v>
          </cell>
          <cell r="AM36">
            <v>348</v>
          </cell>
          <cell r="AN36">
            <v>0</v>
          </cell>
          <cell r="AO36">
            <v>0</v>
          </cell>
          <cell r="AP36">
            <v>844</v>
          </cell>
          <cell r="AQ36">
            <v>6732</v>
          </cell>
        </row>
        <row r="37">
          <cell r="A37" t="str">
            <v>165</v>
          </cell>
          <cell r="C37" t="str">
            <v>•</v>
          </cell>
          <cell r="D37" t="str">
            <v>Int'l Private Client</v>
          </cell>
          <cell r="F37" t="str">
            <v>0</v>
          </cell>
          <cell r="G37" t="str">
            <v>0</v>
          </cell>
          <cell r="H37" t="str">
            <v>0</v>
          </cell>
          <cell r="I37" t="str">
            <v>0</v>
          </cell>
          <cell r="J37" t="str">
            <v>0</v>
          </cell>
          <cell r="K37" t="str">
            <v>0</v>
          </cell>
          <cell r="L37" t="str">
            <v>0</v>
          </cell>
          <cell r="M37" t="str">
            <v>0</v>
          </cell>
          <cell r="N37" t="str">
            <v>0</v>
          </cell>
          <cell r="O37" t="str">
            <v>0</v>
          </cell>
          <cell r="P37" t="str">
            <v>0</v>
          </cell>
          <cell r="Q37">
            <v>0</v>
          </cell>
          <cell r="S37">
            <v>28686.639999999999</v>
          </cell>
          <cell r="T37">
            <v>229518.64</v>
          </cell>
          <cell r="U37">
            <v>16589.28</v>
          </cell>
          <cell r="V37">
            <v>17844</v>
          </cell>
          <cell r="W37">
            <v>86825.319999999992</v>
          </cell>
          <cell r="X37">
            <v>259318.64</v>
          </cell>
          <cell r="Y37">
            <v>0</v>
          </cell>
          <cell r="Z37">
            <v>636872.53</v>
          </cell>
          <cell r="AA37">
            <v>0</v>
          </cell>
          <cell r="AB37">
            <v>53288</v>
          </cell>
          <cell r="AC37">
            <v>170886.63999999998</v>
          </cell>
          <cell r="AD37">
            <v>1499829.69</v>
          </cell>
          <cell r="AF37">
            <v>28686.639999999999</v>
          </cell>
          <cell r="AG37">
            <v>229518.64</v>
          </cell>
          <cell r="AH37">
            <v>16589.28</v>
          </cell>
          <cell r="AI37">
            <v>17844</v>
          </cell>
          <cell r="AJ37">
            <v>86825.319999999992</v>
          </cell>
          <cell r="AK37">
            <v>259318.64</v>
          </cell>
          <cell r="AL37">
            <v>0</v>
          </cell>
          <cell r="AM37">
            <v>636872.53</v>
          </cell>
          <cell r="AN37">
            <v>0</v>
          </cell>
          <cell r="AO37">
            <v>53288</v>
          </cell>
          <cell r="AP37">
            <v>170886.63999999998</v>
          </cell>
          <cell r="AQ37">
            <v>1499829.69</v>
          </cell>
        </row>
        <row r="38">
          <cell r="A38" t="str">
            <v>400</v>
          </cell>
          <cell r="C38" t="str">
            <v>•</v>
          </cell>
          <cell r="D38" t="str">
            <v>Stock Plan Svcs</v>
          </cell>
          <cell r="F38" t="str">
            <v>0</v>
          </cell>
          <cell r="G38" t="str">
            <v>0</v>
          </cell>
          <cell r="H38" t="str">
            <v>0</v>
          </cell>
          <cell r="I38" t="str">
            <v>0</v>
          </cell>
          <cell r="J38" t="str">
            <v>0</v>
          </cell>
          <cell r="K38" t="str">
            <v>0</v>
          </cell>
          <cell r="L38" t="str">
            <v>0</v>
          </cell>
          <cell r="M38" t="str">
            <v>0</v>
          </cell>
          <cell r="N38" t="str">
            <v>0</v>
          </cell>
          <cell r="O38" t="str">
            <v>0</v>
          </cell>
          <cell r="P38" t="str">
            <v>0</v>
          </cell>
          <cell r="Q38">
            <v>0</v>
          </cell>
          <cell r="S38">
            <v>0</v>
          </cell>
          <cell r="T38">
            <v>0</v>
          </cell>
          <cell r="U38">
            <v>0</v>
          </cell>
          <cell r="V38">
            <v>0</v>
          </cell>
          <cell r="W38">
            <v>0</v>
          </cell>
          <cell r="X38">
            <v>0</v>
          </cell>
          <cell r="Y38">
            <v>0</v>
          </cell>
          <cell r="Z38">
            <v>0</v>
          </cell>
          <cell r="AA38">
            <v>0</v>
          </cell>
          <cell r="AB38">
            <v>0</v>
          </cell>
          <cell r="AC38">
            <v>0</v>
          </cell>
          <cell r="AD38">
            <v>0</v>
          </cell>
          <cell r="AF38">
            <v>0</v>
          </cell>
          <cell r="AG38">
            <v>0</v>
          </cell>
          <cell r="AH38">
            <v>0</v>
          </cell>
          <cell r="AI38">
            <v>0</v>
          </cell>
          <cell r="AJ38">
            <v>0</v>
          </cell>
          <cell r="AK38">
            <v>0</v>
          </cell>
          <cell r="AL38">
            <v>0</v>
          </cell>
          <cell r="AM38">
            <v>0</v>
          </cell>
          <cell r="AN38">
            <v>0</v>
          </cell>
          <cell r="AO38">
            <v>0</v>
          </cell>
          <cell r="AP38">
            <v>0</v>
          </cell>
          <cell r="AQ38">
            <v>0</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0</v>
          </cell>
          <cell r="G40">
            <v>0</v>
          </cell>
          <cell r="H40">
            <v>0</v>
          </cell>
          <cell r="I40">
            <v>0</v>
          </cell>
          <cell r="J40">
            <v>0</v>
          </cell>
          <cell r="K40">
            <v>0</v>
          </cell>
          <cell r="L40">
            <v>0</v>
          </cell>
          <cell r="M40">
            <v>0</v>
          </cell>
          <cell r="N40">
            <v>0</v>
          </cell>
          <cell r="O40">
            <v>0</v>
          </cell>
          <cell r="P40">
            <v>0</v>
          </cell>
          <cell r="Q40">
            <v>0</v>
          </cell>
          <cell r="S40">
            <v>28698.639999999999</v>
          </cell>
          <cell r="T40">
            <v>231810.64</v>
          </cell>
          <cell r="U40">
            <v>16713.28</v>
          </cell>
          <cell r="V40">
            <v>17844</v>
          </cell>
          <cell r="W40">
            <v>87201.319999999992</v>
          </cell>
          <cell r="X40">
            <v>262054.64</v>
          </cell>
          <cell r="Y40">
            <v>0</v>
          </cell>
          <cell r="Z40">
            <v>637220.53</v>
          </cell>
          <cell r="AA40">
            <v>0</v>
          </cell>
          <cell r="AB40">
            <v>53288</v>
          </cell>
          <cell r="AC40">
            <v>171730.63999999998</v>
          </cell>
          <cell r="AD40">
            <v>1506561.69</v>
          </cell>
          <cell r="AF40">
            <v>28698.639999999999</v>
          </cell>
          <cell r="AG40">
            <v>231810.64</v>
          </cell>
          <cell r="AH40">
            <v>16713.28</v>
          </cell>
          <cell r="AI40">
            <v>17844</v>
          </cell>
          <cell r="AJ40">
            <v>87201.319999999992</v>
          </cell>
          <cell r="AK40">
            <v>262054.64</v>
          </cell>
          <cell r="AL40">
            <v>0</v>
          </cell>
          <cell r="AM40">
            <v>637220.53</v>
          </cell>
          <cell r="AN40">
            <v>0</v>
          </cell>
          <cell r="AO40">
            <v>53288</v>
          </cell>
          <cell r="AP40">
            <v>171730.63999999998</v>
          </cell>
          <cell r="AQ40">
            <v>1506561.69</v>
          </cell>
        </row>
        <row r="42">
          <cell r="C42" t="str">
            <v>Equity Research</v>
          </cell>
        </row>
        <row r="43">
          <cell r="A43" t="str">
            <v>190</v>
          </cell>
          <cell r="C43" t="str">
            <v>•</v>
          </cell>
          <cell r="D43" t="str">
            <v>Equity Research</v>
          </cell>
          <cell r="F43" t="str">
            <v>0</v>
          </cell>
          <cell r="G43" t="str">
            <v>0</v>
          </cell>
          <cell r="H43" t="str">
            <v>0</v>
          </cell>
          <cell r="I43" t="str">
            <v>0</v>
          </cell>
          <cell r="J43" t="str">
            <v>0</v>
          </cell>
          <cell r="K43" t="str">
            <v>0</v>
          </cell>
          <cell r="L43" t="str">
            <v>0</v>
          </cell>
          <cell r="M43" t="str">
            <v>0</v>
          </cell>
          <cell r="N43" t="str">
            <v>0</v>
          </cell>
          <cell r="O43" t="str">
            <v>0</v>
          </cell>
          <cell r="P43" t="str">
            <v>0</v>
          </cell>
          <cell r="Q43">
            <v>0</v>
          </cell>
          <cell r="S43">
            <v>3916</v>
          </cell>
          <cell r="T43">
            <v>126036</v>
          </cell>
          <cell r="U43">
            <v>6840</v>
          </cell>
          <cell r="V43">
            <v>10840</v>
          </cell>
          <cell r="W43">
            <v>39944</v>
          </cell>
          <cell r="X43">
            <v>145196</v>
          </cell>
          <cell r="Y43">
            <v>0</v>
          </cell>
          <cell r="Z43">
            <v>63337.893333333333</v>
          </cell>
          <cell r="AA43">
            <v>0</v>
          </cell>
          <cell r="AB43">
            <v>135588</v>
          </cell>
          <cell r="AC43">
            <v>59128</v>
          </cell>
          <cell r="AD43">
            <v>590825.89333333331</v>
          </cell>
          <cell r="AF43">
            <v>3916</v>
          </cell>
          <cell r="AG43">
            <v>126036</v>
          </cell>
          <cell r="AH43">
            <v>6840</v>
          </cell>
          <cell r="AI43">
            <v>10840</v>
          </cell>
          <cell r="AJ43">
            <v>39944</v>
          </cell>
          <cell r="AK43">
            <v>145196</v>
          </cell>
          <cell r="AL43">
            <v>0</v>
          </cell>
          <cell r="AM43">
            <v>63337.893333333333</v>
          </cell>
          <cell r="AN43">
            <v>0</v>
          </cell>
          <cell r="AO43">
            <v>135588</v>
          </cell>
          <cell r="AP43">
            <v>59128</v>
          </cell>
          <cell r="AQ43">
            <v>590825.89333333331</v>
          </cell>
        </row>
        <row r="44">
          <cell r="C44" t="str">
            <v>Total Equity Research</v>
          </cell>
          <cell r="F44">
            <v>0</v>
          </cell>
          <cell r="G44">
            <v>0</v>
          </cell>
          <cell r="H44">
            <v>0</v>
          </cell>
          <cell r="I44">
            <v>0</v>
          </cell>
          <cell r="J44">
            <v>0</v>
          </cell>
          <cell r="K44">
            <v>0</v>
          </cell>
          <cell r="L44">
            <v>0</v>
          </cell>
          <cell r="M44">
            <v>0</v>
          </cell>
          <cell r="N44">
            <v>0</v>
          </cell>
          <cell r="O44">
            <v>0</v>
          </cell>
          <cell r="P44">
            <v>0</v>
          </cell>
          <cell r="Q44">
            <v>0</v>
          </cell>
          <cell r="S44">
            <v>3916</v>
          </cell>
          <cell r="T44">
            <v>126036</v>
          </cell>
          <cell r="U44">
            <v>6840</v>
          </cell>
          <cell r="V44">
            <v>10840</v>
          </cell>
          <cell r="W44">
            <v>39944</v>
          </cell>
          <cell r="X44">
            <v>145196</v>
          </cell>
          <cell r="Y44">
            <v>0</v>
          </cell>
          <cell r="Z44">
            <v>63337.893333333333</v>
          </cell>
          <cell r="AA44">
            <v>0</v>
          </cell>
          <cell r="AB44">
            <v>135588</v>
          </cell>
          <cell r="AC44">
            <v>59128</v>
          </cell>
          <cell r="AD44">
            <v>590825.89333333331</v>
          </cell>
          <cell r="AF44">
            <v>3916</v>
          </cell>
          <cell r="AG44">
            <v>126036</v>
          </cell>
          <cell r="AH44">
            <v>6840</v>
          </cell>
          <cell r="AI44">
            <v>10840</v>
          </cell>
          <cell r="AJ44">
            <v>39944</v>
          </cell>
          <cell r="AK44">
            <v>145196</v>
          </cell>
          <cell r="AL44">
            <v>0</v>
          </cell>
          <cell r="AM44">
            <v>63337.893333333333</v>
          </cell>
          <cell r="AN44">
            <v>0</v>
          </cell>
          <cell r="AO44">
            <v>135588</v>
          </cell>
          <cell r="AP44">
            <v>59128</v>
          </cell>
          <cell r="AQ44">
            <v>590825.89333333331</v>
          </cell>
        </row>
        <row r="46">
          <cell r="B46" t="str">
            <v>Total Smith Barney</v>
          </cell>
          <cell r="F46">
            <v>0</v>
          </cell>
          <cell r="G46">
            <v>0</v>
          </cell>
          <cell r="H46">
            <v>0</v>
          </cell>
          <cell r="I46">
            <v>0</v>
          </cell>
          <cell r="J46">
            <v>0</v>
          </cell>
          <cell r="K46">
            <v>0</v>
          </cell>
          <cell r="L46">
            <v>0</v>
          </cell>
          <cell r="M46">
            <v>0</v>
          </cell>
          <cell r="N46">
            <v>0</v>
          </cell>
          <cell r="O46">
            <v>0</v>
          </cell>
          <cell r="P46">
            <v>0</v>
          </cell>
          <cell r="Q46">
            <v>0</v>
          </cell>
          <cell r="S46">
            <v>32614.639999999999</v>
          </cell>
          <cell r="T46">
            <v>357846.64</v>
          </cell>
          <cell r="U46">
            <v>23553.279999999999</v>
          </cell>
          <cell r="V46">
            <v>28684</v>
          </cell>
          <cell r="W46">
            <v>127145.31999999999</v>
          </cell>
          <cell r="X46">
            <v>407250.64</v>
          </cell>
          <cell r="Y46">
            <v>0</v>
          </cell>
          <cell r="Z46">
            <v>700558.42333333334</v>
          </cell>
          <cell r="AA46">
            <v>0</v>
          </cell>
          <cell r="AB46">
            <v>188876</v>
          </cell>
          <cell r="AC46">
            <v>230858.63999999998</v>
          </cell>
          <cell r="AD46">
            <v>2097387.583333333</v>
          </cell>
          <cell r="AF46">
            <v>32614.639999999999</v>
          </cell>
          <cell r="AG46">
            <v>357846.64</v>
          </cell>
          <cell r="AH46">
            <v>23553.279999999999</v>
          </cell>
          <cell r="AI46">
            <v>28684</v>
          </cell>
          <cell r="AJ46">
            <v>127145.31999999999</v>
          </cell>
          <cell r="AK46">
            <v>407250.64</v>
          </cell>
          <cell r="AL46">
            <v>0</v>
          </cell>
          <cell r="AM46">
            <v>700558.42333333334</v>
          </cell>
          <cell r="AN46">
            <v>0</v>
          </cell>
          <cell r="AO46">
            <v>188876</v>
          </cell>
          <cell r="AP46">
            <v>230858.63999999998</v>
          </cell>
          <cell r="AQ46">
            <v>2097387.583333333</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8460526.290000001</v>
          </cell>
          <cell r="G50">
            <v>685732.84999999986</v>
          </cell>
          <cell r="H50">
            <v>313415.55</v>
          </cell>
          <cell r="I50">
            <v>44332</v>
          </cell>
          <cell r="J50">
            <v>1097055.5899999999</v>
          </cell>
          <cell r="K50">
            <v>8901849.9299999997</v>
          </cell>
          <cell r="L50">
            <v>0</v>
          </cell>
          <cell r="M50">
            <v>2750436.09</v>
          </cell>
          <cell r="N50">
            <v>599493.75</v>
          </cell>
          <cell r="O50">
            <v>0</v>
          </cell>
          <cell r="P50">
            <v>626753.61</v>
          </cell>
          <cell r="Q50">
            <v>23479595.66</v>
          </cell>
          <cell r="S50">
            <v>11869525.120000001</v>
          </cell>
          <cell r="T50">
            <v>2922013.08</v>
          </cell>
          <cell r="U50">
            <v>224231.67999999999</v>
          </cell>
          <cell r="V50">
            <v>480506.4</v>
          </cell>
          <cell r="W50">
            <v>969495.27999999991</v>
          </cell>
          <cell r="X50">
            <v>5720626.2799999993</v>
          </cell>
          <cell r="Y50">
            <v>0</v>
          </cell>
          <cell r="Z50">
            <v>4925360.9733333327</v>
          </cell>
          <cell r="AA50">
            <v>738733.28</v>
          </cell>
          <cell r="AB50">
            <v>937260</v>
          </cell>
          <cell r="AC50">
            <v>2546313.6800000002</v>
          </cell>
          <cell r="AD50">
            <v>31334065.773333337</v>
          </cell>
          <cell r="AF50">
            <v>3408998.830000001</v>
          </cell>
          <cell r="AG50">
            <v>2236280.2299999995</v>
          </cell>
          <cell r="AH50">
            <v>-89183.87</v>
          </cell>
          <cell r="AI50">
            <v>436174.4</v>
          </cell>
          <cell r="AJ50">
            <v>-127560.30999999995</v>
          </cell>
          <cell r="AK50">
            <v>-3181223.65</v>
          </cell>
          <cell r="AL50">
            <v>0</v>
          </cell>
          <cell r="AM50">
            <v>2174924.8833333333</v>
          </cell>
          <cell r="AN50">
            <v>139239.53000000009</v>
          </cell>
          <cell r="AO50">
            <v>937260</v>
          </cell>
          <cell r="AP50">
            <v>1919560.0699999998</v>
          </cell>
          <cell r="AQ50">
            <v>7854470.1133333333</v>
          </cell>
        </row>
      </sheetData>
      <sheetData sheetId="6" refreshError="1">
        <row r="9">
          <cell r="B9" t="str">
            <v>GCIB</v>
          </cell>
        </row>
        <row r="11">
          <cell r="C11" t="str">
            <v>GTS</v>
          </cell>
        </row>
        <row r="12">
          <cell r="A12" t="str">
            <v>032</v>
          </cell>
          <cell r="C12" t="str">
            <v>•</v>
          </cell>
          <cell r="D12" t="str">
            <v>Cash</v>
          </cell>
          <cell r="F12" t="str">
            <v>0</v>
          </cell>
          <cell r="G12" t="str">
            <v>0</v>
          </cell>
          <cell r="H12" t="str">
            <v>0</v>
          </cell>
          <cell r="I12" t="str">
            <v>0</v>
          </cell>
          <cell r="J12" t="str">
            <v>0</v>
          </cell>
          <cell r="K12" t="str">
            <v>0</v>
          </cell>
          <cell r="L12" t="str">
            <v>0</v>
          </cell>
          <cell r="M12" t="str">
            <v>0</v>
          </cell>
          <cell r="N12" t="str">
            <v>0</v>
          </cell>
          <cell r="O12" t="str">
            <v>0</v>
          </cell>
          <cell r="P12">
            <v>441.73</v>
          </cell>
          <cell r="Q12">
            <v>441.73</v>
          </cell>
          <cell r="S12">
            <v>0</v>
          </cell>
          <cell r="T12">
            <v>0</v>
          </cell>
          <cell r="U12">
            <v>0</v>
          </cell>
          <cell r="V12">
            <v>0</v>
          </cell>
          <cell r="W12">
            <v>0</v>
          </cell>
          <cell r="X12">
            <v>0</v>
          </cell>
          <cell r="Y12">
            <v>0</v>
          </cell>
          <cell r="Z12">
            <v>0</v>
          </cell>
          <cell r="AA12">
            <v>0</v>
          </cell>
          <cell r="AB12">
            <v>0</v>
          </cell>
          <cell r="AC12">
            <v>0</v>
          </cell>
          <cell r="AD12">
            <v>0</v>
          </cell>
          <cell r="AF12">
            <v>0</v>
          </cell>
          <cell r="AG12">
            <v>0</v>
          </cell>
          <cell r="AH12">
            <v>0</v>
          </cell>
          <cell r="AI12">
            <v>0</v>
          </cell>
          <cell r="AJ12">
            <v>0</v>
          </cell>
          <cell r="AK12">
            <v>0</v>
          </cell>
          <cell r="AL12">
            <v>0</v>
          </cell>
          <cell r="AM12">
            <v>0</v>
          </cell>
          <cell r="AN12">
            <v>0</v>
          </cell>
          <cell r="AO12">
            <v>0</v>
          </cell>
          <cell r="AP12">
            <v>-441.73</v>
          </cell>
          <cell r="AQ12">
            <v>-441.73</v>
          </cell>
        </row>
        <row r="13">
          <cell r="A13" t="str">
            <v>420</v>
          </cell>
          <cell r="C13" t="str">
            <v>•</v>
          </cell>
          <cell r="D13" t="str">
            <v>Trade</v>
          </cell>
          <cell r="F13" t="str">
            <v>0</v>
          </cell>
          <cell r="G13" t="str">
            <v>0</v>
          </cell>
          <cell r="H13" t="str">
            <v>0</v>
          </cell>
          <cell r="I13" t="str">
            <v>0</v>
          </cell>
          <cell r="J13" t="str">
            <v>0</v>
          </cell>
          <cell r="K13" t="str">
            <v>0</v>
          </cell>
          <cell r="L13" t="str">
            <v>0</v>
          </cell>
          <cell r="M13" t="str">
            <v>0</v>
          </cell>
          <cell r="N13" t="str">
            <v>0</v>
          </cell>
          <cell r="O13" t="str">
            <v>0</v>
          </cell>
          <cell r="P13" t="str">
            <v>0</v>
          </cell>
          <cell r="Q13">
            <v>0</v>
          </cell>
          <cell r="S13">
            <v>0</v>
          </cell>
          <cell r="T13">
            <v>0</v>
          </cell>
          <cell r="U13">
            <v>0</v>
          </cell>
          <cell r="V13">
            <v>0</v>
          </cell>
          <cell r="W13">
            <v>0</v>
          </cell>
          <cell r="X13">
            <v>0</v>
          </cell>
          <cell r="Y13">
            <v>0</v>
          </cell>
          <cell r="Z13">
            <v>0</v>
          </cell>
          <cell r="AA13">
            <v>0</v>
          </cell>
          <cell r="AB13">
            <v>0</v>
          </cell>
          <cell r="AC13">
            <v>0</v>
          </cell>
          <cell r="AD13">
            <v>0</v>
          </cell>
          <cell r="AF13">
            <v>0</v>
          </cell>
          <cell r="AG13">
            <v>0</v>
          </cell>
          <cell r="AH13">
            <v>0</v>
          </cell>
          <cell r="AI13">
            <v>0</v>
          </cell>
          <cell r="AJ13">
            <v>0</v>
          </cell>
          <cell r="AK13">
            <v>0</v>
          </cell>
          <cell r="AL13">
            <v>0</v>
          </cell>
          <cell r="AM13">
            <v>0</v>
          </cell>
          <cell r="AN13">
            <v>0</v>
          </cell>
          <cell r="AO13">
            <v>0</v>
          </cell>
          <cell r="AP13">
            <v>0</v>
          </cell>
          <cell r="AQ13">
            <v>0</v>
          </cell>
        </row>
        <row r="14">
          <cell r="A14" t="str">
            <v>031</v>
          </cell>
          <cell r="C14" t="str">
            <v>•</v>
          </cell>
          <cell r="D14" t="str">
            <v>GSS</v>
          </cell>
          <cell r="F14" t="str">
            <v>0</v>
          </cell>
          <cell r="G14" t="str">
            <v>0</v>
          </cell>
          <cell r="H14" t="str">
            <v>0</v>
          </cell>
          <cell r="I14" t="str">
            <v>0</v>
          </cell>
          <cell r="J14" t="str">
            <v>0</v>
          </cell>
          <cell r="K14" t="str">
            <v>0</v>
          </cell>
          <cell r="L14" t="str">
            <v>0</v>
          </cell>
          <cell r="M14" t="str">
            <v>0</v>
          </cell>
          <cell r="N14" t="str">
            <v>0</v>
          </cell>
          <cell r="O14" t="str">
            <v>0</v>
          </cell>
          <cell r="P14" t="str">
            <v>0</v>
          </cell>
          <cell r="Q14">
            <v>0</v>
          </cell>
          <cell r="S14">
            <v>0</v>
          </cell>
          <cell r="T14">
            <v>0</v>
          </cell>
          <cell r="U14">
            <v>0</v>
          </cell>
          <cell r="V14">
            <v>0</v>
          </cell>
          <cell r="W14">
            <v>0</v>
          </cell>
          <cell r="X14">
            <v>0</v>
          </cell>
          <cell r="Y14">
            <v>0</v>
          </cell>
          <cell r="Z14">
            <v>0</v>
          </cell>
          <cell r="AA14">
            <v>0</v>
          </cell>
          <cell r="AB14">
            <v>0</v>
          </cell>
          <cell r="AC14">
            <v>0</v>
          </cell>
          <cell r="AD14">
            <v>0</v>
          </cell>
          <cell r="AF14">
            <v>0</v>
          </cell>
          <cell r="AG14">
            <v>0</v>
          </cell>
          <cell r="AH14">
            <v>0</v>
          </cell>
          <cell r="AI14">
            <v>0</v>
          </cell>
          <cell r="AJ14">
            <v>0</v>
          </cell>
          <cell r="AK14">
            <v>0</v>
          </cell>
          <cell r="AL14">
            <v>0</v>
          </cell>
          <cell r="AM14">
            <v>0</v>
          </cell>
          <cell r="AN14">
            <v>0</v>
          </cell>
          <cell r="AO14">
            <v>0</v>
          </cell>
          <cell r="AP14">
            <v>0</v>
          </cell>
          <cell r="AQ14">
            <v>0</v>
          </cell>
        </row>
        <row r="15">
          <cell r="A15" t="str">
            <v>GTSOT</v>
          </cell>
          <cell r="C15" t="str">
            <v>•</v>
          </cell>
          <cell r="D15" t="str">
            <v>O&amp;T</v>
          </cell>
          <cell r="F15">
            <v>0</v>
          </cell>
          <cell r="G15">
            <v>0</v>
          </cell>
          <cell r="H15">
            <v>0</v>
          </cell>
          <cell r="I15">
            <v>0</v>
          </cell>
          <cell r="J15">
            <v>0</v>
          </cell>
          <cell r="K15">
            <v>0</v>
          </cell>
          <cell r="L15">
            <v>0</v>
          </cell>
          <cell r="M15">
            <v>0</v>
          </cell>
          <cell r="N15">
            <v>0</v>
          </cell>
          <cell r="O15">
            <v>0</v>
          </cell>
          <cell r="P15">
            <v>0</v>
          </cell>
          <cell r="Q15">
            <v>0</v>
          </cell>
          <cell r="S15">
            <v>0</v>
          </cell>
          <cell r="T15">
            <v>0</v>
          </cell>
          <cell r="U15">
            <v>0</v>
          </cell>
          <cell r="V15">
            <v>0</v>
          </cell>
          <cell r="W15">
            <v>0</v>
          </cell>
          <cell r="X15">
            <v>0</v>
          </cell>
          <cell r="Y15">
            <v>0</v>
          </cell>
          <cell r="Z15">
            <v>0</v>
          </cell>
          <cell r="AA15">
            <v>0</v>
          </cell>
          <cell r="AB15">
            <v>0</v>
          </cell>
          <cell r="AC15">
            <v>0</v>
          </cell>
          <cell r="AD15">
            <v>0</v>
          </cell>
          <cell r="AF15">
            <v>0</v>
          </cell>
          <cell r="AG15">
            <v>0</v>
          </cell>
          <cell r="AH15">
            <v>0</v>
          </cell>
          <cell r="AI15">
            <v>0</v>
          </cell>
          <cell r="AJ15">
            <v>0</v>
          </cell>
          <cell r="AK15">
            <v>0</v>
          </cell>
          <cell r="AL15">
            <v>0</v>
          </cell>
          <cell r="AM15">
            <v>0</v>
          </cell>
          <cell r="AN15">
            <v>0</v>
          </cell>
          <cell r="AO15">
            <v>0</v>
          </cell>
          <cell r="AP15">
            <v>0</v>
          </cell>
          <cell r="AQ15">
            <v>0</v>
          </cell>
        </row>
        <row r="16">
          <cell r="A16" t="str">
            <v>GTSOTH</v>
          </cell>
          <cell r="C16" t="str">
            <v>•</v>
          </cell>
          <cell r="D16" t="str">
            <v>Other</v>
          </cell>
          <cell r="F16">
            <v>0</v>
          </cell>
          <cell r="G16">
            <v>0</v>
          </cell>
          <cell r="H16">
            <v>0</v>
          </cell>
          <cell r="I16">
            <v>0</v>
          </cell>
          <cell r="J16">
            <v>0</v>
          </cell>
          <cell r="K16">
            <v>0</v>
          </cell>
          <cell r="L16">
            <v>0</v>
          </cell>
          <cell r="M16">
            <v>0</v>
          </cell>
          <cell r="N16">
            <v>0</v>
          </cell>
          <cell r="O16">
            <v>0</v>
          </cell>
          <cell r="P16">
            <v>0</v>
          </cell>
          <cell r="Q16">
            <v>0</v>
          </cell>
          <cell r="S16">
            <v>0</v>
          </cell>
          <cell r="T16">
            <v>0</v>
          </cell>
          <cell r="U16">
            <v>0</v>
          </cell>
          <cell r="V16">
            <v>0</v>
          </cell>
          <cell r="W16">
            <v>0</v>
          </cell>
          <cell r="X16">
            <v>0</v>
          </cell>
          <cell r="Y16">
            <v>0</v>
          </cell>
          <cell r="Z16">
            <v>0</v>
          </cell>
          <cell r="AA16">
            <v>0</v>
          </cell>
          <cell r="AB16">
            <v>0</v>
          </cell>
          <cell r="AC16">
            <v>0</v>
          </cell>
          <cell r="AD16">
            <v>0</v>
          </cell>
          <cell r="AF16">
            <v>0</v>
          </cell>
          <cell r="AG16">
            <v>0</v>
          </cell>
          <cell r="AH16">
            <v>0</v>
          </cell>
          <cell r="AI16">
            <v>0</v>
          </cell>
          <cell r="AJ16">
            <v>0</v>
          </cell>
          <cell r="AK16">
            <v>0</v>
          </cell>
          <cell r="AL16">
            <v>0</v>
          </cell>
          <cell r="AM16">
            <v>0</v>
          </cell>
          <cell r="AN16">
            <v>0</v>
          </cell>
          <cell r="AO16">
            <v>0</v>
          </cell>
          <cell r="AP16">
            <v>0</v>
          </cell>
          <cell r="AQ16">
            <v>0</v>
          </cell>
        </row>
        <row r="17">
          <cell r="C17" t="str">
            <v>Total GTS</v>
          </cell>
          <cell r="F17">
            <v>0</v>
          </cell>
          <cell r="G17">
            <v>0</v>
          </cell>
          <cell r="H17">
            <v>0</v>
          </cell>
          <cell r="I17">
            <v>0</v>
          </cell>
          <cell r="J17">
            <v>0</v>
          </cell>
          <cell r="K17">
            <v>0</v>
          </cell>
          <cell r="L17">
            <v>0</v>
          </cell>
          <cell r="M17">
            <v>0</v>
          </cell>
          <cell r="N17">
            <v>0</v>
          </cell>
          <cell r="O17">
            <v>0</v>
          </cell>
          <cell r="P17">
            <v>441.73</v>
          </cell>
          <cell r="Q17">
            <v>441.73</v>
          </cell>
          <cell r="S17">
            <v>0</v>
          </cell>
          <cell r="T17">
            <v>0</v>
          </cell>
          <cell r="U17">
            <v>0</v>
          </cell>
          <cell r="V17">
            <v>0</v>
          </cell>
          <cell r="W17">
            <v>0</v>
          </cell>
          <cell r="X17">
            <v>0</v>
          </cell>
          <cell r="Y17">
            <v>0</v>
          </cell>
          <cell r="Z17">
            <v>0</v>
          </cell>
          <cell r="AA17">
            <v>0</v>
          </cell>
          <cell r="AB17">
            <v>0</v>
          </cell>
          <cell r="AC17">
            <v>0</v>
          </cell>
          <cell r="AD17">
            <v>0</v>
          </cell>
          <cell r="AF17">
            <v>0</v>
          </cell>
          <cell r="AG17">
            <v>0</v>
          </cell>
          <cell r="AH17">
            <v>0</v>
          </cell>
          <cell r="AI17">
            <v>0</v>
          </cell>
          <cell r="AJ17">
            <v>0</v>
          </cell>
          <cell r="AK17">
            <v>0</v>
          </cell>
          <cell r="AL17">
            <v>0</v>
          </cell>
          <cell r="AM17">
            <v>0</v>
          </cell>
          <cell r="AN17">
            <v>0</v>
          </cell>
          <cell r="AO17">
            <v>0</v>
          </cell>
          <cell r="AP17">
            <v>-441.73</v>
          </cell>
          <cell r="AQ17">
            <v>-441.73</v>
          </cell>
        </row>
        <row r="19">
          <cell r="C19" t="str">
            <v>CMB</v>
          </cell>
        </row>
        <row r="20">
          <cell r="A20" t="str">
            <v>080</v>
          </cell>
          <cell r="C20" t="str">
            <v>•</v>
          </cell>
          <cell r="D20" t="str">
            <v>Global Equities</v>
          </cell>
          <cell r="F20" t="str">
            <v>0</v>
          </cell>
          <cell r="G20" t="str">
            <v>0</v>
          </cell>
          <cell r="H20" t="str">
            <v>0</v>
          </cell>
          <cell r="I20" t="str">
            <v>0</v>
          </cell>
          <cell r="J20" t="str">
            <v>0</v>
          </cell>
          <cell r="K20" t="str">
            <v>0</v>
          </cell>
          <cell r="L20" t="str">
            <v>0</v>
          </cell>
          <cell r="M20" t="str">
            <v>0</v>
          </cell>
          <cell r="N20" t="str">
            <v>0</v>
          </cell>
          <cell r="O20" t="str">
            <v>0</v>
          </cell>
          <cell r="P20" t="str">
            <v>0</v>
          </cell>
          <cell r="Q20">
            <v>0</v>
          </cell>
          <cell r="S20">
            <v>0</v>
          </cell>
          <cell r="T20">
            <v>0</v>
          </cell>
          <cell r="U20">
            <v>0</v>
          </cell>
          <cell r="V20">
            <v>0</v>
          </cell>
          <cell r="W20">
            <v>0</v>
          </cell>
          <cell r="X20">
            <v>0</v>
          </cell>
          <cell r="Y20">
            <v>0</v>
          </cell>
          <cell r="Z20">
            <v>0</v>
          </cell>
          <cell r="AA20">
            <v>0</v>
          </cell>
          <cell r="AB20">
            <v>0</v>
          </cell>
          <cell r="AC20">
            <v>0</v>
          </cell>
          <cell r="AD20">
            <v>0</v>
          </cell>
          <cell r="AF20">
            <v>0</v>
          </cell>
          <cell r="AG20">
            <v>0</v>
          </cell>
          <cell r="AH20">
            <v>0</v>
          </cell>
          <cell r="AI20">
            <v>0</v>
          </cell>
          <cell r="AJ20">
            <v>0</v>
          </cell>
          <cell r="AK20">
            <v>0</v>
          </cell>
          <cell r="AL20">
            <v>0</v>
          </cell>
          <cell r="AM20">
            <v>0</v>
          </cell>
          <cell r="AN20">
            <v>0</v>
          </cell>
          <cell r="AO20">
            <v>0</v>
          </cell>
          <cell r="AP20">
            <v>0</v>
          </cell>
          <cell r="AQ20">
            <v>0</v>
          </cell>
        </row>
        <row r="21">
          <cell r="A21" t="str">
            <v>057</v>
          </cell>
          <cell r="C21" t="str">
            <v>•</v>
          </cell>
          <cell r="D21" t="str">
            <v>Global Fixed Income</v>
          </cell>
          <cell r="F21" t="str">
            <v>0</v>
          </cell>
          <cell r="G21" t="str">
            <v>0</v>
          </cell>
          <cell r="H21" t="str">
            <v>0</v>
          </cell>
          <cell r="I21" t="str">
            <v>0</v>
          </cell>
          <cell r="J21" t="str">
            <v>0</v>
          </cell>
          <cell r="K21" t="str">
            <v>0</v>
          </cell>
          <cell r="L21" t="str">
            <v>0</v>
          </cell>
          <cell r="M21" t="str">
            <v>0</v>
          </cell>
          <cell r="N21" t="str">
            <v>0</v>
          </cell>
          <cell r="O21" t="str">
            <v>0</v>
          </cell>
          <cell r="P21" t="str">
            <v>0</v>
          </cell>
          <cell r="Q21">
            <v>0</v>
          </cell>
          <cell r="S21">
            <v>218.84</v>
          </cell>
          <cell r="T21">
            <v>3944</v>
          </cell>
          <cell r="U21">
            <v>0</v>
          </cell>
          <cell r="V21">
            <v>680.04</v>
          </cell>
          <cell r="W21">
            <v>262</v>
          </cell>
          <cell r="X21">
            <v>3466</v>
          </cell>
          <cell r="Y21">
            <v>0</v>
          </cell>
          <cell r="Z21">
            <v>583.67999999999995</v>
          </cell>
          <cell r="AA21">
            <v>0</v>
          </cell>
          <cell r="AB21">
            <v>0</v>
          </cell>
          <cell r="AC21">
            <v>0</v>
          </cell>
          <cell r="AD21">
            <v>9154.5600000000013</v>
          </cell>
          <cell r="AF21">
            <v>218.84</v>
          </cell>
          <cell r="AG21">
            <v>3944</v>
          </cell>
          <cell r="AH21">
            <v>0</v>
          </cell>
          <cell r="AI21">
            <v>680.04</v>
          </cell>
          <cell r="AJ21">
            <v>262</v>
          </cell>
          <cell r="AK21">
            <v>3466</v>
          </cell>
          <cell r="AL21">
            <v>0</v>
          </cell>
          <cell r="AM21">
            <v>583.67999999999995</v>
          </cell>
          <cell r="AN21">
            <v>0</v>
          </cell>
          <cell r="AO21">
            <v>0</v>
          </cell>
          <cell r="AP21">
            <v>0</v>
          </cell>
          <cell r="AQ21">
            <v>9154.5600000000013</v>
          </cell>
        </row>
        <row r="22">
          <cell r="A22" t="str">
            <v>LOPORT</v>
          </cell>
          <cell r="C22" t="str">
            <v>•</v>
          </cell>
          <cell r="D22" t="str">
            <v>Loan Portfolio Mgmt</v>
          </cell>
          <cell r="F22">
            <v>0</v>
          </cell>
          <cell r="G22">
            <v>0</v>
          </cell>
          <cell r="H22">
            <v>0</v>
          </cell>
          <cell r="I22">
            <v>0</v>
          </cell>
          <cell r="J22">
            <v>0</v>
          </cell>
          <cell r="K22">
            <v>0</v>
          </cell>
          <cell r="L22">
            <v>0</v>
          </cell>
          <cell r="M22">
            <v>0</v>
          </cell>
          <cell r="N22">
            <v>0</v>
          </cell>
          <cell r="O22">
            <v>0</v>
          </cell>
          <cell r="P22">
            <v>0</v>
          </cell>
          <cell r="Q22">
            <v>0</v>
          </cell>
          <cell r="S22">
            <v>0</v>
          </cell>
          <cell r="T22">
            <v>0</v>
          </cell>
          <cell r="U22">
            <v>0</v>
          </cell>
          <cell r="V22">
            <v>0</v>
          </cell>
          <cell r="W22">
            <v>0</v>
          </cell>
          <cell r="X22">
            <v>0</v>
          </cell>
          <cell r="Y22">
            <v>0</v>
          </cell>
          <cell r="Z22">
            <v>0</v>
          </cell>
          <cell r="AA22">
            <v>0</v>
          </cell>
          <cell r="AB22">
            <v>0</v>
          </cell>
          <cell r="AC22">
            <v>0</v>
          </cell>
          <cell r="AD22">
            <v>0</v>
          </cell>
          <cell r="AF22">
            <v>0</v>
          </cell>
          <cell r="AG22">
            <v>0</v>
          </cell>
          <cell r="AH22">
            <v>0</v>
          </cell>
          <cell r="AI22">
            <v>0</v>
          </cell>
          <cell r="AJ22">
            <v>0</v>
          </cell>
          <cell r="AK22">
            <v>0</v>
          </cell>
          <cell r="AL22">
            <v>0</v>
          </cell>
          <cell r="AM22">
            <v>0</v>
          </cell>
          <cell r="AN22">
            <v>0</v>
          </cell>
          <cell r="AO22">
            <v>0</v>
          </cell>
          <cell r="AP22">
            <v>0</v>
          </cell>
          <cell r="AQ22">
            <v>0</v>
          </cell>
        </row>
        <row r="23">
          <cell r="A23" t="str">
            <v>110</v>
          </cell>
          <cell r="C23" t="str">
            <v>•</v>
          </cell>
          <cell r="D23" t="str">
            <v>Investment Banking</v>
          </cell>
          <cell r="F23" t="str">
            <v>0</v>
          </cell>
          <cell r="G23" t="str">
            <v>0</v>
          </cell>
          <cell r="H23" t="str">
            <v>0</v>
          </cell>
          <cell r="I23" t="str">
            <v>0</v>
          </cell>
          <cell r="J23" t="str">
            <v>0</v>
          </cell>
          <cell r="K23" t="str">
            <v>0</v>
          </cell>
          <cell r="L23" t="str">
            <v>0</v>
          </cell>
          <cell r="M23" t="str">
            <v>0</v>
          </cell>
          <cell r="N23" t="str">
            <v>0</v>
          </cell>
          <cell r="O23" t="str">
            <v>0</v>
          </cell>
          <cell r="P23" t="str">
            <v>0</v>
          </cell>
          <cell r="Q23">
            <v>0</v>
          </cell>
          <cell r="S23">
            <v>98.96</v>
          </cell>
          <cell r="T23">
            <v>5816</v>
          </cell>
          <cell r="U23">
            <v>0</v>
          </cell>
          <cell r="V23">
            <v>25510.960000000003</v>
          </cell>
          <cell r="W23">
            <v>12018.44</v>
          </cell>
          <cell r="X23">
            <v>31784</v>
          </cell>
          <cell r="Y23">
            <v>0</v>
          </cell>
          <cell r="Z23">
            <v>37143.040000000001</v>
          </cell>
          <cell r="AA23">
            <v>0</v>
          </cell>
          <cell r="AB23">
            <v>0</v>
          </cell>
          <cell r="AC23">
            <v>13443.279999999999</v>
          </cell>
          <cell r="AD23">
            <v>125814.68</v>
          </cell>
          <cell r="AF23">
            <v>98.96</v>
          </cell>
          <cell r="AG23">
            <v>5816</v>
          </cell>
          <cell r="AH23">
            <v>0</v>
          </cell>
          <cell r="AI23">
            <v>25510.960000000003</v>
          </cell>
          <cell r="AJ23">
            <v>12018.44</v>
          </cell>
          <cell r="AK23">
            <v>31784</v>
          </cell>
          <cell r="AL23">
            <v>0</v>
          </cell>
          <cell r="AM23">
            <v>37143.040000000001</v>
          </cell>
          <cell r="AN23">
            <v>0</v>
          </cell>
          <cell r="AO23">
            <v>0</v>
          </cell>
          <cell r="AP23">
            <v>13443.279999999999</v>
          </cell>
          <cell r="AQ23">
            <v>125814.68</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752</v>
          </cell>
          <cell r="U24">
            <v>0</v>
          </cell>
          <cell r="V24">
            <v>0</v>
          </cell>
          <cell r="W24">
            <v>16</v>
          </cell>
          <cell r="X24">
            <v>796</v>
          </cell>
          <cell r="Y24">
            <v>0</v>
          </cell>
          <cell r="Z24">
            <v>194.55999999999997</v>
          </cell>
          <cell r="AA24">
            <v>0</v>
          </cell>
          <cell r="AB24">
            <v>0</v>
          </cell>
          <cell r="AC24">
            <v>0</v>
          </cell>
          <cell r="AD24">
            <v>1758.56</v>
          </cell>
          <cell r="AF24">
            <v>0</v>
          </cell>
          <cell r="AG24">
            <v>752</v>
          </cell>
          <cell r="AH24">
            <v>0</v>
          </cell>
          <cell r="AI24">
            <v>0</v>
          </cell>
          <cell r="AJ24">
            <v>16</v>
          </cell>
          <cell r="AK24">
            <v>796</v>
          </cell>
          <cell r="AL24">
            <v>0</v>
          </cell>
          <cell r="AM24">
            <v>194.55999999999997</v>
          </cell>
          <cell r="AN24">
            <v>0</v>
          </cell>
          <cell r="AO24">
            <v>0</v>
          </cell>
          <cell r="AP24">
            <v>0</v>
          </cell>
          <cell r="AQ24">
            <v>1758.56</v>
          </cell>
        </row>
        <row r="25">
          <cell r="A25" t="str">
            <v>CMBOT</v>
          </cell>
          <cell r="C25" t="str">
            <v>•</v>
          </cell>
          <cell r="D25" t="str">
            <v>O&amp;T (Incl. Sec Ops &amp; Sys Dev)</v>
          </cell>
          <cell r="F25">
            <v>0</v>
          </cell>
          <cell r="G25">
            <v>0</v>
          </cell>
          <cell r="H25">
            <v>0</v>
          </cell>
          <cell r="I25">
            <v>0</v>
          </cell>
          <cell r="J25">
            <v>4549.04</v>
          </cell>
          <cell r="K25">
            <v>232381.25</v>
          </cell>
          <cell r="L25">
            <v>0</v>
          </cell>
          <cell r="M25">
            <v>0</v>
          </cell>
          <cell r="N25">
            <v>0</v>
          </cell>
          <cell r="O25">
            <v>0</v>
          </cell>
          <cell r="P25">
            <v>0</v>
          </cell>
          <cell r="Q25">
            <v>236930.29</v>
          </cell>
          <cell r="S25">
            <v>0</v>
          </cell>
          <cell r="T25">
            <v>0</v>
          </cell>
          <cell r="U25">
            <v>0</v>
          </cell>
          <cell r="V25">
            <v>0</v>
          </cell>
          <cell r="W25">
            <v>0</v>
          </cell>
          <cell r="X25">
            <v>0</v>
          </cell>
          <cell r="Y25">
            <v>0</v>
          </cell>
          <cell r="Z25">
            <v>0</v>
          </cell>
          <cell r="AA25">
            <v>0</v>
          </cell>
          <cell r="AB25">
            <v>0</v>
          </cell>
          <cell r="AC25">
            <v>0</v>
          </cell>
          <cell r="AD25">
            <v>0</v>
          </cell>
          <cell r="AF25">
            <v>0</v>
          </cell>
          <cell r="AG25">
            <v>0</v>
          </cell>
          <cell r="AH25">
            <v>0</v>
          </cell>
          <cell r="AI25">
            <v>0</v>
          </cell>
          <cell r="AJ25">
            <v>-4549.04</v>
          </cell>
          <cell r="AK25">
            <v>-232381.25</v>
          </cell>
          <cell r="AL25">
            <v>0</v>
          </cell>
          <cell r="AM25">
            <v>0</v>
          </cell>
          <cell r="AN25">
            <v>0</v>
          </cell>
          <cell r="AO25">
            <v>0</v>
          </cell>
          <cell r="AP25">
            <v>0</v>
          </cell>
          <cell r="AQ25">
            <v>-236930.29</v>
          </cell>
        </row>
        <row r="26">
          <cell r="A26" t="str">
            <v>INFRA</v>
          </cell>
          <cell r="C26" t="str">
            <v>•</v>
          </cell>
          <cell r="D26" t="str">
            <v>Infr. Groups</v>
          </cell>
          <cell r="F26">
            <v>4323677.67</v>
          </cell>
          <cell r="G26">
            <v>126266</v>
          </cell>
          <cell r="H26">
            <v>13200</v>
          </cell>
          <cell r="I26">
            <v>0</v>
          </cell>
          <cell r="J26">
            <v>44893.4</v>
          </cell>
          <cell r="K26">
            <v>272568</v>
          </cell>
          <cell r="L26">
            <v>0</v>
          </cell>
          <cell r="M26">
            <v>506.16</v>
          </cell>
          <cell r="N26">
            <v>1700</v>
          </cell>
          <cell r="O26">
            <v>40150</v>
          </cell>
          <cell r="P26">
            <v>296507.02</v>
          </cell>
          <cell r="Q26">
            <v>5119468.25</v>
          </cell>
          <cell r="S26">
            <v>6584671.6799999997</v>
          </cell>
          <cell r="T26">
            <v>75260</v>
          </cell>
          <cell r="U26">
            <v>18300</v>
          </cell>
          <cell r="V26">
            <v>0</v>
          </cell>
          <cell r="W26">
            <v>98911.760000000009</v>
          </cell>
          <cell r="X26">
            <v>70684</v>
          </cell>
          <cell r="Y26">
            <v>0</v>
          </cell>
          <cell r="Z26">
            <v>50986.920000000006</v>
          </cell>
          <cell r="AA26">
            <v>0</v>
          </cell>
          <cell r="AB26">
            <v>53620</v>
          </cell>
          <cell r="AC26">
            <v>368160.8</v>
          </cell>
          <cell r="AD26">
            <v>7320595.1599999992</v>
          </cell>
          <cell r="AF26">
            <v>2260994.0099999998</v>
          </cell>
          <cell r="AG26">
            <v>-51006</v>
          </cell>
          <cell r="AH26">
            <v>5100</v>
          </cell>
          <cell r="AI26">
            <v>0</v>
          </cell>
          <cell r="AJ26">
            <v>54018.360000000008</v>
          </cell>
          <cell r="AK26">
            <v>-201884</v>
          </cell>
          <cell r="AL26">
            <v>0</v>
          </cell>
          <cell r="AM26">
            <v>50480.76</v>
          </cell>
          <cell r="AN26">
            <v>-1700</v>
          </cell>
          <cell r="AO26">
            <v>13470</v>
          </cell>
          <cell r="AP26">
            <v>71653.77999999997</v>
          </cell>
          <cell r="AQ26">
            <v>2201126.9099999992</v>
          </cell>
        </row>
        <row r="27">
          <cell r="A27" t="str">
            <v>S&amp;T</v>
          </cell>
          <cell r="C27" t="str">
            <v>•</v>
          </cell>
          <cell r="D27" t="str">
            <v>Sales &amp; Trading</v>
          </cell>
          <cell r="F27" t="str">
            <v>0</v>
          </cell>
          <cell r="G27" t="str">
            <v>0</v>
          </cell>
          <cell r="H27" t="str">
            <v>0</v>
          </cell>
          <cell r="I27" t="str">
            <v>0</v>
          </cell>
          <cell r="J27" t="str">
            <v>0</v>
          </cell>
          <cell r="K27" t="str">
            <v>0</v>
          </cell>
          <cell r="L27" t="str">
            <v>0</v>
          </cell>
          <cell r="M27" t="str">
            <v>0</v>
          </cell>
          <cell r="N27" t="str">
            <v>0</v>
          </cell>
          <cell r="O27" t="str">
            <v>0</v>
          </cell>
          <cell r="P27" t="str">
            <v>0</v>
          </cell>
          <cell r="Q27">
            <v>0</v>
          </cell>
          <cell r="S27">
            <v>8538.44</v>
          </cell>
          <cell r="T27">
            <v>41436</v>
          </cell>
          <cell r="U27">
            <v>0</v>
          </cell>
          <cell r="V27">
            <v>24140.92</v>
          </cell>
          <cell r="W27">
            <v>1978.36</v>
          </cell>
          <cell r="X27">
            <v>39828</v>
          </cell>
          <cell r="Y27">
            <v>0</v>
          </cell>
          <cell r="Z27">
            <v>19025.52</v>
          </cell>
          <cell r="AA27">
            <v>0</v>
          </cell>
          <cell r="AB27">
            <v>2240</v>
          </cell>
          <cell r="AC27">
            <v>52558.799999999996</v>
          </cell>
          <cell r="AD27">
            <v>189746.03999999998</v>
          </cell>
          <cell r="AF27">
            <v>8538.44</v>
          </cell>
          <cell r="AG27">
            <v>41436</v>
          </cell>
          <cell r="AH27">
            <v>0</v>
          </cell>
          <cell r="AI27">
            <v>24140.92</v>
          </cell>
          <cell r="AJ27">
            <v>1978.36</v>
          </cell>
          <cell r="AK27">
            <v>39828</v>
          </cell>
          <cell r="AL27">
            <v>0</v>
          </cell>
          <cell r="AM27">
            <v>19025.52</v>
          </cell>
          <cell r="AN27">
            <v>0</v>
          </cell>
          <cell r="AO27">
            <v>2240</v>
          </cell>
          <cell r="AP27">
            <v>52558.799999999996</v>
          </cell>
          <cell r="AQ27">
            <v>189746.03999999998</v>
          </cell>
        </row>
        <row r="28">
          <cell r="A28" t="str">
            <v>050</v>
          </cell>
          <cell r="C28" t="str">
            <v>•</v>
          </cell>
          <cell r="D28" t="str">
            <v>EM Local Finance</v>
          </cell>
          <cell r="F28" t="str">
            <v>0</v>
          </cell>
          <cell r="G28" t="str">
            <v>0</v>
          </cell>
          <cell r="H28" t="str">
            <v>0</v>
          </cell>
          <cell r="I28" t="str">
            <v>0</v>
          </cell>
          <cell r="J28" t="str">
            <v>0</v>
          </cell>
          <cell r="K28" t="str">
            <v>0</v>
          </cell>
          <cell r="L28" t="str">
            <v>0</v>
          </cell>
          <cell r="M28" t="str">
            <v>0</v>
          </cell>
          <cell r="N28" t="str">
            <v>0</v>
          </cell>
          <cell r="O28" t="str">
            <v>0</v>
          </cell>
          <cell r="P28" t="str">
            <v>0</v>
          </cell>
          <cell r="Q28">
            <v>0</v>
          </cell>
          <cell r="S28">
            <v>0</v>
          </cell>
          <cell r="T28">
            <v>0</v>
          </cell>
          <cell r="U28">
            <v>0</v>
          </cell>
          <cell r="V28">
            <v>0</v>
          </cell>
          <cell r="W28">
            <v>0</v>
          </cell>
          <cell r="X28">
            <v>0</v>
          </cell>
          <cell r="Y28">
            <v>0</v>
          </cell>
          <cell r="Z28">
            <v>0</v>
          </cell>
          <cell r="AA28">
            <v>0</v>
          </cell>
          <cell r="AB28">
            <v>0</v>
          </cell>
          <cell r="AC28">
            <v>0</v>
          </cell>
          <cell r="AD28">
            <v>0</v>
          </cell>
          <cell r="AF28">
            <v>0</v>
          </cell>
          <cell r="AG28">
            <v>0</v>
          </cell>
          <cell r="AH28">
            <v>0</v>
          </cell>
          <cell r="AI28">
            <v>0</v>
          </cell>
          <cell r="AJ28">
            <v>0</v>
          </cell>
          <cell r="AK28">
            <v>0</v>
          </cell>
          <cell r="AL28">
            <v>0</v>
          </cell>
          <cell r="AM28">
            <v>0</v>
          </cell>
          <cell r="AN28">
            <v>0</v>
          </cell>
          <cell r="AO28">
            <v>0</v>
          </cell>
          <cell r="AP28">
            <v>0</v>
          </cell>
          <cell r="AQ28">
            <v>0</v>
          </cell>
        </row>
        <row r="29">
          <cell r="A29" t="str">
            <v>CMBOTH</v>
          </cell>
          <cell r="C29" t="str">
            <v>•</v>
          </cell>
          <cell r="D29" t="str">
            <v>Other</v>
          </cell>
          <cell r="F29">
            <v>30408.62</v>
          </cell>
          <cell r="G29">
            <v>0</v>
          </cell>
          <cell r="H29">
            <v>0</v>
          </cell>
          <cell r="I29">
            <v>0</v>
          </cell>
          <cell r="J29">
            <v>16590.34</v>
          </cell>
          <cell r="K29">
            <v>1282645.77</v>
          </cell>
          <cell r="L29">
            <v>0</v>
          </cell>
          <cell r="M29">
            <v>3825.24</v>
          </cell>
          <cell r="N29">
            <v>0</v>
          </cell>
          <cell r="O29">
            <v>0</v>
          </cell>
          <cell r="P29">
            <v>0</v>
          </cell>
          <cell r="Q29">
            <v>1333469.97</v>
          </cell>
          <cell r="S29">
            <v>0</v>
          </cell>
          <cell r="T29">
            <v>0</v>
          </cell>
          <cell r="U29">
            <v>0</v>
          </cell>
          <cell r="V29">
            <v>0</v>
          </cell>
          <cell r="W29">
            <v>0</v>
          </cell>
          <cell r="X29">
            <v>0</v>
          </cell>
          <cell r="Y29">
            <v>0</v>
          </cell>
          <cell r="Z29">
            <v>0</v>
          </cell>
          <cell r="AA29">
            <v>0</v>
          </cell>
          <cell r="AB29">
            <v>0</v>
          </cell>
          <cell r="AC29">
            <v>0</v>
          </cell>
          <cell r="AD29">
            <v>0</v>
          </cell>
          <cell r="AF29">
            <v>-30408.62</v>
          </cell>
          <cell r="AG29">
            <v>0</v>
          </cell>
          <cell r="AH29">
            <v>0</v>
          </cell>
          <cell r="AI29">
            <v>0</v>
          </cell>
          <cell r="AJ29">
            <v>-16590.34</v>
          </cell>
          <cell r="AK29">
            <v>-1282645.77</v>
          </cell>
          <cell r="AL29">
            <v>0</v>
          </cell>
          <cell r="AM29">
            <v>-3825.24</v>
          </cell>
          <cell r="AN29">
            <v>0</v>
          </cell>
          <cell r="AO29">
            <v>0</v>
          </cell>
          <cell r="AP29">
            <v>0</v>
          </cell>
          <cell r="AQ29">
            <v>-1333469.97</v>
          </cell>
        </row>
        <row r="30">
          <cell r="C30" t="str">
            <v>Total CMB</v>
          </cell>
          <cell r="F30">
            <v>4354086.29</v>
          </cell>
          <cell r="G30">
            <v>126266</v>
          </cell>
          <cell r="H30">
            <v>13200</v>
          </cell>
          <cell r="I30">
            <v>0</v>
          </cell>
          <cell r="J30">
            <v>66032.78</v>
          </cell>
          <cell r="K30">
            <v>1787595.02</v>
          </cell>
          <cell r="L30">
            <v>0</v>
          </cell>
          <cell r="M30">
            <v>4331.3999999999996</v>
          </cell>
          <cell r="N30">
            <v>1700</v>
          </cell>
          <cell r="O30">
            <v>40150</v>
          </cell>
          <cell r="P30">
            <v>296507.02</v>
          </cell>
          <cell r="Q30">
            <v>6689868.5099999998</v>
          </cell>
          <cell r="S30">
            <v>6593527.9199999999</v>
          </cell>
          <cell r="T30">
            <v>127208</v>
          </cell>
          <cell r="U30">
            <v>18300</v>
          </cell>
          <cell r="V30">
            <v>50331.92</v>
          </cell>
          <cell r="W30">
            <v>113186.56000000001</v>
          </cell>
          <cell r="X30">
            <v>146558</v>
          </cell>
          <cell r="Y30">
            <v>0</v>
          </cell>
          <cell r="Z30">
            <v>107933.72000000002</v>
          </cell>
          <cell r="AA30">
            <v>0</v>
          </cell>
          <cell r="AB30">
            <v>55860</v>
          </cell>
          <cell r="AC30">
            <v>434162.87999999995</v>
          </cell>
          <cell r="AD30">
            <v>7647068.9999999991</v>
          </cell>
          <cell r="AF30">
            <v>2239441.6299999994</v>
          </cell>
          <cell r="AG30">
            <v>942</v>
          </cell>
          <cell r="AH30">
            <v>5100</v>
          </cell>
          <cell r="AI30">
            <v>50331.92</v>
          </cell>
          <cell r="AJ30">
            <v>47153.780000000013</v>
          </cell>
          <cell r="AK30">
            <v>-1641037.02</v>
          </cell>
          <cell r="AL30">
            <v>0</v>
          </cell>
          <cell r="AM30">
            <v>103602.32</v>
          </cell>
          <cell r="AN30">
            <v>-1700</v>
          </cell>
          <cell r="AO30">
            <v>15710</v>
          </cell>
          <cell r="AP30">
            <v>137655.85999999996</v>
          </cell>
          <cell r="AQ30">
            <v>957200.48999999906</v>
          </cell>
        </row>
        <row r="31">
          <cell r="B31" t="str">
            <v>Total GCIB</v>
          </cell>
          <cell r="F31">
            <v>4354086.29</v>
          </cell>
          <cell r="G31">
            <v>126266</v>
          </cell>
          <cell r="H31">
            <v>13200</v>
          </cell>
          <cell r="I31">
            <v>0</v>
          </cell>
          <cell r="J31">
            <v>66032.78</v>
          </cell>
          <cell r="K31">
            <v>1787595.02</v>
          </cell>
          <cell r="L31">
            <v>0</v>
          </cell>
          <cell r="M31">
            <v>4331.3999999999996</v>
          </cell>
          <cell r="N31">
            <v>1700</v>
          </cell>
          <cell r="O31">
            <v>40150</v>
          </cell>
          <cell r="P31">
            <v>296948.75</v>
          </cell>
          <cell r="Q31">
            <v>6690310.2400000002</v>
          </cell>
          <cell r="S31">
            <v>6593527.9199999999</v>
          </cell>
          <cell r="T31">
            <v>127208</v>
          </cell>
          <cell r="U31">
            <v>18300</v>
          </cell>
          <cell r="V31">
            <v>50331.92</v>
          </cell>
          <cell r="W31">
            <v>113186.56000000001</v>
          </cell>
          <cell r="X31">
            <v>146558</v>
          </cell>
          <cell r="Y31">
            <v>0</v>
          </cell>
          <cell r="Z31">
            <v>107933.72000000002</v>
          </cell>
          <cell r="AA31">
            <v>0</v>
          </cell>
          <cell r="AB31">
            <v>55860</v>
          </cell>
          <cell r="AC31">
            <v>434162.87999999995</v>
          </cell>
          <cell r="AD31">
            <v>7647068.9999999991</v>
          </cell>
          <cell r="AF31">
            <v>2239441.6299999994</v>
          </cell>
          <cell r="AG31">
            <v>942</v>
          </cell>
          <cell r="AH31">
            <v>5100</v>
          </cell>
          <cell r="AI31">
            <v>50331.92</v>
          </cell>
          <cell r="AJ31">
            <v>47153.780000000013</v>
          </cell>
          <cell r="AK31">
            <v>-1641037.02</v>
          </cell>
          <cell r="AL31">
            <v>0</v>
          </cell>
          <cell r="AM31">
            <v>103602.32</v>
          </cell>
          <cell r="AN31">
            <v>-1700</v>
          </cell>
          <cell r="AO31">
            <v>15710</v>
          </cell>
          <cell r="AP31">
            <v>137214.12999999995</v>
          </cell>
          <cell r="AQ31">
            <v>956758.75999999908</v>
          </cell>
        </row>
        <row r="33">
          <cell r="B33" t="str">
            <v>Smith Barney</v>
          </cell>
        </row>
        <row r="35">
          <cell r="C35" t="str">
            <v>Private Client</v>
          </cell>
        </row>
        <row r="36">
          <cell r="A36" t="str">
            <v>160</v>
          </cell>
          <cell r="C36" t="str">
            <v>•</v>
          </cell>
          <cell r="D36" t="str">
            <v>US Private Client</v>
          </cell>
          <cell r="F36" t="str">
            <v>0</v>
          </cell>
          <cell r="G36" t="str">
            <v>0</v>
          </cell>
          <cell r="H36" t="str">
            <v>0</v>
          </cell>
          <cell r="I36" t="str">
            <v>0</v>
          </cell>
          <cell r="J36" t="str">
            <v>0</v>
          </cell>
          <cell r="K36" t="str">
            <v>0</v>
          </cell>
          <cell r="L36" t="str">
            <v>0</v>
          </cell>
          <cell r="M36" t="str">
            <v>0</v>
          </cell>
          <cell r="N36" t="str">
            <v>0</v>
          </cell>
          <cell r="O36" t="str">
            <v>0</v>
          </cell>
          <cell r="P36" t="str">
            <v>0</v>
          </cell>
          <cell r="Q36">
            <v>0</v>
          </cell>
          <cell r="S36">
            <v>0</v>
          </cell>
          <cell r="T36">
            <v>0</v>
          </cell>
          <cell r="U36">
            <v>0</v>
          </cell>
          <cell r="V36">
            <v>0</v>
          </cell>
          <cell r="W36">
            <v>0</v>
          </cell>
          <cell r="X36">
            <v>0</v>
          </cell>
          <cell r="Y36">
            <v>0</v>
          </cell>
          <cell r="Z36">
            <v>0</v>
          </cell>
          <cell r="AA36">
            <v>0</v>
          </cell>
          <cell r="AB36">
            <v>0</v>
          </cell>
          <cell r="AC36">
            <v>0</v>
          </cell>
          <cell r="AD36">
            <v>0</v>
          </cell>
          <cell r="AF36">
            <v>0</v>
          </cell>
          <cell r="AG36">
            <v>0</v>
          </cell>
          <cell r="AH36">
            <v>0</v>
          </cell>
          <cell r="AI36">
            <v>0</v>
          </cell>
          <cell r="AJ36">
            <v>0</v>
          </cell>
          <cell r="AK36">
            <v>0</v>
          </cell>
          <cell r="AL36">
            <v>0</v>
          </cell>
          <cell r="AM36">
            <v>0</v>
          </cell>
          <cell r="AN36">
            <v>0</v>
          </cell>
          <cell r="AO36">
            <v>0</v>
          </cell>
          <cell r="AP36">
            <v>0</v>
          </cell>
          <cell r="AQ36">
            <v>0</v>
          </cell>
        </row>
        <row r="37">
          <cell r="A37" t="str">
            <v>165</v>
          </cell>
          <cell r="C37" t="str">
            <v>•</v>
          </cell>
          <cell r="D37" t="str">
            <v>Int'l Private Client</v>
          </cell>
          <cell r="F37" t="str">
            <v>0</v>
          </cell>
          <cell r="G37" t="str">
            <v>0</v>
          </cell>
          <cell r="H37" t="str">
            <v>0</v>
          </cell>
          <cell r="I37" t="str">
            <v>0</v>
          </cell>
          <cell r="J37" t="str">
            <v>0</v>
          </cell>
          <cell r="K37" t="str">
            <v>0</v>
          </cell>
          <cell r="L37" t="str">
            <v>0</v>
          </cell>
          <cell r="M37" t="str">
            <v>0</v>
          </cell>
          <cell r="N37" t="str">
            <v>0</v>
          </cell>
          <cell r="O37" t="str">
            <v>0</v>
          </cell>
          <cell r="P37" t="str">
            <v>0</v>
          </cell>
          <cell r="Q37">
            <v>0</v>
          </cell>
          <cell r="S37">
            <v>0</v>
          </cell>
          <cell r="T37">
            <v>0</v>
          </cell>
          <cell r="U37">
            <v>0</v>
          </cell>
          <cell r="V37">
            <v>0</v>
          </cell>
          <cell r="W37">
            <v>0</v>
          </cell>
          <cell r="X37">
            <v>0</v>
          </cell>
          <cell r="Y37">
            <v>0</v>
          </cell>
          <cell r="Z37">
            <v>0</v>
          </cell>
          <cell r="AA37">
            <v>0</v>
          </cell>
          <cell r="AB37">
            <v>0</v>
          </cell>
          <cell r="AC37">
            <v>0</v>
          </cell>
          <cell r="AD37">
            <v>0</v>
          </cell>
          <cell r="AF37">
            <v>0</v>
          </cell>
          <cell r="AG37">
            <v>0</v>
          </cell>
          <cell r="AH37">
            <v>0</v>
          </cell>
          <cell r="AI37">
            <v>0</v>
          </cell>
          <cell r="AJ37">
            <v>0</v>
          </cell>
          <cell r="AK37">
            <v>0</v>
          </cell>
          <cell r="AL37">
            <v>0</v>
          </cell>
          <cell r="AM37">
            <v>0</v>
          </cell>
          <cell r="AN37">
            <v>0</v>
          </cell>
          <cell r="AO37">
            <v>0</v>
          </cell>
          <cell r="AP37">
            <v>0</v>
          </cell>
          <cell r="AQ37">
            <v>0</v>
          </cell>
        </row>
        <row r="38">
          <cell r="A38" t="str">
            <v>400</v>
          </cell>
          <cell r="C38" t="str">
            <v>•</v>
          </cell>
          <cell r="D38" t="str">
            <v>Stock Plan Svcs</v>
          </cell>
          <cell r="F38" t="str">
            <v>0</v>
          </cell>
          <cell r="G38" t="str">
            <v>0</v>
          </cell>
          <cell r="H38" t="str">
            <v>0</v>
          </cell>
          <cell r="I38" t="str">
            <v>0</v>
          </cell>
          <cell r="J38" t="str">
            <v>0</v>
          </cell>
          <cell r="K38" t="str">
            <v>0</v>
          </cell>
          <cell r="L38" t="str">
            <v>0</v>
          </cell>
          <cell r="M38" t="str">
            <v>0</v>
          </cell>
          <cell r="N38" t="str">
            <v>0</v>
          </cell>
          <cell r="O38" t="str">
            <v>0</v>
          </cell>
          <cell r="P38" t="str">
            <v>0</v>
          </cell>
          <cell r="Q38">
            <v>0</v>
          </cell>
          <cell r="S38">
            <v>0</v>
          </cell>
          <cell r="T38">
            <v>0</v>
          </cell>
          <cell r="U38">
            <v>0</v>
          </cell>
          <cell r="V38">
            <v>0</v>
          </cell>
          <cell r="W38">
            <v>0</v>
          </cell>
          <cell r="X38">
            <v>0</v>
          </cell>
          <cell r="Y38">
            <v>0</v>
          </cell>
          <cell r="Z38">
            <v>0</v>
          </cell>
          <cell r="AA38">
            <v>0</v>
          </cell>
          <cell r="AB38">
            <v>0</v>
          </cell>
          <cell r="AC38">
            <v>0</v>
          </cell>
          <cell r="AD38">
            <v>0</v>
          </cell>
          <cell r="AF38">
            <v>0</v>
          </cell>
          <cell r="AG38">
            <v>0</v>
          </cell>
          <cell r="AH38">
            <v>0</v>
          </cell>
          <cell r="AI38">
            <v>0</v>
          </cell>
          <cell r="AJ38">
            <v>0</v>
          </cell>
          <cell r="AK38">
            <v>0</v>
          </cell>
          <cell r="AL38">
            <v>0</v>
          </cell>
          <cell r="AM38">
            <v>0</v>
          </cell>
          <cell r="AN38">
            <v>0</v>
          </cell>
          <cell r="AO38">
            <v>0</v>
          </cell>
          <cell r="AP38">
            <v>0</v>
          </cell>
          <cell r="AQ38">
            <v>0</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0</v>
          </cell>
          <cell r="G40">
            <v>0</v>
          </cell>
          <cell r="H40">
            <v>0</v>
          </cell>
          <cell r="I40">
            <v>0</v>
          </cell>
          <cell r="J40">
            <v>0</v>
          </cell>
          <cell r="K40">
            <v>0</v>
          </cell>
          <cell r="L40">
            <v>0</v>
          </cell>
          <cell r="M40">
            <v>0</v>
          </cell>
          <cell r="N40">
            <v>0</v>
          </cell>
          <cell r="O40">
            <v>0</v>
          </cell>
          <cell r="P40">
            <v>0</v>
          </cell>
          <cell r="Q40">
            <v>0</v>
          </cell>
          <cell r="S40">
            <v>0</v>
          </cell>
          <cell r="T40">
            <v>0</v>
          </cell>
          <cell r="U40">
            <v>0</v>
          </cell>
          <cell r="V40">
            <v>0</v>
          </cell>
          <cell r="W40">
            <v>0</v>
          </cell>
          <cell r="X40">
            <v>0</v>
          </cell>
          <cell r="Y40">
            <v>0</v>
          </cell>
          <cell r="Z40">
            <v>0</v>
          </cell>
          <cell r="AA40">
            <v>0</v>
          </cell>
          <cell r="AB40">
            <v>0</v>
          </cell>
          <cell r="AC40">
            <v>0</v>
          </cell>
          <cell r="AD40">
            <v>0</v>
          </cell>
          <cell r="AF40">
            <v>0</v>
          </cell>
          <cell r="AG40">
            <v>0</v>
          </cell>
          <cell r="AH40">
            <v>0</v>
          </cell>
          <cell r="AI40">
            <v>0</v>
          </cell>
          <cell r="AJ40">
            <v>0</v>
          </cell>
          <cell r="AK40">
            <v>0</v>
          </cell>
          <cell r="AL40">
            <v>0</v>
          </cell>
          <cell r="AM40">
            <v>0</v>
          </cell>
          <cell r="AN40">
            <v>0</v>
          </cell>
          <cell r="AO40">
            <v>0</v>
          </cell>
          <cell r="AP40">
            <v>0</v>
          </cell>
          <cell r="AQ40">
            <v>0</v>
          </cell>
        </row>
        <row r="42">
          <cell r="C42" t="str">
            <v>Equity Research</v>
          </cell>
        </row>
        <row r="43">
          <cell r="A43" t="str">
            <v>190</v>
          </cell>
          <cell r="C43" t="str">
            <v>•</v>
          </cell>
          <cell r="D43" t="str">
            <v>Equity Research</v>
          </cell>
          <cell r="F43" t="str">
            <v>0</v>
          </cell>
          <cell r="G43" t="str">
            <v>0</v>
          </cell>
          <cell r="H43" t="str">
            <v>0</v>
          </cell>
          <cell r="I43" t="str">
            <v>0</v>
          </cell>
          <cell r="J43" t="str">
            <v>0</v>
          </cell>
          <cell r="K43" t="str">
            <v>0</v>
          </cell>
          <cell r="L43" t="str">
            <v>0</v>
          </cell>
          <cell r="M43" t="str">
            <v>0</v>
          </cell>
          <cell r="N43" t="str">
            <v>0</v>
          </cell>
          <cell r="O43" t="str">
            <v>0</v>
          </cell>
          <cell r="P43" t="str">
            <v>0</v>
          </cell>
          <cell r="Q43">
            <v>0</v>
          </cell>
          <cell r="S43">
            <v>0</v>
          </cell>
          <cell r="T43">
            <v>0</v>
          </cell>
          <cell r="U43">
            <v>0</v>
          </cell>
          <cell r="V43">
            <v>0</v>
          </cell>
          <cell r="W43">
            <v>0</v>
          </cell>
          <cell r="X43">
            <v>0</v>
          </cell>
          <cell r="Y43">
            <v>0</v>
          </cell>
          <cell r="Z43">
            <v>0</v>
          </cell>
          <cell r="AA43">
            <v>0</v>
          </cell>
          <cell r="AB43">
            <v>0</v>
          </cell>
          <cell r="AC43">
            <v>0</v>
          </cell>
          <cell r="AD43">
            <v>0</v>
          </cell>
          <cell r="AF43">
            <v>0</v>
          </cell>
          <cell r="AG43">
            <v>0</v>
          </cell>
          <cell r="AH43">
            <v>0</v>
          </cell>
          <cell r="AI43">
            <v>0</v>
          </cell>
          <cell r="AJ43">
            <v>0</v>
          </cell>
          <cell r="AK43">
            <v>0</v>
          </cell>
          <cell r="AL43">
            <v>0</v>
          </cell>
          <cell r="AM43">
            <v>0</v>
          </cell>
          <cell r="AN43">
            <v>0</v>
          </cell>
          <cell r="AO43">
            <v>0</v>
          </cell>
          <cell r="AP43">
            <v>0</v>
          </cell>
          <cell r="AQ43">
            <v>0</v>
          </cell>
        </row>
        <row r="44">
          <cell r="C44" t="str">
            <v>Total Equity Research</v>
          </cell>
          <cell r="F44">
            <v>0</v>
          </cell>
          <cell r="G44">
            <v>0</v>
          </cell>
          <cell r="H44">
            <v>0</v>
          </cell>
          <cell r="I44">
            <v>0</v>
          </cell>
          <cell r="J44">
            <v>0</v>
          </cell>
          <cell r="K44">
            <v>0</v>
          </cell>
          <cell r="L44">
            <v>0</v>
          </cell>
          <cell r="M44">
            <v>0</v>
          </cell>
          <cell r="N44">
            <v>0</v>
          </cell>
          <cell r="O44">
            <v>0</v>
          </cell>
          <cell r="P44">
            <v>0</v>
          </cell>
          <cell r="Q44">
            <v>0</v>
          </cell>
          <cell r="S44">
            <v>0</v>
          </cell>
          <cell r="T44">
            <v>0</v>
          </cell>
          <cell r="U44">
            <v>0</v>
          </cell>
          <cell r="V44">
            <v>0</v>
          </cell>
          <cell r="W44">
            <v>0</v>
          </cell>
          <cell r="X44">
            <v>0</v>
          </cell>
          <cell r="Y44">
            <v>0</v>
          </cell>
          <cell r="Z44">
            <v>0</v>
          </cell>
          <cell r="AA44">
            <v>0</v>
          </cell>
          <cell r="AB44">
            <v>0</v>
          </cell>
          <cell r="AC44">
            <v>0</v>
          </cell>
          <cell r="AD44">
            <v>0</v>
          </cell>
          <cell r="AF44">
            <v>0</v>
          </cell>
          <cell r="AG44">
            <v>0</v>
          </cell>
          <cell r="AH44">
            <v>0</v>
          </cell>
          <cell r="AI44">
            <v>0</v>
          </cell>
          <cell r="AJ44">
            <v>0</v>
          </cell>
          <cell r="AK44">
            <v>0</v>
          </cell>
          <cell r="AL44">
            <v>0</v>
          </cell>
          <cell r="AM44">
            <v>0</v>
          </cell>
          <cell r="AN44">
            <v>0</v>
          </cell>
          <cell r="AO44">
            <v>0</v>
          </cell>
          <cell r="AP44">
            <v>0</v>
          </cell>
          <cell r="AQ44">
            <v>0</v>
          </cell>
        </row>
        <row r="46">
          <cell r="B46" t="str">
            <v>Total Smith Barney</v>
          </cell>
          <cell r="F46">
            <v>0</v>
          </cell>
          <cell r="G46">
            <v>0</v>
          </cell>
          <cell r="H46">
            <v>0</v>
          </cell>
          <cell r="I46">
            <v>0</v>
          </cell>
          <cell r="J46">
            <v>0</v>
          </cell>
          <cell r="K46">
            <v>0</v>
          </cell>
          <cell r="L46">
            <v>0</v>
          </cell>
          <cell r="M46">
            <v>0</v>
          </cell>
          <cell r="N46">
            <v>0</v>
          </cell>
          <cell r="O46">
            <v>0</v>
          </cell>
          <cell r="P46">
            <v>0</v>
          </cell>
          <cell r="Q46">
            <v>0</v>
          </cell>
          <cell r="S46">
            <v>0</v>
          </cell>
          <cell r="T46">
            <v>0</v>
          </cell>
          <cell r="U46">
            <v>0</v>
          </cell>
          <cell r="V46">
            <v>0</v>
          </cell>
          <cell r="W46">
            <v>0</v>
          </cell>
          <cell r="X46">
            <v>0</v>
          </cell>
          <cell r="Y46">
            <v>0</v>
          </cell>
          <cell r="Z46">
            <v>0</v>
          </cell>
          <cell r="AA46">
            <v>0</v>
          </cell>
          <cell r="AB46">
            <v>0</v>
          </cell>
          <cell r="AC46">
            <v>0</v>
          </cell>
          <cell r="AD46">
            <v>0</v>
          </cell>
          <cell r="AF46">
            <v>0</v>
          </cell>
          <cell r="AG46">
            <v>0</v>
          </cell>
          <cell r="AH46">
            <v>0</v>
          </cell>
          <cell r="AI46">
            <v>0</v>
          </cell>
          <cell r="AJ46">
            <v>0</v>
          </cell>
          <cell r="AK46">
            <v>0</v>
          </cell>
          <cell r="AL46">
            <v>0</v>
          </cell>
          <cell r="AM46">
            <v>0</v>
          </cell>
          <cell r="AN46">
            <v>0</v>
          </cell>
          <cell r="AO46">
            <v>0</v>
          </cell>
          <cell r="AP46">
            <v>0</v>
          </cell>
          <cell r="AQ46">
            <v>0</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4354086.29</v>
          </cell>
          <cell r="G50">
            <v>126266</v>
          </cell>
          <cell r="H50">
            <v>13200</v>
          </cell>
          <cell r="I50">
            <v>0</v>
          </cell>
          <cell r="J50">
            <v>66032.78</v>
          </cell>
          <cell r="K50">
            <v>1787595.02</v>
          </cell>
          <cell r="L50">
            <v>0</v>
          </cell>
          <cell r="M50">
            <v>4331.3999999999996</v>
          </cell>
          <cell r="N50">
            <v>1700</v>
          </cell>
          <cell r="O50">
            <v>40150</v>
          </cell>
          <cell r="P50">
            <v>296948.75</v>
          </cell>
          <cell r="Q50">
            <v>6690310.2400000002</v>
          </cell>
          <cell r="S50">
            <v>6593527.9199999999</v>
          </cell>
          <cell r="T50">
            <v>127208</v>
          </cell>
          <cell r="U50">
            <v>18300</v>
          </cell>
          <cell r="V50">
            <v>50331.92</v>
          </cell>
          <cell r="W50">
            <v>113186.56000000001</v>
          </cell>
          <cell r="X50">
            <v>146558</v>
          </cell>
          <cell r="Y50">
            <v>0</v>
          </cell>
          <cell r="Z50">
            <v>107933.72000000002</v>
          </cell>
          <cell r="AA50">
            <v>0</v>
          </cell>
          <cell r="AB50">
            <v>55860</v>
          </cell>
          <cell r="AC50">
            <v>434162.87999999995</v>
          </cell>
          <cell r="AD50">
            <v>7647068.9999999991</v>
          </cell>
          <cell r="AF50">
            <v>2239441.6299999994</v>
          </cell>
          <cell r="AG50">
            <v>942</v>
          </cell>
          <cell r="AH50">
            <v>5100</v>
          </cell>
          <cell r="AI50">
            <v>50331.92</v>
          </cell>
          <cell r="AJ50">
            <v>47153.780000000013</v>
          </cell>
          <cell r="AK50">
            <v>-1641037.02</v>
          </cell>
          <cell r="AL50">
            <v>0</v>
          </cell>
          <cell r="AM50">
            <v>103602.32</v>
          </cell>
          <cell r="AN50">
            <v>-1700</v>
          </cell>
          <cell r="AO50">
            <v>15710</v>
          </cell>
          <cell r="AP50">
            <v>137214.12999999995</v>
          </cell>
          <cell r="AQ50">
            <v>956758.75999999908</v>
          </cell>
        </row>
      </sheetData>
      <sheetData sheetId="7" refreshError="1">
        <row r="9">
          <cell r="B9" t="str">
            <v>GCIB</v>
          </cell>
        </row>
        <row r="11">
          <cell r="C11" t="str">
            <v>GTS</v>
          </cell>
        </row>
        <row r="12">
          <cell r="A12" t="str">
            <v>032</v>
          </cell>
          <cell r="C12" t="str">
            <v>•</v>
          </cell>
          <cell r="D12" t="str">
            <v>Cash</v>
          </cell>
          <cell r="F12">
            <v>27152.91</v>
          </cell>
          <cell r="G12">
            <v>1934.33</v>
          </cell>
          <cell r="H12" t="str">
            <v>0</v>
          </cell>
          <cell r="I12" t="str">
            <v>0</v>
          </cell>
          <cell r="J12">
            <v>84.46</v>
          </cell>
          <cell r="K12">
            <v>2916.83</v>
          </cell>
          <cell r="L12" t="str">
            <v>0</v>
          </cell>
          <cell r="M12">
            <v>600</v>
          </cell>
          <cell r="N12" t="str">
            <v>0</v>
          </cell>
          <cell r="O12" t="str">
            <v>0</v>
          </cell>
          <cell r="P12">
            <v>203.38</v>
          </cell>
          <cell r="Q12">
            <v>32891.909999999996</v>
          </cell>
          <cell r="S12">
            <v>228000</v>
          </cell>
          <cell r="T12">
            <v>5666.6399999999994</v>
          </cell>
          <cell r="U12">
            <v>0</v>
          </cell>
          <cell r="V12">
            <v>0</v>
          </cell>
          <cell r="W12">
            <v>0</v>
          </cell>
          <cell r="X12">
            <v>8333.32</v>
          </cell>
          <cell r="Y12">
            <v>0</v>
          </cell>
          <cell r="Z12">
            <v>-2.5465851649641991E-11</v>
          </cell>
          <cell r="AA12">
            <v>0</v>
          </cell>
          <cell r="AB12">
            <v>0</v>
          </cell>
          <cell r="AC12">
            <v>666.64</v>
          </cell>
          <cell r="AD12">
            <v>242666.6</v>
          </cell>
          <cell r="AF12">
            <v>200847.09</v>
          </cell>
          <cell r="AG12">
            <v>3732.3099999999995</v>
          </cell>
          <cell r="AH12">
            <v>0</v>
          </cell>
          <cell r="AI12">
            <v>0</v>
          </cell>
          <cell r="AJ12">
            <v>-84.46</v>
          </cell>
          <cell r="AK12">
            <v>5416.49</v>
          </cell>
          <cell r="AL12">
            <v>0</v>
          </cell>
          <cell r="AM12">
            <v>-600.00000000002547</v>
          </cell>
          <cell r="AN12">
            <v>0</v>
          </cell>
          <cell r="AO12">
            <v>0</v>
          </cell>
          <cell r="AP12">
            <v>463.26</v>
          </cell>
          <cell r="AQ12">
            <v>209774.68999999997</v>
          </cell>
        </row>
        <row r="13">
          <cell r="A13" t="str">
            <v>420</v>
          </cell>
          <cell r="C13" t="str">
            <v>•</v>
          </cell>
          <cell r="D13" t="str">
            <v>Trade</v>
          </cell>
          <cell r="F13">
            <v>9994.32</v>
          </cell>
          <cell r="G13">
            <v>1088.06</v>
          </cell>
          <cell r="H13" t="str">
            <v>0</v>
          </cell>
          <cell r="I13" t="str">
            <v>0</v>
          </cell>
          <cell r="J13" t="str">
            <v>0</v>
          </cell>
          <cell r="K13">
            <v>1416.74</v>
          </cell>
          <cell r="L13" t="str">
            <v>0</v>
          </cell>
          <cell r="M13">
            <v>675</v>
          </cell>
          <cell r="N13" t="str">
            <v>0</v>
          </cell>
          <cell r="O13" t="str">
            <v>0</v>
          </cell>
          <cell r="P13">
            <v>169.48</v>
          </cell>
          <cell r="Q13">
            <v>13343.599999999999</v>
          </cell>
          <cell r="S13">
            <v>40000</v>
          </cell>
          <cell r="T13">
            <v>2333.3200000000002</v>
          </cell>
          <cell r="U13">
            <v>0</v>
          </cell>
          <cell r="V13">
            <v>0</v>
          </cell>
          <cell r="W13">
            <v>0</v>
          </cell>
          <cell r="X13">
            <v>5666.6399999999994</v>
          </cell>
          <cell r="Y13">
            <v>0</v>
          </cell>
          <cell r="Z13">
            <v>-1.1368683772161603E-12</v>
          </cell>
          <cell r="AA13">
            <v>0</v>
          </cell>
          <cell r="AB13">
            <v>0</v>
          </cell>
          <cell r="AC13">
            <v>666.64</v>
          </cell>
          <cell r="AD13">
            <v>48666.6</v>
          </cell>
          <cell r="AF13">
            <v>30005.68</v>
          </cell>
          <cell r="AG13">
            <v>1245.2600000000002</v>
          </cell>
          <cell r="AH13">
            <v>0</v>
          </cell>
          <cell r="AI13">
            <v>0</v>
          </cell>
          <cell r="AJ13">
            <v>0</v>
          </cell>
          <cell r="AK13">
            <v>4249.8999999999996</v>
          </cell>
          <cell r="AL13">
            <v>0</v>
          </cell>
          <cell r="AM13">
            <v>-675.00000000000114</v>
          </cell>
          <cell r="AN13">
            <v>0</v>
          </cell>
          <cell r="AO13">
            <v>0</v>
          </cell>
          <cell r="AP13">
            <v>497.15999999999997</v>
          </cell>
          <cell r="AQ13">
            <v>35323.000000000007</v>
          </cell>
        </row>
        <row r="14">
          <cell r="A14" t="str">
            <v>031</v>
          </cell>
          <cell r="C14" t="str">
            <v>•</v>
          </cell>
          <cell r="D14" t="str">
            <v>GSS</v>
          </cell>
          <cell r="F14">
            <v>61589.73</v>
          </cell>
          <cell r="G14">
            <v>1692.55</v>
          </cell>
          <cell r="H14">
            <v>27281.62</v>
          </cell>
          <cell r="I14" t="str">
            <v>0</v>
          </cell>
          <cell r="J14">
            <v>63.57</v>
          </cell>
          <cell r="K14">
            <v>583.37</v>
          </cell>
          <cell r="L14" t="str">
            <v>0</v>
          </cell>
          <cell r="M14">
            <v>1037.53</v>
          </cell>
          <cell r="N14" t="str">
            <v>0</v>
          </cell>
          <cell r="O14" t="str">
            <v>0</v>
          </cell>
          <cell r="P14">
            <v>10124.01</v>
          </cell>
          <cell r="Q14">
            <v>102372.38</v>
          </cell>
          <cell r="S14">
            <v>475999.95999999996</v>
          </cell>
          <cell r="T14">
            <v>3000</v>
          </cell>
          <cell r="U14">
            <v>0</v>
          </cell>
          <cell r="V14">
            <v>0</v>
          </cell>
          <cell r="W14">
            <v>0</v>
          </cell>
          <cell r="X14">
            <v>2333.3200000000002</v>
          </cell>
          <cell r="Y14">
            <v>0</v>
          </cell>
          <cell r="Z14">
            <v>2000.0000000000198</v>
          </cell>
          <cell r="AA14">
            <v>0</v>
          </cell>
          <cell r="AB14">
            <v>0</v>
          </cell>
          <cell r="AC14">
            <v>0</v>
          </cell>
          <cell r="AD14">
            <v>483333.27999999997</v>
          </cell>
          <cell r="AF14">
            <v>414410.23</v>
          </cell>
          <cell r="AG14">
            <v>1307.45</v>
          </cell>
          <cell r="AH14">
            <v>-27281.62</v>
          </cell>
          <cell r="AI14">
            <v>0</v>
          </cell>
          <cell r="AJ14">
            <v>-63.57</v>
          </cell>
          <cell r="AK14">
            <v>1749.9500000000003</v>
          </cell>
          <cell r="AL14">
            <v>0</v>
          </cell>
          <cell r="AM14">
            <v>962.47000000001981</v>
          </cell>
          <cell r="AN14">
            <v>0</v>
          </cell>
          <cell r="AO14">
            <v>0</v>
          </cell>
          <cell r="AP14">
            <v>-10124.01</v>
          </cell>
          <cell r="AQ14">
            <v>380960.9</v>
          </cell>
        </row>
        <row r="15">
          <cell r="A15" t="str">
            <v>GTSOT</v>
          </cell>
          <cell r="C15" t="str">
            <v>•</v>
          </cell>
          <cell r="D15" t="str">
            <v>O&amp;T</v>
          </cell>
          <cell r="F15">
            <v>0</v>
          </cell>
          <cell r="G15">
            <v>0</v>
          </cell>
          <cell r="H15">
            <v>4180.25</v>
          </cell>
          <cell r="I15">
            <v>0</v>
          </cell>
          <cell r="J15">
            <v>3485.09</v>
          </cell>
          <cell r="K15">
            <v>204435.97</v>
          </cell>
          <cell r="L15">
            <v>0</v>
          </cell>
          <cell r="M15">
            <v>45081.64</v>
          </cell>
          <cell r="N15">
            <v>0</v>
          </cell>
          <cell r="O15">
            <v>0</v>
          </cell>
          <cell r="P15">
            <v>5897.82</v>
          </cell>
          <cell r="Q15">
            <v>263080.77</v>
          </cell>
          <cell r="S15">
            <v>0</v>
          </cell>
          <cell r="T15">
            <v>0</v>
          </cell>
          <cell r="U15">
            <v>0</v>
          </cell>
          <cell r="V15">
            <v>0</v>
          </cell>
          <cell r="W15">
            <v>0</v>
          </cell>
          <cell r="X15">
            <v>0</v>
          </cell>
          <cell r="Y15">
            <v>0</v>
          </cell>
          <cell r="Z15">
            <v>0</v>
          </cell>
          <cell r="AA15">
            <v>0</v>
          </cell>
          <cell r="AB15">
            <v>0</v>
          </cell>
          <cell r="AC15">
            <v>0</v>
          </cell>
          <cell r="AD15">
            <v>0</v>
          </cell>
          <cell r="AF15">
            <v>0</v>
          </cell>
          <cell r="AG15">
            <v>0</v>
          </cell>
          <cell r="AH15">
            <v>-4180.25</v>
          </cell>
          <cell r="AI15">
            <v>0</v>
          </cell>
          <cell r="AJ15">
            <v>-3485.09</v>
          </cell>
          <cell r="AK15">
            <v>-204435.97</v>
          </cell>
          <cell r="AL15">
            <v>0</v>
          </cell>
          <cell r="AM15">
            <v>-45081.64</v>
          </cell>
          <cell r="AN15">
            <v>0</v>
          </cell>
          <cell r="AO15">
            <v>0</v>
          </cell>
          <cell r="AP15">
            <v>-5897.82</v>
          </cell>
          <cell r="AQ15">
            <v>-263080.77</v>
          </cell>
        </row>
        <row r="16">
          <cell r="A16" t="str">
            <v>GTSOTH</v>
          </cell>
          <cell r="C16" t="str">
            <v>•</v>
          </cell>
          <cell r="D16" t="str">
            <v>Other</v>
          </cell>
          <cell r="F16">
            <v>0</v>
          </cell>
          <cell r="G16">
            <v>725.37</v>
          </cell>
          <cell r="H16">
            <v>0</v>
          </cell>
          <cell r="I16">
            <v>0</v>
          </cell>
          <cell r="J16">
            <v>100</v>
          </cell>
          <cell r="K16">
            <v>0</v>
          </cell>
          <cell r="L16">
            <v>0</v>
          </cell>
          <cell r="M16">
            <v>918.77</v>
          </cell>
          <cell r="N16">
            <v>0</v>
          </cell>
          <cell r="O16">
            <v>0</v>
          </cell>
          <cell r="P16">
            <v>237.28</v>
          </cell>
          <cell r="Q16">
            <v>1981.4199999999998</v>
          </cell>
          <cell r="S16">
            <v>0</v>
          </cell>
          <cell r="T16">
            <v>0</v>
          </cell>
          <cell r="U16">
            <v>0</v>
          </cell>
          <cell r="V16">
            <v>0</v>
          </cell>
          <cell r="W16">
            <v>0</v>
          </cell>
          <cell r="X16">
            <v>0</v>
          </cell>
          <cell r="Y16">
            <v>0</v>
          </cell>
          <cell r="Z16">
            <v>0</v>
          </cell>
          <cell r="AA16">
            <v>0</v>
          </cell>
          <cell r="AB16">
            <v>0</v>
          </cell>
          <cell r="AC16">
            <v>0</v>
          </cell>
          <cell r="AD16">
            <v>0</v>
          </cell>
          <cell r="AF16">
            <v>0</v>
          </cell>
          <cell r="AG16">
            <v>-725.37</v>
          </cell>
          <cell r="AH16">
            <v>0</v>
          </cell>
          <cell r="AI16">
            <v>0</v>
          </cell>
          <cell r="AJ16">
            <v>-100</v>
          </cell>
          <cell r="AK16">
            <v>0</v>
          </cell>
          <cell r="AL16">
            <v>0</v>
          </cell>
          <cell r="AM16">
            <v>-918.77</v>
          </cell>
          <cell r="AN16">
            <v>0</v>
          </cell>
          <cell r="AO16">
            <v>0</v>
          </cell>
          <cell r="AP16">
            <v>-237.28</v>
          </cell>
          <cell r="AQ16">
            <v>-1981.4199999999998</v>
          </cell>
        </row>
        <row r="17">
          <cell r="C17" t="str">
            <v>Total GTS</v>
          </cell>
          <cell r="F17">
            <v>98736.959999999992</v>
          </cell>
          <cell r="G17">
            <v>5440.3099999999995</v>
          </cell>
          <cell r="H17">
            <v>31461.87</v>
          </cell>
          <cell r="I17">
            <v>0</v>
          </cell>
          <cell r="J17">
            <v>3733.1200000000003</v>
          </cell>
          <cell r="K17">
            <v>209352.91</v>
          </cell>
          <cell r="L17">
            <v>0</v>
          </cell>
          <cell r="M17">
            <v>48312.939999999995</v>
          </cell>
          <cell r="N17">
            <v>0</v>
          </cell>
          <cell r="O17">
            <v>0</v>
          </cell>
          <cell r="P17">
            <v>16631.97</v>
          </cell>
          <cell r="Q17">
            <v>413670.08</v>
          </cell>
          <cell r="S17">
            <v>743999.96</v>
          </cell>
          <cell r="T17">
            <v>10999.96</v>
          </cell>
          <cell r="U17">
            <v>0</v>
          </cell>
          <cell r="V17">
            <v>0</v>
          </cell>
          <cell r="W17">
            <v>0</v>
          </cell>
          <cell r="X17">
            <v>16333.279999999999</v>
          </cell>
          <cell r="Y17">
            <v>0</v>
          </cell>
          <cell r="Z17">
            <v>1999.9999999999932</v>
          </cell>
          <cell r="AA17">
            <v>0</v>
          </cell>
          <cell r="AB17">
            <v>0</v>
          </cell>
          <cell r="AC17">
            <v>1333.28</v>
          </cell>
          <cell r="AD17">
            <v>774666.48</v>
          </cell>
          <cell r="AF17">
            <v>645263</v>
          </cell>
          <cell r="AG17">
            <v>5559.65</v>
          </cell>
          <cell r="AH17">
            <v>-31461.87</v>
          </cell>
          <cell r="AI17">
            <v>0</v>
          </cell>
          <cell r="AJ17">
            <v>-3733.1200000000003</v>
          </cell>
          <cell r="AK17">
            <v>-193019.63</v>
          </cell>
          <cell r="AL17">
            <v>0</v>
          </cell>
          <cell r="AM17">
            <v>-46312.94</v>
          </cell>
          <cell r="AN17">
            <v>0</v>
          </cell>
          <cell r="AO17">
            <v>0</v>
          </cell>
          <cell r="AP17">
            <v>-15298.69</v>
          </cell>
          <cell r="AQ17">
            <v>360996.39999999997</v>
          </cell>
        </row>
        <row r="19">
          <cell r="C19" t="str">
            <v>CMB</v>
          </cell>
        </row>
        <row r="20">
          <cell r="A20" t="str">
            <v>080</v>
          </cell>
          <cell r="C20" t="str">
            <v>•</v>
          </cell>
          <cell r="D20" t="str">
            <v>Global Equities</v>
          </cell>
          <cell r="F20" t="str">
            <v>0</v>
          </cell>
          <cell r="G20" t="str">
            <v>0</v>
          </cell>
          <cell r="H20" t="str">
            <v>0</v>
          </cell>
          <cell r="I20" t="str">
            <v>0</v>
          </cell>
          <cell r="J20" t="str">
            <v>0</v>
          </cell>
          <cell r="K20" t="str">
            <v>0</v>
          </cell>
          <cell r="L20" t="str">
            <v>0</v>
          </cell>
          <cell r="M20" t="str">
            <v>0</v>
          </cell>
          <cell r="N20" t="str">
            <v>0</v>
          </cell>
          <cell r="O20" t="str">
            <v>0</v>
          </cell>
          <cell r="P20" t="str">
            <v>0</v>
          </cell>
          <cell r="Q20">
            <v>0</v>
          </cell>
          <cell r="S20">
            <v>43319.040000000001</v>
          </cell>
          <cell r="T20">
            <v>0</v>
          </cell>
          <cell r="U20">
            <v>0</v>
          </cell>
          <cell r="V20">
            <v>0</v>
          </cell>
          <cell r="W20">
            <v>7178.56</v>
          </cell>
          <cell r="X20">
            <v>0</v>
          </cell>
          <cell r="Y20">
            <v>0</v>
          </cell>
          <cell r="Z20">
            <v>22000</v>
          </cell>
          <cell r="AA20">
            <v>0</v>
          </cell>
          <cell r="AB20">
            <v>0</v>
          </cell>
          <cell r="AC20">
            <v>84</v>
          </cell>
          <cell r="AD20">
            <v>72581.600000000006</v>
          </cell>
          <cell r="AF20">
            <v>43319.040000000001</v>
          </cell>
          <cell r="AG20">
            <v>0</v>
          </cell>
          <cell r="AH20">
            <v>0</v>
          </cell>
          <cell r="AI20">
            <v>0</v>
          </cell>
          <cell r="AJ20">
            <v>7178.56</v>
          </cell>
          <cell r="AK20">
            <v>0</v>
          </cell>
          <cell r="AL20">
            <v>0</v>
          </cell>
          <cell r="AM20">
            <v>22000</v>
          </cell>
          <cell r="AN20">
            <v>0</v>
          </cell>
          <cell r="AO20">
            <v>0</v>
          </cell>
          <cell r="AP20">
            <v>84</v>
          </cell>
          <cell r="AQ20">
            <v>72581.600000000006</v>
          </cell>
        </row>
        <row r="21">
          <cell r="A21" t="str">
            <v>057</v>
          </cell>
          <cell r="C21" t="str">
            <v>•</v>
          </cell>
          <cell r="D21" t="str">
            <v>Global Fixed Income</v>
          </cell>
          <cell r="F21">
            <v>335539.51</v>
          </cell>
          <cell r="G21">
            <v>333139.06</v>
          </cell>
          <cell r="H21" t="str">
            <v>0</v>
          </cell>
          <cell r="I21">
            <v>251707.27</v>
          </cell>
          <cell r="J21">
            <v>2752.1</v>
          </cell>
          <cell r="K21">
            <v>7583.72</v>
          </cell>
          <cell r="L21" t="str">
            <v>0</v>
          </cell>
          <cell r="M21">
            <v>39790.58</v>
          </cell>
          <cell r="N21" t="str">
            <v>0</v>
          </cell>
          <cell r="O21">
            <v>30</v>
          </cell>
          <cell r="P21">
            <v>1558858.37</v>
          </cell>
          <cell r="Q21">
            <v>2529400.6100000003</v>
          </cell>
          <cell r="S21">
            <v>287814.92</v>
          </cell>
          <cell r="T21">
            <v>232166.64</v>
          </cell>
          <cell r="U21">
            <v>0</v>
          </cell>
          <cell r="V21">
            <v>253500</v>
          </cell>
          <cell r="W21">
            <v>6784.48</v>
          </cell>
          <cell r="X21">
            <v>104166.64</v>
          </cell>
          <cell r="Y21">
            <v>0</v>
          </cell>
          <cell r="Z21">
            <v>65305.279999999999</v>
          </cell>
          <cell r="AA21">
            <v>0</v>
          </cell>
          <cell r="AB21">
            <v>0</v>
          </cell>
          <cell r="AC21">
            <v>1303999.96</v>
          </cell>
          <cell r="AD21">
            <v>2253737.92</v>
          </cell>
          <cell r="AF21">
            <v>-47724.590000000026</v>
          </cell>
          <cell r="AG21">
            <v>-100972.41999999998</v>
          </cell>
          <cell r="AH21">
            <v>0</v>
          </cell>
          <cell r="AI21">
            <v>1792.7300000000105</v>
          </cell>
          <cell r="AJ21">
            <v>4032.3799999999997</v>
          </cell>
          <cell r="AK21">
            <v>96582.92</v>
          </cell>
          <cell r="AL21">
            <v>0</v>
          </cell>
          <cell r="AM21">
            <v>25514.699999999997</v>
          </cell>
          <cell r="AN21">
            <v>0</v>
          </cell>
          <cell r="AO21">
            <v>-30</v>
          </cell>
          <cell r="AP21">
            <v>-254858.41000000015</v>
          </cell>
          <cell r="AQ21">
            <v>-275662.69000000018</v>
          </cell>
        </row>
        <row r="22">
          <cell r="A22" t="str">
            <v>LOPORT</v>
          </cell>
          <cell r="C22" t="str">
            <v>•</v>
          </cell>
          <cell r="D22" t="str">
            <v>Loan Portfolio Mgmt</v>
          </cell>
          <cell r="F22">
            <v>0</v>
          </cell>
          <cell r="G22">
            <v>1329.85</v>
          </cell>
          <cell r="H22">
            <v>0</v>
          </cell>
          <cell r="I22">
            <v>0</v>
          </cell>
          <cell r="J22">
            <v>0</v>
          </cell>
          <cell r="K22">
            <v>166.68</v>
          </cell>
          <cell r="L22">
            <v>0</v>
          </cell>
          <cell r="M22">
            <v>700</v>
          </cell>
          <cell r="N22">
            <v>0</v>
          </cell>
          <cell r="O22">
            <v>0</v>
          </cell>
          <cell r="P22">
            <v>237.27</v>
          </cell>
          <cell r="Q22">
            <v>2433.7999999999997</v>
          </cell>
          <cell r="S22">
            <v>5000</v>
          </cell>
          <cell r="T22">
            <v>0</v>
          </cell>
          <cell r="U22">
            <v>0</v>
          </cell>
          <cell r="V22">
            <v>0</v>
          </cell>
          <cell r="W22">
            <v>0</v>
          </cell>
          <cell r="X22">
            <v>0</v>
          </cell>
          <cell r="Y22">
            <v>0</v>
          </cell>
          <cell r="Z22">
            <v>2.1827872842550278E-11</v>
          </cell>
          <cell r="AA22">
            <v>0</v>
          </cell>
          <cell r="AB22">
            <v>0</v>
          </cell>
          <cell r="AC22">
            <v>0</v>
          </cell>
          <cell r="AD22">
            <v>5000.0000000000218</v>
          </cell>
          <cell r="AF22">
            <v>5000</v>
          </cell>
          <cell r="AG22">
            <v>-1329.85</v>
          </cell>
          <cell r="AH22">
            <v>0</v>
          </cell>
          <cell r="AI22">
            <v>0</v>
          </cell>
          <cell r="AJ22">
            <v>0</v>
          </cell>
          <cell r="AK22">
            <v>-166.68</v>
          </cell>
          <cell r="AL22">
            <v>0</v>
          </cell>
          <cell r="AM22">
            <v>-699.99999999997817</v>
          </cell>
          <cell r="AN22">
            <v>0</v>
          </cell>
          <cell r="AO22">
            <v>0</v>
          </cell>
          <cell r="AP22">
            <v>-237.27</v>
          </cell>
          <cell r="AQ22">
            <v>2566.2000000000221</v>
          </cell>
        </row>
        <row r="23">
          <cell r="A23" t="str">
            <v>110</v>
          </cell>
          <cell r="C23" t="str">
            <v>•</v>
          </cell>
          <cell r="D23" t="str">
            <v>Investment Banking</v>
          </cell>
          <cell r="F23">
            <v>473997.5</v>
          </cell>
          <cell r="G23">
            <v>536088.02</v>
          </cell>
          <cell r="H23">
            <v>1540.1</v>
          </cell>
          <cell r="I23" t="str">
            <v>0</v>
          </cell>
          <cell r="J23">
            <v>38.53</v>
          </cell>
          <cell r="K23">
            <v>388174.66</v>
          </cell>
          <cell r="L23" t="str">
            <v>0</v>
          </cell>
          <cell r="M23">
            <v>28337.4</v>
          </cell>
          <cell r="N23" t="str">
            <v>0</v>
          </cell>
          <cell r="O23" t="str">
            <v>0</v>
          </cell>
          <cell r="P23">
            <v>638063.28</v>
          </cell>
          <cell r="Q23">
            <v>2066239.49</v>
          </cell>
          <cell r="S23">
            <v>14566.199999999999</v>
          </cell>
          <cell r="T23">
            <v>217500</v>
          </cell>
          <cell r="U23">
            <v>0</v>
          </cell>
          <cell r="V23">
            <v>2500</v>
          </cell>
          <cell r="W23">
            <v>5911.2400000000007</v>
          </cell>
          <cell r="X23">
            <v>91499.96</v>
          </cell>
          <cell r="Y23">
            <v>0</v>
          </cell>
          <cell r="Z23">
            <v>152333.96</v>
          </cell>
          <cell r="AA23">
            <v>0</v>
          </cell>
          <cell r="AB23">
            <v>0</v>
          </cell>
          <cell r="AC23">
            <v>1301143.96</v>
          </cell>
          <cell r="AD23">
            <v>1785455.3199999998</v>
          </cell>
          <cell r="AF23">
            <v>-459431.3</v>
          </cell>
          <cell r="AG23">
            <v>-318588.02</v>
          </cell>
          <cell r="AH23">
            <v>-1540.1</v>
          </cell>
          <cell r="AI23">
            <v>2500</v>
          </cell>
          <cell r="AJ23">
            <v>5872.7100000000009</v>
          </cell>
          <cell r="AK23">
            <v>-296674.69999999995</v>
          </cell>
          <cell r="AL23">
            <v>0</v>
          </cell>
          <cell r="AM23">
            <v>123996.56</v>
          </cell>
          <cell r="AN23">
            <v>0</v>
          </cell>
          <cell r="AO23">
            <v>0</v>
          </cell>
          <cell r="AP23">
            <v>663080.67999999993</v>
          </cell>
          <cell r="AQ23">
            <v>-280784.17000000016</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0</v>
          </cell>
          <cell r="U24">
            <v>0</v>
          </cell>
          <cell r="V24">
            <v>0</v>
          </cell>
          <cell r="W24">
            <v>0</v>
          </cell>
          <cell r="X24">
            <v>0</v>
          </cell>
          <cell r="Y24">
            <v>0</v>
          </cell>
          <cell r="Z24">
            <v>0</v>
          </cell>
          <cell r="AA24">
            <v>0</v>
          </cell>
          <cell r="AB24">
            <v>0</v>
          </cell>
          <cell r="AC24">
            <v>0</v>
          </cell>
          <cell r="AD24">
            <v>0</v>
          </cell>
          <cell r="AF24">
            <v>0</v>
          </cell>
          <cell r="AG24">
            <v>0</v>
          </cell>
          <cell r="AH24">
            <v>0</v>
          </cell>
          <cell r="AI24">
            <v>0</v>
          </cell>
          <cell r="AJ24">
            <v>0</v>
          </cell>
          <cell r="AK24">
            <v>0</v>
          </cell>
          <cell r="AL24">
            <v>0</v>
          </cell>
          <cell r="AM24">
            <v>0</v>
          </cell>
          <cell r="AN24">
            <v>0</v>
          </cell>
          <cell r="AO24">
            <v>0</v>
          </cell>
          <cell r="AP24">
            <v>0</v>
          </cell>
          <cell r="AQ24">
            <v>0</v>
          </cell>
        </row>
        <row r="25">
          <cell r="A25" t="str">
            <v>CMBOT</v>
          </cell>
          <cell r="C25" t="str">
            <v>•</v>
          </cell>
          <cell r="D25" t="str">
            <v>O&amp;T (Incl. Sec Ops &amp; Sys Dev)</v>
          </cell>
          <cell r="F25">
            <v>0</v>
          </cell>
          <cell r="G25">
            <v>0</v>
          </cell>
          <cell r="H25">
            <v>0</v>
          </cell>
          <cell r="I25">
            <v>0</v>
          </cell>
          <cell r="J25">
            <v>0</v>
          </cell>
          <cell r="K25">
            <v>0</v>
          </cell>
          <cell r="L25">
            <v>0</v>
          </cell>
          <cell r="M25">
            <v>0</v>
          </cell>
          <cell r="N25">
            <v>0</v>
          </cell>
          <cell r="O25">
            <v>0</v>
          </cell>
          <cell r="P25">
            <v>0</v>
          </cell>
          <cell r="Q25">
            <v>0</v>
          </cell>
          <cell r="S25">
            <v>190950.39999999999</v>
          </cell>
          <cell r="T25">
            <v>0</v>
          </cell>
          <cell r="U25">
            <v>0</v>
          </cell>
          <cell r="V25">
            <v>0</v>
          </cell>
          <cell r="W25">
            <v>12816.52</v>
          </cell>
          <cell r="X25">
            <v>0</v>
          </cell>
          <cell r="Y25">
            <v>0</v>
          </cell>
          <cell r="Z25">
            <v>194133.08000000002</v>
          </cell>
          <cell r="AA25">
            <v>0</v>
          </cell>
          <cell r="AB25">
            <v>400</v>
          </cell>
          <cell r="AC25">
            <v>0</v>
          </cell>
          <cell r="AD25">
            <v>398300</v>
          </cell>
          <cell r="AF25">
            <v>190950.39999999999</v>
          </cell>
          <cell r="AG25">
            <v>0</v>
          </cell>
          <cell r="AH25">
            <v>0</v>
          </cell>
          <cell r="AI25">
            <v>0</v>
          </cell>
          <cell r="AJ25">
            <v>12816.52</v>
          </cell>
          <cell r="AK25">
            <v>0</v>
          </cell>
          <cell r="AL25">
            <v>0</v>
          </cell>
          <cell r="AM25">
            <v>194133.08000000002</v>
          </cell>
          <cell r="AN25">
            <v>0</v>
          </cell>
          <cell r="AO25">
            <v>400</v>
          </cell>
          <cell r="AP25">
            <v>0</v>
          </cell>
          <cell r="AQ25">
            <v>398300</v>
          </cell>
        </row>
        <row r="26">
          <cell r="A26" t="str">
            <v>INFRA</v>
          </cell>
          <cell r="C26" t="str">
            <v>•</v>
          </cell>
          <cell r="D26" t="str">
            <v>Infr. Groups</v>
          </cell>
          <cell r="F26">
            <v>597157.28</v>
          </cell>
          <cell r="G26">
            <v>5659.42</v>
          </cell>
          <cell r="H26">
            <v>0</v>
          </cell>
          <cell r="I26">
            <v>306.14</v>
          </cell>
          <cell r="J26">
            <v>1301.56</v>
          </cell>
          <cell r="K26">
            <v>283754.04000000004</v>
          </cell>
          <cell r="L26">
            <v>0</v>
          </cell>
          <cell r="M26">
            <v>79065.710000000006</v>
          </cell>
          <cell r="N26">
            <v>0</v>
          </cell>
          <cell r="O26">
            <v>0</v>
          </cell>
          <cell r="P26">
            <v>3864.11</v>
          </cell>
          <cell r="Q26">
            <v>971108.26000000013</v>
          </cell>
          <cell r="S26">
            <v>94057.56</v>
          </cell>
          <cell r="T26">
            <v>0</v>
          </cell>
          <cell r="U26">
            <v>0</v>
          </cell>
          <cell r="V26">
            <v>0</v>
          </cell>
          <cell r="W26">
            <v>175611.43999999997</v>
          </cell>
          <cell r="X26">
            <v>0</v>
          </cell>
          <cell r="Y26">
            <v>0</v>
          </cell>
          <cell r="Z26">
            <v>24000</v>
          </cell>
          <cell r="AA26">
            <v>0</v>
          </cell>
          <cell r="AB26">
            <v>0</v>
          </cell>
          <cell r="AC26">
            <v>264</v>
          </cell>
          <cell r="AD26">
            <v>293933</v>
          </cell>
          <cell r="AF26">
            <v>-503099.72000000003</v>
          </cell>
          <cell r="AG26">
            <v>-5659.42</v>
          </cell>
          <cell r="AH26">
            <v>0</v>
          </cell>
          <cell r="AI26">
            <v>-306.14</v>
          </cell>
          <cell r="AJ26">
            <v>174309.87999999998</v>
          </cell>
          <cell r="AK26">
            <v>-283754.04000000004</v>
          </cell>
          <cell r="AL26">
            <v>0</v>
          </cell>
          <cell r="AM26">
            <v>-55065.710000000006</v>
          </cell>
          <cell r="AN26">
            <v>0</v>
          </cell>
          <cell r="AO26">
            <v>0</v>
          </cell>
          <cell r="AP26">
            <v>-3600.11</v>
          </cell>
          <cell r="AQ26">
            <v>-677175.26</v>
          </cell>
        </row>
        <row r="27">
          <cell r="A27" t="str">
            <v>S&amp;T</v>
          </cell>
          <cell r="C27" t="str">
            <v>•</v>
          </cell>
          <cell r="D27" t="str">
            <v>Sales &amp; Trading</v>
          </cell>
          <cell r="F27" t="str">
            <v>0</v>
          </cell>
          <cell r="G27" t="str">
            <v>0</v>
          </cell>
          <cell r="H27" t="str">
            <v>0</v>
          </cell>
          <cell r="I27" t="str">
            <v>0</v>
          </cell>
          <cell r="J27" t="str">
            <v>0</v>
          </cell>
          <cell r="K27" t="str">
            <v>0</v>
          </cell>
          <cell r="L27" t="str">
            <v>0</v>
          </cell>
          <cell r="M27" t="str">
            <v>0</v>
          </cell>
          <cell r="N27" t="str">
            <v>0</v>
          </cell>
          <cell r="O27" t="str">
            <v>0</v>
          </cell>
          <cell r="P27" t="str">
            <v>0</v>
          </cell>
          <cell r="Q27">
            <v>0</v>
          </cell>
          <cell r="S27">
            <v>0</v>
          </cell>
          <cell r="T27">
            <v>0</v>
          </cell>
          <cell r="U27">
            <v>0</v>
          </cell>
          <cell r="V27">
            <v>0</v>
          </cell>
          <cell r="W27">
            <v>0</v>
          </cell>
          <cell r="X27">
            <v>0</v>
          </cell>
          <cell r="Y27">
            <v>0</v>
          </cell>
          <cell r="Z27">
            <v>0</v>
          </cell>
          <cell r="AA27">
            <v>0</v>
          </cell>
          <cell r="AB27">
            <v>0</v>
          </cell>
          <cell r="AC27">
            <v>0</v>
          </cell>
          <cell r="AD27">
            <v>0</v>
          </cell>
          <cell r="AF27">
            <v>0</v>
          </cell>
          <cell r="AG27">
            <v>0</v>
          </cell>
          <cell r="AH27">
            <v>0</v>
          </cell>
          <cell r="AI27">
            <v>0</v>
          </cell>
          <cell r="AJ27">
            <v>0</v>
          </cell>
          <cell r="AK27">
            <v>0</v>
          </cell>
          <cell r="AL27">
            <v>0</v>
          </cell>
          <cell r="AM27">
            <v>0</v>
          </cell>
          <cell r="AN27">
            <v>0</v>
          </cell>
          <cell r="AO27">
            <v>0</v>
          </cell>
          <cell r="AP27">
            <v>0</v>
          </cell>
          <cell r="AQ27">
            <v>0</v>
          </cell>
        </row>
        <row r="28">
          <cell r="A28" t="str">
            <v>050</v>
          </cell>
          <cell r="C28" t="str">
            <v>•</v>
          </cell>
          <cell r="D28" t="str">
            <v>EM Local Finance</v>
          </cell>
          <cell r="F28" t="str">
            <v>0</v>
          </cell>
          <cell r="G28" t="str">
            <v>0</v>
          </cell>
          <cell r="H28" t="str">
            <v>0</v>
          </cell>
          <cell r="I28" t="str">
            <v>0</v>
          </cell>
          <cell r="J28" t="str">
            <v>0</v>
          </cell>
          <cell r="K28" t="str">
            <v>0</v>
          </cell>
          <cell r="L28" t="str">
            <v>0</v>
          </cell>
          <cell r="M28" t="str">
            <v>0</v>
          </cell>
          <cell r="N28" t="str">
            <v>0</v>
          </cell>
          <cell r="O28" t="str">
            <v>0</v>
          </cell>
          <cell r="P28" t="str">
            <v>0</v>
          </cell>
          <cell r="Q28">
            <v>0</v>
          </cell>
          <cell r="S28">
            <v>0</v>
          </cell>
          <cell r="T28">
            <v>0</v>
          </cell>
          <cell r="U28">
            <v>0</v>
          </cell>
          <cell r="V28">
            <v>0</v>
          </cell>
          <cell r="W28">
            <v>0</v>
          </cell>
          <cell r="X28">
            <v>0</v>
          </cell>
          <cell r="Y28">
            <v>0</v>
          </cell>
          <cell r="Z28">
            <v>0</v>
          </cell>
          <cell r="AA28">
            <v>0</v>
          </cell>
          <cell r="AB28">
            <v>0</v>
          </cell>
          <cell r="AC28">
            <v>0</v>
          </cell>
          <cell r="AD28">
            <v>0</v>
          </cell>
          <cell r="AF28">
            <v>0</v>
          </cell>
          <cell r="AG28">
            <v>0</v>
          </cell>
          <cell r="AH28">
            <v>0</v>
          </cell>
          <cell r="AI28">
            <v>0</v>
          </cell>
          <cell r="AJ28">
            <v>0</v>
          </cell>
          <cell r="AK28">
            <v>0</v>
          </cell>
          <cell r="AL28">
            <v>0</v>
          </cell>
          <cell r="AM28">
            <v>0</v>
          </cell>
          <cell r="AN28">
            <v>0</v>
          </cell>
          <cell r="AO28">
            <v>0</v>
          </cell>
          <cell r="AP28">
            <v>0</v>
          </cell>
          <cell r="AQ28">
            <v>0</v>
          </cell>
        </row>
        <row r="29">
          <cell r="A29" t="str">
            <v>CMBOTH</v>
          </cell>
          <cell r="C29" t="str">
            <v>•</v>
          </cell>
          <cell r="D29" t="str">
            <v>Other</v>
          </cell>
          <cell r="F29">
            <v>3855.03</v>
          </cell>
          <cell r="G29">
            <v>8946.2800000000007</v>
          </cell>
          <cell r="H29">
            <v>0</v>
          </cell>
          <cell r="I29">
            <v>918.42</v>
          </cell>
          <cell r="J29">
            <v>699.14</v>
          </cell>
          <cell r="K29">
            <v>7991.46</v>
          </cell>
          <cell r="L29">
            <v>0</v>
          </cell>
          <cell r="M29">
            <v>4375</v>
          </cell>
          <cell r="N29">
            <v>0</v>
          </cell>
          <cell r="O29">
            <v>0</v>
          </cell>
          <cell r="P29">
            <v>1355.84</v>
          </cell>
          <cell r="Q29">
            <v>28141.170000000002</v>
          </cell>
          <cell r="S29">
            <v>49.56</v>
          </cell>
          <cell r="T29">
            <v>0</v>
          </cell>
          <cell r="U29">
            <v>0</v>
          </cell>
          <cell r="V29">
            <v>0</v>
          </cell>
          <cell r="W29">
            <v>80</v>
          </cell>
          <cell r="X29">
            <v>0</v>
          </cell>
          <cell r="Y29">
            <v>0</v>
          </cell>
          <cell r="Z29">
            <v>71.999999999849365</v>
          </cell>
          <cell r="AA29">
            <v>0</v>
          </cell>
          <cell r="AB29">
            <v>0</v>
          </cell>
          <cell r="AC29">
            <v>287.12</v>
          </cell>
          <cell r="AD29">
            <v>488.67999999984937</v>
          </cell>
          <cell r="AF29">
            <v>-3805.4700000000003</v>
          </cell>
          <cell r="AG29">
            <v>-8946.2800000000007</v>
          </cell>
          <cell r="AH29">
            <v>0</v>
          </cell>
          <cell r="AI29">
            <v>-918.42</v>
          </cell>
          <cell r="AJ29">
            <v>-619.14</v>
          </cell>
          <cell r="AK29">
            <v>-7991.46</v>
          </cell>
          <cell r="AL29">
            <v>0</v>
          </cell>
          <cell r="AM29">
            <v>-4303.000000000151</v>
          </cell>
          <cell r="AN29">
            <v>0</v>
          </cell>
          <cell r="AO29">
            <v>0</v>
          </cell>
          <cell r="AP29">
            <v>-1068.7199999999998</v>
          </cell>
          <cell r="AQ29">
            <v>-27652.490000000151</v>
          </cell>
        </row>
        <row r="30">
          <cell r="C30" t="str">
            <v>Total CMB</v>
          </cell>
          <cell r="F30">
            <v>1410549.32</v>
          </cell>
          <cell r="G30">
            <v>885162.63</v>
          </cell>
          <cell r="H30">
            <v>1540.1</v>
          </cell>
          <cell r="I30">
            <v>252931.83000000002</v>
          </cell>
          <cell r="J30">
            <v>4791.33</v>
          </cell>
          <cell r="K30">
            <v>687670.56</v>
          </cell>
          <cell r="L30">
            <v>0</v>
          </cell>
          <cell r="M30">
            <v>152268.69</v>
          </cell>
          <cell r="N30">
            <v>0</v>
          </cell>
          <cell r="O30">
            <v>30</v>
          </cell>
          <cell r="P30">
            <v>2202378.8699999996</v>
          </cell>
          <cell r="Q30">
            <v>5597323.3300000001</v>
          </cell>
          <cell r="S30">
            <v>635757.67999999993</v>
          </cell>
          <cell r="T30">
            <v>449666.64</v>
          </cell>
          <cell r="U30">
            <v>0</v>
          </cell>
          <cell r="V30">
            <v>256000</v>
          </cell>
          <cell r="W30">
            <v>208382.24</v>
          </cell>
          <cell r="X30">
            <v>195666.6</v>
          </cell>
          <cell r="Y30">
            <v>0</v>
          </cell>
          <cell r="Z30">
            <v>457844.31999999989</v>
          </cell>
          <cell r="AA30">
            <v>0</v>
          </cell>
          <cell r="AB30">
            <v>400</v>
          </cell>
          <cell r="AC30">
            <v>2605779.04</v>
          </cell>
          <cell r="AD30">
            <v>4809496.5199999996</v>
          </cell>
          <cell r="AF30">
            <v>-774791.64000000013</v>
          </cell>
          <cell r="AG30">
            <v>-435495.99000000005</v>
          </cell>
          <cell r="AH30">
            <v>-1540.1</v>
          </cell>
          <cell r="AI30">
            <v>3068.1700000000105</v>
          </cell>
          <cell r="AJ30">
            <v>203590.90999999997</v>
          </cell>
          <cell r="AK30">
            <v>-492003.96</v>
          </cell>
          <cell r="AL30">
            <v>0</v>
          </cell>
          <cell r="AM30">
            <v>305575.62999999983</v>
          </cell>
          <cell r="AN30">
            <v>0</v>
          </cell>
          <cell r="AO30">
            <v>370</v>
          </cell>
          <cell r="AP30">
            <v>403400.16999999981</v>
          </cell>
          <cell r="AQ30">
            <v>-787826.81000000041</v>
          </cell>
        </row>
        <row r="31">
          <cell r="B31" t="str">
            <v>Total GCIB</v>
          </cell>
          <cell r="F31">
            <v>1509286.28</v>
          </cell>
          <cell r="G31">
            <v>890602.94000000006</v>
          </cell>
          <cell r="H31">
            <v>33001.97</v>
          </cell>
          <cell r="I31">
            <v>252931.83000000002</v>
          </cell>
          <cell r="J31">
            <v>8524.4500000000007</v>
          </cell>
          <cell r="K31">
            <v>897023.47000000009</v>
          </cell>
          <cell r="L31">
            <v>0</v>
          </cell>
          <cell r="M31">
            <v>200581.63</v>
          </cell>
          <cell r="N31">
            <v>0</v>
          </cell>
          <cell r="O31">
            <v>30</v>
          </cell>
          <cell r="P31">
            <v>2219010.84</v>
          </cell>
          <cell r="Q31">
            <v>6010993.4100000001</v>
          </cell>
          <cell r="S31">
            <v>1379757.64</v>
          </cell>
          <cell r="T31">
            <v>460666.60000000003</v>
          </cell>
          <cell r="U31">
            <v>0</v>
          </cell>
          <cell r="V31">
            <v>256000</v>
          </cell>
          <cell r="W31">
            <v>208382.24</v>
          </cell>
          <cell r="X31">
            <v>211999.88</v>
          </cell>
          <cell r="Y31">
            <v>0</v>
          </cell>
          <cell r="Z31">
            <v>459844.31999999989</v>
          </cell>
          <cell r="AA31">
            <v>0</v>
          </cell>
          <cell r="AB31">
            <v>400</v>
          </cell>
          <cell r="AC31">
            <v>2607112.3199999998</v>
          </cell>
          <cell r="AD31">
            <v>5584163</v>
          </cell>
          <cell r="AF31">
            <v>-129528.64000000013</v>
          </cell>
          <cell r="AG31">
            <v>-429936.34</v>
          </cell>
          <cell r="AH31">
            <v>-33001.97</v>
          </cell>
          <cell r="AI31">
            <v>3068.1700000000105</v>
          </cell>
          <cell r="AJ31">
            <v>199857.78999999998</v>
          </cell>
          <cell r="AK31">
            <v>-685023.59000000008</v>
          </cell>
          <cell r="AL31">
            <v>0</v>
          </cell>
          <cell r="AM31">
            <v>259262.68999999983</v>
          </cell>
          <cell r="AN31">
            <v>0</v>
          </cell>
          <cell r="AO31">
            <v>370</v>
          </cell>
          <cell r="AP31">
            <v>388101.47999999981</v>
          </cell>
          <cell r="AQ31">
            <v>-426830.41000000044</v>
          </cell>
        </row>
        <row r="33">
          <cell r="B33" t="str">
            <v>Smith Barney</v>
          </cell>
        </row>
        <row r="35">
          <cell r="C35" t="str">
            <v>Private Client</v>
          </cell>
        </row>
        <row r="36">
          <cell r="A36" t="str">
            <v>160</v>
          </cell>
          <cell r="C36" t="str">
            <v>•</v>
          </cell>
          <cell r="D36" t="str">
            <v>US Private Client</v>
          </cell>
          <cell r="F36" t="str">
            <v>0</v>
          </cell>
          <cell r="G36" t="str">
            <v>0</v>
          </cell>
          <cell r="H36" t="str">
            <v>0</v>
          </cell>
          <cell r="I36" t="str">
            <v>0</v>
          </cell>
          <cell r="J36" t="str">
            <v>0</v>
          </cell>
          <cell r="K36" t="str">
            <v>0</v>
          </cell>
          <cell r="L36" t="str">
            <v>0</v>
          </cell>
          <cell r="M36" t="str">
            <v>0</v>
          </cell>
          <cell r="N36" t="str">
            <v>0</v>
          </cell>
          <cell r="O36" t="str">
            <v>0</v>
          </cell>
          <cell r="P36" t="str">
            <v>0</v>
          </cell>
          <cell r="Q36">
            <v>0</v>
          </cell>
          <cell r="S36">
            <v>0</v>
          </cell>
          <cell r="T36">
            <v>0</v>
          </cell>
          <cell r="U36">
            <v>0</v>
          </cell>
          <cell r="V36">
            <v>0</v>
          </cell>
          <cell r="W36">
            <v>0</v>
          </cell>
          <cell r="X36">
            <v>0</v>
          </cell>
          <cell r="Y36">
            <v>0</v>
          </cell>
          <cell r="Z36">
            <v>0</v>
          </cell>
          <cell r="AA36">
            <v>0</v>
          </cell>
          <cell r="AB36">
            <v>0</v>
          </cell>
          <cell r="AC36">
            <v>0</v>
          </cell>
          <cell r="AD36">
            <v>0</v>
          </cell>
          <cell r="AF36">
            <v>0</v>
          </cell>
          <cell r="AG36">
            <v>0</v>
          </cell>
          <cell r="AH36">
            <v>0</v>
          </cell>
          <cell r="AI36">
            <v>0</v>
          </cell>
          <cell r="AJ36">
            <v>0</v>
          </cell>
          <cell r="AK36">
            <v>0</v>
          </cell>
          <cell r="AL36">
            <v>0</v>
          </cell>
          <cell r="AM36">
            <v>0</v>
          </cell>
          <cell r="AN36">
            <v>0</v>
          </cell>
          <cell r="AO36">
            <v>0</v>
          </cell>
          <cell r="AP36">
            <v>0</v>
          </cell>
          <cell r="AQ36">
            <v>0</v>
          </cell>
        </row>
        <row r="37">
          <cell r="A37" t="str">
            <v>165</v>
          </cell>
          <cell r="C37" t="str">
            <v>•</v>
          </cell>
          <cell r="D37" t="str">
            <v>Int'l Private Client</v>
          </cell>
          <cell r="F37" t="str">
            <v>0</v>
          </cell>
          <cell r="G37" t="str">
            <v>0</v>
          </cell>
          <cell r="H37" t="str">
            <v>0</v>
          </cell>
          <cell r="I37" t="str">
            <v>0</v>
          </cell>
          <cell r="J37" t="str">
            <v>0</v>
          </cell>
          <cell r="K37" t="str">
            <v>0</v>
          </cell>
          <cell r="L37" t="str">
            <v>0</v>
          </cell>
          <cell r="M37" t="str">
            <v>0</v>
          </cell>
          <cell r="N37" t="str">
            <v>0</v>
          </cell>
          <cell r="O37" t="str">
            <v>0</v>
          </cell>
          <cell r="P37" t="str">
            <v>0</v>
          </cell>
          <cell r="Q37">
            <v>0</v>
          </cell>
          <cell r="S37">
            <v>0</v>
          </cell>
          <cell r="T37">
            <v>0</v>
          </cell>
          <cell r="U37">
            <v>0</v>
          </cell>
          <cell r="V37">
            <v>0</v>
          </cell>
          <cell r="W37">
            <v>0</v>
          </cell>
          <cell r="X37">
            <v>0</v>
          </cell>
          <cell r="Y37">
            <v>0</v>
          </cell>
          <cell r="Z37">
            <v>0</v>
          </cell>
          <cell r="AA37">
            <v>0</v>
          </cell>
          <cell r="AB37">
            <v>0</v>
          </cell>
          <cell r="AC37">
            <v>0</v>
          </cell>
          <cell r="AD37">
            <v>0</v>
          </cell>
          <cell r="AF37">
            <v>0</v>
          </cell>
          <cell r="AG37">
            <v>0</v>
          </cell>
          <cell r="AH37">
            <v>0</v>
          </cell>
          <cell r="AI37">
            <v>0</v>
          </cell>
          <cell r="AJ37">
            <v>0</v>
          </cell>
          <cell r="AK37">
            <v>0</v>
          </cell>
          <cell r="AL37">
            <v>0</v>
          </cell>
          <cell r="AM37">
            <v>0</v>
          </cell>
          <cell r="AN37">
            <v>0</v>
          </cell>
          <cell r="AO37">
            <v>0</v>
          </cell>
          <cell r="AP37">
            <v>0</v>
          </cell>
          <cell r="AQ37">
            <v>0</v>
          </cell>
        </row>
        <row r="38">
          <cell r="A38" t="str">
            <v>400</v>
          </cell>
          <cell r="C38" t="str">
            <v>•</v>
          </cell>
          <cell r="D38" t="str">
            <v>Stock Plan Svcs</v>
          </cell>
          <cell r="F38" t="str">
            <v>0</v>
          </cell>
          <cell r="G38" t="str">
            <v>0</v>
          </cell>
          <cell r="H38" t="str">
            <v>0</v>
          </cell>
          <cell r="I38" t="str">
            <v>0</v>
          </cell>
          <cell r="J38" t="str">
            <v>0</v>
          </cell>
          <cell r="K38" t="str">
            <v>0</v>
          </cell>
          <cell r="L38" t="str">
            <v>0</v>
          </cell>
          <cell r="M38" t="str">
            <v>0</v>
          </cell>
          <cell r="N38" t="str">
            <v>0</v>
          </cell>
          <cell r="O38" t="str">
            <v>0</v>
          </cell>
          <cell r="P38" t="str">
            <v>0</v>
          </cell>
          <cell r="Q38">
            <v>0</v>
          </cell>
          <cell r="S38">
            <v>0</v>
          </cell>
          <cell r="T38">
            <v>0</v>
          </cell>
          <cell r="U38">
            <v>0</v>
          </cell>
          <cell r="V38">
            <v>0</v>
          </cell>
          <cell r="W38">
            <v>0</v>
          </cell>
          <cell r="X38">
            <v>0</v>
          </cell>
          <cell r="Y38">
            <v>0</v>
          </cell>
          <cell r="Z38">
            <v>0</v>
          </cell>
          <cell r="AA38">
            <v>0</v>
          </cell>
          <cell r="AB38">
            <v>0</v>
          </cell>
          <cell r="AC38">
            <v>0</v>
          </cell>
          <cell r="AD38">
            <v>0</v>
          </cell>
          <cell r="AF38">
            <v>0</v>
          </cell>
          <cell r="AG38">
            <v>0</v>
          </cell>
          <cell r="AH38">
            <v>0</v>
          </cell>
          <cell r="AI38">
            <v>0</v>
          </cell>
          <cell r="AJ38">
            <v>0</v>
          </cell>
          <cell r="AK38">
            <v>0</v>
          </cell>
          <cell r="AL38">
            <v>0</v>
          </cell>
          <cell r="AM38">
            <v>0</v>
          </cell>
          <cell r="AN38">
            <v>0</v>
          </cell>
          <cell r="AO38">
            <v>0</v>
          </cell>
          <cell r="AP38">
            <v>0</v>
          </cell>
          <cell r="AQ38">
            <v>0</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0</v>
          </cell>
          <cell r="G40">
            <v>0</v>
          </cell>
          <cell r="H40">
            <v>0</v>
          </cell>
          <cell r="I40">
            <v>0</v>
          </cell>
          <cell r="J40">
            <v>0</v>
          </cell>
          <cell r="K40">
            <v>0</v>
          </cell>
          <cell r="L40">
            <v>0</v>
          </cell>
          <cell r="M40">
            <v>0</v>
          </cell>
          <cell r="N40">
            <v>0</v>
          </cell>
          <cell r="O40">
            <v>0</v>
          </cell>
          <cell r="P40">
            <v>0</v>
          </cell>
          <cell r="Q40">
            <v>0</v>
          </cell>
          <cell r="S40">
            <v>0</v>
          </cell>
          <cell r="T40">
            <v>0</v>
          </cell>
          <cell r="U40">
            <v>0</v>
          </cell>
          <cell r="V40">
            <v>0</v>
          </cell>
          <cell r="W40">
            <v>0</v>
          </cell>
          <cell r="X40">
            <v>0</v>
          </cell>
          <cell r="Y40">
            <v>0</v>
          </cell>
          <cell r="Z40">
            <v>0</v>
          </cell>
          <cell r="AA40">
            <v>0</v>
          </cell>
          <cell r="AB40">
            <v>0</v>
          </cell>
          <cell r="AC40">
            <v>0</v>
          </cell>
          <cell r="AD40">
            <v>0</v>
          </cell>
          <cell r="AF40">
            <v>0</v>
          </cell>
          <cell r="AG40">
            <v>0</v>
          </cell>
          <cell r="AH40">
            <v>0</v>
          </cell>
          <cell r="AI40">
            <v>0</v>
          </cell>
          <cell r="AJ40">
            <v>0</v>
          </cell>
          <cell r="AK40">
            <v>0</v>
          </cell>
          <cell r="AL40">
            <v>0</v>
          </cell>
          <cell r="AM40">
            <v>0</v>
          </cell>
          <cell r="AN40">
            <v>0</v>
          </cell>
          <cell r="AO40">
            <v>0</v>
          </cell>
          <cell r="AP40">
            <v>0</v>
          </cell>
          <cell r="AQ40">
            <v>0</v>
          </cell>
        </row>
        <row r="42">
          <cell r="C42" t="str">
            <v>Equity Research</v>
          </cell>
        </row>
        <row r="43">
          <cell r="A43" t="str">
            <v>190</v>
          </cell>
          <cell r="C43" t="str">
            <v>•</v>
          </cell>
          <cell r="D43" t="str">
            <v>Equity Research</v>
          </cell>
          <cell r="F43" t="str">
            <v>0</v>
          </cell>
          <cell r="G43" t="str">
            <v>0</v>
          </cell>
          <cell r="H43" t="str">
            <v>0</v>
          </cell>
          <cell r="I43" t="str">
            <v>0</v>
          </cell>
          <cell r="J43" t="str">
            <v>0</v>
          </cell>
          <cell r="K43" t="str">
            <v>0</v>
          </cell>
          <cell r="L43" t="str">
            <v>0</v>
          </cell>
          <cell r="M43" t="str">
            <v>0</v>
          </cell>
          <cell r="N43" t="str">
            <v>0</v>
          </cell>
          <cell r="O43" t="str">
            <v>0</v>
          </cell>
          <cell r="P43" t="str">
            <v>0</v>
          </cell>
          <cell r="Q43">
            <v>0</v>
          </cell>
          <cell r="S43">
            <v>0</v>
          </cell>
          <cell r="T43">
            <v>0</v>
          </cell>
          <cell r="U43">
            <v>0</v>
          </cell>
          <cell r="V43">
            <v>0</v>
          </cell>
          <cell r="W43">
            <v>6239</v>
          </cell>
          <cell r="X43">
            <v>0</v>
          </cell>
          <cell r="Y43">
            <v>0</v>
          </cell>
          <cell r="Z43">
            <v>50578.559999999998</v>
          </cell>
          <cell r="AA43">
            <v>0</v>
          </cell>
          <cell r="AB43">
            <v>0</v>
          </cell>
          <cell r="AC43">
            <v>0</v>
          </cell>
          <cell r="AD43">
            <v>56817.56</v>
          </cell>
          <cell r="AF43">
            <v>0</v>
          </cell>
          <cell r="AG43">
            <v>0</v>
          </cell>
          <cell r="AH43">
            <v>0</v>
          </cell>
          <cell r="AI43">
            <v>0</v>
          </cell>
          <cell r="AJ43">
            <v>6239</v>
          </cell>
          <cell r="AK43">
            <v>0</v>
          </cell>
          <cell r="AL43">
            <v>0</v>
          </cell>
          <cell r="AM43">
            <v>50578.559999999998</v>
          </cell>
          <cell r="AN43">
            <v>0</v>
          </cell>
          <cell r="AO43">
            <v>0</v>
          </cell>
          <cell r="AP43">
            <v>0</v>
          </cell>
          <cell r="AQ43">
            <v>56817.56</v>
          </cell>
        </row>
        <row r="44">
          <cell r="C44" t="str">
            <v>Total Equity Research</v>
          </cell>
          <cell r="F44">
            <v>0</v>
          </cell>
          <cell r="G44">
            <v>0</v>
          </cell>
          <cell r="H44">
            <v>0</v>
          </cell>
          <cell r="I44">
            <v>0</v>
          </cell>
          <cell r="J44">
            <v>0</v>
          </cell>
          <cell r="K44">
            <v>0</v>
          </cell>
          <cell r="L44">
            <v>0</v>
          </cell>
          <cell r="M44">
            <v>0</v>
          </cell>
          <cell r="N44">
            <v>0</v>
          </cell>
          <cell r="O44">
            <v>0</v>
          </cell>
          <cell r="P44">
            <v>0</v>
          </cell>
          <cell r="Q44">
            <v>0</v>
          </cell>
          <cell r="S44">
            <v>0</v>
          </cell>
          <cell r="T44">
            <v>0</v>
          </cell>
          <cell r="U44">
            <v>0</v>
          </cell>
          <cell r="V44">
            <v>0</v>
          </cell>
          <cell r="W44">
            <v>6239</v>
          </cell>
          <cell r="X44">
            <v>0</v>
          </cell>
          <cell r="Y44">
            <v>0</v>
          </cell>
          <cell r="Z44">
            <v>50578.559999999998</v>
          </cell>
          <cell r="AA44">
            <v>0</v>
          </cell>
          <cell r="AB44">
            <v>0</v>
          </cell>
          <cell r="AC44">
            <v>0</v>
          </cell>
          <cell r="AD44">
            <v>56817.56</v>
          </cell>
          <cell r="AF44">
            <v>0</v>
          </cell>
          <cell r="AG44">
            <v>0</v>
          </cell>
          <cell r="AH44">
            <v>0</v>
          </cell>
          <cell r="AI44">
            <v>0</v>
          </cell>
          <cell r="AJ44">
            <v>6239</v>
          </cell>
          <cell r="AK44">
            <v>0</v>
          </cell>
          <cell r="AL44">
            <v>0</v>
          </cell>
          <cell r="AM44">
            <v>50578.559999999998</v>
          </cell>
          <cell r="AN44">
            <v>0</v>
          </cell>
          <cell r="AO44">
            <v>0</v>
          </cell>
          <cell r="AP44">
            <v>0</v>
          </cell>
          <cell r="AQ44">
            <v>56817.56</v>
          </cell>
        </row>
        <row r="46">
          <cell r="B46" t="str">
            <v>Total Smith Barney</v>
          </cell>
          <cell r="F46">
            <v>0</v>
          </cell>
          <cell r="G46">
            <v>0</v>
          </cell>
          <cell r="H46">
            <v>0</v>
          </cell>
          <cell r="I46">
            <v>0</v>
          </cell>
          <cell r="J46">
            <v>0</v>
          </cell>
          <cell r="K46">
            <v>0</v>
          </cell>
          <cell r="L46">
            <v>0</v>
          </cell>
          <cell r="M46">
            <v>0</v>
          </cell>
          <cell r="N46">
            <v>0</v>
          </cell>
          <cell r="O46">
            <v>0</v>
          </cell>
          <cell r="P46">
            <v>0</v>
          </cell>
          <cell r="Q46">
            <v>0</v>
          </cell>
          <cell r="S46">
            <v>0</v>
          </cell>
          <cell r="T46">
            <v>0</v>
          </cell>
          <cell r="U46">
            <v>0</v>
          </cell>
          <cell r="V46">
            <v>0</v>
          </cell>
          <cell r="W46">
            <v>6239</v>
          </cell>
          <cell r="X46">
            <v>0</v>
          </cell>
          <cell r="Y46">
            <v>0</v>
          </cell>
          <cell r="Z46">
            <v>50578.559999999998</v>
          </cell>
          <cell r="AA46">
            <v>0</v>
          </cell>
          <cell r="AB46">
            <v>0</v>
          </cell>
          <cell r="AC46">
            <v>0</v>
          </cell>
          <cell r="AD46">
            <v>56817.56</v>
          </cell>
          <cell r="AF46">
            <v>0</v>
          </cell>
          <cell r="AG46">
            <v>0</v>
          </cell>
          <cell r="AH46">
            <v>0</v>
          </cell>
          <cell r="AI46">
            <v>0</v>
          </cell>
          <cell r="AJ46">
            <v>6239</v>
          </cell>
          <cell r="AK46">
            <v>0</v>
          </cell>
          <cell r="AL46">
            <v>0</v>
          </cell>
          <cell r="AM46">
            <v>50578.559999999998</v>
          </cell>
          <cell r="AN46">
            <v>0</v>
          </cell>
          <cell r="AO46">
            <v>0</v>
          </cell>
          <cell r="AP46">
            <v>0</v>
          </cell>
          <cell r="AQ46">
            <v>56817.56</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1509286.28</v>
          </cell>
          <cell r="G50">
            <v>890602.94000000006</v>
          </cell>
          <cell r="H50">
            <v>33001.97</v>
          </cell>
          <cell r="I50">
            <v>252931.83000000002</v>
          </cell>
          <cell r="J50">
            <v>8524.4500000000007</v>
          </cell>
          <cell r="K50">
            <v>897023.47000000009</v>
          </cell>
          <cell r="L50">
            <v>0</v>
          </cell>
          <cell r="M50">
            <v>200581.63</v>
          </cell>
          <cell r="N50">
            <v>0</v>
          </cell>
          <cell r="O50">
            <v>30</v>
          </cell>
          <cell r="P50">
            <v>2219010.84</v>
          </cell>
          <cell r="Q50">
            <v>6010993.4100000001</v>
          </cell>
          <cell r="S50">
            <v>1379757.64</v>
          </cell>
          <cell r="T50">
            <v>460666.60000000003</v>
          </cell>
          <cell r="U50">
            <v>0</v>
          </cell>
          <cell r="V50">
            <v>256000</v>
          </cell>
          <cell r="W50">
            <v>214621.24</v>
          </cell>
          <cell r="X50">
            <v>211999.88</v>
          </cell>
          <cell r="Y50">
            <v>0</v>
          </cell>
          <cell r="Z50">
            <v>510422.87999999989</v>
          </cell>
          <cell r="AA50">
            <v>0</v>
          </cell>
          <cell r="AB50">
            <v>400</v>
          </cell>
          <cell r="AC50">
            <v>2607112.3199999998</v>
          </cell>
          <cell r="AD50">
            <v>5640980.5599999996</v>
          </cell>
          <cell r="AF50">
            <v>-129528.64000000013</v>
          </cell>
          <cell r="AG50">
            <v>-429936.34</v>
          </cell>
          <cell r="AH50">
            <v>-33001.97</v>
          </cell>
          <cell r="AI50">
            <v>3068.1700000000105</v>
          </cell>
          <cell r="AJ50">
            <v>206096.78999999998</v>
          </cell>
          <cell r="AK50">
            <v>-685023.59000000008</v>
          </cell>
          <cell r="AL50">
            <v>0</v>
          </cell>
          <cell r="AM50">
            <v>309841.24999999983</v>
          </cell>
          <cell r="AN50">
            <v>0</v>
          </cell>
          <cell r="AO50">
            <v>370</v>
          </cell>
          <cell r="AP50">
            <v>388101.47999999981</v>
          </cell>
          <cell r="AQ50">
            <v>-370012.85000000044</v>
          </cell>
        </row>
      </sheetData>
      <sheetData sheetId="8" refreshError="1">
        <row r="9">
          <cell r="B9" t="str">
            <v>GCIB</v>
          </cell>
        </row>
        <row r="11">
          <cell r="C11" t="str">
            <v>GTS</v>
          </cell>
        </row>
        <row r="12">
          <cell r="A12" t="str">
            <v>032</v>
          </cell>
          <cell r="C12" t="str">
            <v>•</v>
          </cell>
          <cell r="D12" t="str">
            <v>Cash</v>
          </cell>
          <cell r="F12" t="str">
            <v>0</v>
          </cell>
          <cell r="G12" t="str">
            <v>0</v>
          </cell>
          <cell r="H12" t="str">
            <v>0</v>
          </cell>
          <cell r="I12" t="str">
            <v>0</v>
          </cell>
          <cell r="J12" t="str">
            <v>0</v>
          </cell>
          <cell r="K12" t="str">
            <v>0</v>
          </cell>
          <cell r="L12" t="str">
            <v>0</v>
          </cell>
          <cell r="M12" t="str">
            <v>0</v>
          </cell>
          <cell r="N12" t="str">
            <v>0</v>
          </cell>
          <cell r="O12" t="str">
            <v>0</v>
          </cell>
          <cell r="P12" t="str">
            <v>0</v>
          </cell>
          <cell r="Q12">
            <v>0</v>
          </cell>
          <cell r="S12">
            <v>0</v>
          </cell>
          <cell r="T12">
            <v>0</v>
          </cell>
          <cell r="U12">
            <v>0</v>
          </cell>
          <cell r="V12">
            <v>0</v>
          </cell>
          <cell r="W12">
            <v>0</v>
          </cell>
          <cell r="X12">
            <v>0</v>
          </cell>
          <cell r="Y12">
            <v>0</v>
          </cell>
          <cell r="Z12">
            <v>0</v>
          </cell>
          <cell r="AA12">
            <v>0</v>
          </cell>
          <cell r="AB12">
            <v>0</v>
          </cell>
          <cell r="AC12">
            <v>0</v>
          </cell>
          <cell r="AD12">
            <v>0</v>
          </cell>
          <cell r="AF12">
            <v>0</v>
          </cell>
          <cell r="AG12">
            <v>0</v>
          </cell>
          <cell r="AH12">
            <v>0</v>
          </cell>
          <cell r="AI12">
            <v>0</v>
          </cell>
          <cell r="AJ12">
            <v>0</v>
          </cell>
          <cell r="AK12">
            <v>0</v>
          </cell>
          <cell r="AL12">
            <v>0</v>
          </cell>
          <cell r="AM12">
            <v>0</v>
          </cell>
          <cell r="AN12">
            <v>0</v>
          </cell>
          <cell r="AO12">
            <v>0</v>
          </cell>
          <cell r="AP12">
            <v>0</v>
          </cell>
          <cell r="AQ12">
            <v>0</v>
          </cell>
        </row>
        <row r="13">
          <cell r="A13" t="str">
            <v>420</v>
          </cell>
          <cell r="C13" t="str">
            <v>•</v>
          </cell>
          <cell r="D13" t="str">
            <v>Trade</v>
          </cell>
          <cell r="F13" t="str">
            <v>0</v>
          </cell>
          <cell r="G13" t="str">
            <v>0</v>
          </cell>
          <cell r="H13" t="str">
            <v>0</v>
          </cell>
          <cell r="I13" t="str">
            <v>0</v>
          </cell>
          <cell r="J13" t="str">
            <v>0</v>
          </cell>
          <cell r="K13" t="str">
            <v>0</v>
          </cell>
          <cell r="L13" t="str">
            <v>0</v>
          </cell>
          <cell r="M13" t="str">
            <v>0</v>
          </cell>
          <cell r="N13" t="str">
            <v>0</v>
          </cell>
          <cell r="O13" t="str">
            <v>0</v>
          </cell>
          <cell r="P13" t="str">
            <v>0</v>
          </cell>
          <cell r="Q13">
            <v>0</v>
          </cell>
          <cell r="S13">
            <v>0</v>
          </cell>
          <cell r="T13">
            <v>0</v>
          </cell>
          <cell r="U13">
            <v>0</v>
          </cell>
          <cell r="V13">
            <v>0</v>
          </cell>
          <cell r="W13">
            <v>0</v>
          </cell>
          <cell r="X13">
            <v>0</v>
          </cell>
          <cell r="Y13">
            <v>0</v>
          </cell>
          <cell r="Z13">
            <v>0</v>
          </cell>
          <cell r="AA13">
            <v>0</v>
          </cell>
          <cell r="AB13">
            <v>0</v>
          </cell>
          <cell r="AC13">
            <v>0</v>
          </cell>
          <cell r="AD13">
            <v>0</v>
          </cell>
          <cell r="AF13">
            <v>0</v>
          </cell>
          <cell r="AG13">
            <v>0</v>
          </cell>
          <cell r="AH13">
            <v>0</v>
          </cell>
          <cell r="AI13">
            <v>0</v>
          </cell>
          <cell r="AJ13">
            <v>0</v>
          </cell>
          <cell r="AK13">
            <v>0</v>
          </cell>
          <cell r="AL13">
            <v>0</v>
          </cell>
          <cell r="AM13">
            <v>0</v>
          </cell>
          <cell r="AN13">
            <v>0</v>
          </cell>
          <cell r="AO13">
            <v>0</v>
          </cell>
          <cell r="AP13">
            <v>0</v>
          </cell>
          <cell r="AQ13">
            <v>0</v>
          </cell>
        </row>
        <row r="14">
          <cell r="A14" t="str">
            <v>031</v>
          </cell>
          <cell r="C14" t="str">
            <v>•</v>
          </cell>
          <cell r="D14" t="str">
            <v>GSS</v>
          </cell>
          <cell r="F14" t="str">
            <v>0</v>
          </cell>
          <cell r="G14" t="str">
            <v>0</v>
          </cell>
          <cell r="H14" t="str">
            <v>0</v>
          </cell>
          <cell r="I14" t="str">
            <v>0</v>
          </cell>
          <cell r="J14" t="str">
            <v>0</v>
          </cell>
          <cell r="K14" t="str">
            <v>0</v>
          </cell>
          <cell r="L14" t="str">
            <v>0</v>
          </cell>
          <cell r="M14" t="str">
            <v>0</v>
          </cell>
          <cell r="N14" t="str">
            <v>0</v>
          </cell>
          <cell r="O14" t="str">
            <v>0</v>
          </cell>
          <cell r="P14" t="str">
            <v>0</v>
          </cell>
          <cell r="Q14">
            <v>0</v>
          </cell>
          <cell r="S14">
            <v>0</v>
          </cell>
          <cell r="T14">
            <v>0</v>
          </cell>
          <cell r="U14">
            <v>0</v>
          </cell>
          <cell r="V14">
            <v>0</v>
          </cell>
          <cell r="W14">
            <v>0</v>
          </cell>
          <cell r="X14">
            <v>0</v>
          </cell>
          <cell r="Y14">
            <v>0</v>
          </cell>
          <cell r="Z14">
            <v>0</v>
          </cell>
          <cell r="AA14">
            <v>0</v>
          </cell>
          <cell r="AB14">
            <v>0</v>
          </cell>
          <cell r="AC14">
            <v>0</v>
          </cell>
          <cell r="AD14">
            <v>0</v>
          </cell>
          <cell r="AF14">
            <v>0</v>
          </cell>
          <cell r="AG14">
            <v>0</v>
          </cell>
          <cell r="AH14">
            <v>0</v>
          </cell>
          <cell r="AI14">
            <v>0</v>
          </cell>
          <cell r="AJ14">
            <v>0</v>
          </cell>
          <cell r="AK14">
            <v>0</v>
          </cell>
          <cell r="AL14">
            <v>0</v>
          </cell>
          <cell r="AM14">
            <v>0</v>
          </cell>
          <cell r="AN14">
            <v>0</v>
          </cell>
          <cell r="AO14">
            <v>0</v>
          </cell>
          <cell r="AP14">
            <v>0</v>
          </cell>
          <cell r="AQ14">
            <v>0</v>
          </cell>
        </row>
        <row r="15">
          <cell r="A15" t="str">
            <v>GTSOT</v>
          </cell>
          <cell r="C15" t="str">
            <v>•</v>
          </cell>
          <cell r="D15" t="str">
            <v>O&amp;T</v>
          </cell>
          <cell r="F15">
            <v>0</v>
          </cell>
          <cell r="G15">
            <v>0</v>
          </cell>
          <cell r="H15">
            <v>0</v>
          </cell>
          <cell r="I15">
            <v>0</v>
          </cell>
          <cell r="J15">
            <v>0</v>
          </cell>
          <cell r="K15">
            <v>0</v>
          </cell>
          <cell r="L15">
            <v>0</v>
          </cell>
          <cell r="M15">
            <v>0</v>
          </cell>
          <cell r="N15">
            <v>0</v>
          </cell>
          <cell r="O15">
            <v>0</v>
          </cell>
          <cell r="P15">
            <v>0</v>
          </cell>
          <cell r="Q15">
            <v>0</v>
          </cell>
          <cell r="S15">
            <v>0</v>
          </cell>
          <cell r="T15">
            <v>0</v>
          </cell>
          <cell r="U15">
            <v>0</v>
          </cell>
          <cell r="V15">
            <v>0</v>
          </cell>
          <cell r="W15">
            <v>0</v>
          </cell>
          <cell r="X15">
            <v>0</v>
          </cell>
          <cell r="Y15">
            <v>0</v>
          </cell>
          <cell r="Z15">
            <v>0</v>
          </cell>
          <cell r="AA15">
            <v>0</v>
          </cell>
          <cell r="AB15">
            <v>0</v>
          </cell>
          <cell r="AC15">
            <v>0</v>
          </cell>
          <cell r="AD15">
            <v>0</v>
          </cell>
          <cell r="AF15">
            <v>0</v>
          </cell>
          <cell r="AG15">
            <v>0</v>
          </cell>
          <cell r="AH15">
            <v>0</v>
          </cell>
          <cell r="AI15">
            <v>0</v>
          </cell>
          <cell r="AJ15">
            <v>0</v>
          </cell>
          <cell r="AK15">
            <v>0</v>
          </cell>
          <cell r="AL15">
            <v>0</v>
          </cell>
          <cell r="AM15">
            <v>0</v>
          </cell>
          <cell r="AN15">
            <v>0</v>
          </cell>
          <cell r="AO15">
            <v>0</v>
          </cell>
          <cell r="AP15">
            <v>0</v>
          </cell>
          <cell r="AQ15">
            <v>0</v>
          </cell>
        </row>
        <row r="16">
          <cell r="A16" t="str">
            <v>GTSOTH</v>
          </cell>
          <cell r="C16" t="str">
            <v>•</v>
          </cell>
          <cell r="D16" t="str">
            <v>Other</v>
          </cell>
          <cell r="F16">
            <v>0</v>
          </cell>
          <cell r="G16">
            <v>0</v>
          </cell>
          <cell r="H16">
            <v>0</v>
          </cell>
          <cell r="I16">
            <v>0</v>
          </cell>
          <cell r="J16">
            <v>0</v>
          </cell>
          <cell r="K16">
            <v>0</v>
          </cell>
          <cell r="L16">
            <v>0</v>
          </cell>
          <cell r="M16">
            <v>0</v>
          </cell>
          <cell r="N16">
            <v>0</v>
          </cell>
          <cell r="O16">
            <v>0</v>
          </cell>
          <cell r="P16">
            <v>0</v>
          </cell>
          <cell r="Q16">
            <v>0</v>
          </cell>
          <cell r="S16">
            <v>0</v>
          </cell>
          <cell r="T16">
            <v>0</v>
          </cell>
          <cell r="U16">
            <v>0</v>
          </cell>
          <cell r="V16">
            <v>0</v>
          </cell>
          <cell r="W16">
            <v>0</v>
          </cell>
          <cell r="X16">
            <v>0</v>
          </cell>
          <cell r="Y16">
            <v>0</v>
          </cell>
          <cell r="Z16">
            <v>0</v>
          </cell>
          <cell r="AA16">
            <v>0</v>
          </cell>
          <cell r="AB16">
            <v>0</v>
          </cell>
          <cell r="AC16">
            <v>0</v>
          </cell>
          <cell r="AD16">
            <v>0</v>
          </cell>
          <cell r="AF16">
            <v>0</v>
          </cell>
          <cell r="AG16">
            <v>0</v>
          </cell>
          <cell r="AH16">
            <v>0</v>
          </cell>
          <cell r="AI16">
            <v>0</v>
          </cell>
          <cell r="AJ16">
            <v>0</v>
          </cell>
          <cell r="AK16">
            <v>0</v>
          </cell>
          <cell r="AL16">
            <v>0</v>
          </cell>
          <cell r="AM16">
            <v>0</v>
          </cell>
          <cell r="AN16">
            <v>0</v>
          </cell>
          <cell r="AO16">
            <v>0</v>
          </cell>
          <cell r="AP16">
            <v>0</v>
          </cell>
          <cell r="AQ16">
            <v>0</v>
          </cell>
        </row>
        <row r="17">
          <cell r="C17" t="str">
            <v>Total GTS</v>
          </cell>
          <cell r="F17">
            <v>0</v>
          </cell>
          <cell r="G17">
            <v>0</v>
          </cell>
          <cell r="H17">
            <v>0</v>
          </cell>
          <cell r="I17">
            <v>0</v>
          </cell>
          <cell r="J17">
            <v>0</v>
          </cell>
          <cell r="K17">
            <v>0</v>
          </cell>
          <cell r="L17">
            <v>0</v>
          </cell>
          <cell r="M17">
            <v>0</v>
          </cell>
          <cell r="N17">
            <v>0</v>
          </cell>
          <cell r="O17">
            <v>0</v>
          </cell>
          <cell r="P17">
            <v>0</v>
          </cell>
          <cell r="Q17">
            <v>0</v>
          </cell>
          <cell r="S17">
            <v>0</v>
          </cell>
          <cell r="T17">
            <v>0</v>
          </cell>
          <cell r="U17">
            <v>0</v>
          </cell>
          <cell r="V17">
            <v>0</v>
          </cell>
          <cell r="W17">
            <v>0</v>
          </cell>
          <cell r="X17">
            <v>0</v>
          </cell>
          <cell r="Y17">
            <v>0</v>
          </cell>
          <cell r="Z17">
            <v>0</v>
          </cell>
          <cell r="AA17">
            <v>0</v>
          </cell>
          <cell r="AB17">
            <v>0</v>
          </cell>
          <cell r="AC17">
            <v>0</v>
          </cell>
          <cell r="AD17">
            <v>0</v>
          </cell>
          <cell r="AF17">
            <v>0</v>
          </cell>
          <cell r="AG17">
            <v>0</v>
          </cell>
          <cell r="AH17">
            <v>0</v>
          </cell>
          <cell r="AI17">
            <v>0</v>
          </cell>
          <cell r="AJ17">
            <v>0</v>
          </cell>
          <cell r="AK17">
            <v>0</v>
          </cell>
          <cell r="AL17">
            <v>0</v>
          </cell>
          <cell r="AM17">
            <v>0</v>
          </cell>
          <cell r="AN17">
            <v>0</v>
          </cell>
          <cell r="AO17">
            <v>0</v>
          </cell>
          <cell r="AP17">
            <v>0</v>
          </cell>
          <cell r="AQ17">
            <v>0</v>
          </cell>
        </row>
        <row r="19">
          <cell r="C19" t="str">
            <v>CMB</v>
          </cell>
        </row>
        <row r="20">
          <cell r="A20" t="str">
            <v>080</v>
          </cell>
          <cell r="C20" t="str">
            <v>•</v>
          </cell>
          <cell r="D20" t="str">
            <v>Global Equities</v>
          </cell>
          <cell r="F20" t="str">
            <v>0</v>
          </cell>
          <cell r="G20" t="str">
            <v>0</v>
          </cell>
          <cell r="H20" t="str">
            <v>0</v>
          </cell>
          <cell r="I20" t="str">
            <v>0</v>
          </cell>
          <cell r="J20">
            <v>450</v>
          </cell>
          <cell r="K20" t="str">
            <v>0</v>
          </cell>
          <cell r="L20" t="str">
            <v>0</v>
          </cell>
          <cell r="M20">
            <v>425</v>
          </cell>
          <cell r="N20" t="str">
            <v>0</v>
          </cell>
          <cell r="O20" t="str">
            <v>0</v>
          </cell>
          <cell r="P20" t="str">
            <v>0</v>
          </cell>
          <cell r="Q20">
            <v>875</v>
          </cell>
          <cell r="S20">
            <v>0</v>
          </cell>
          <cell r="T20">
            <v>0</v>
          </cell>
          <cell r="U20">
            <v>0</v>
          </cell>
          <cell r="V20">
            <v>0</v>
          </cell>
          <cell r="W20">
            <v>0</v>
          </cell>
          <cell r="X20">
            <v>0</v>
          </cell>
          <cell r="Y20">
            <v>0</v>
          </cell>
          <cell r="Z20">
            <v>0</v>
          </cell>
          <cell r="AA20">
            <v>0</v>
          </cell>
          <cell r="AB20">
            <v>0</v>
          </cell>
          <cell r="AC20">
            <v>0</v>
          </cell>
          <cell r="AD20">
            <v>0</v>
          </cell>
          <cell r="AF20">
            <v>0</v>
          </cell>
          <cell r="AG20">
            <v>0</v>
          </cell>
          <cell r="AH20">
            <v>0</v>
          </cell>
          <cell r="AI20">
            <v>0</v>
          </cell>
          <cell r="AJ20">
            <v>-450</v>
          </cell>
          <cell r="AK20">
            <v>0</v>
          </cell>
          <cell r="AL20">
            <v>0</v>
          </cell>
          <cell r="AM20">
            <v>-425</v>
          </cell>
          <cell r="AN20">
            <v>0</v>
          </cell>
          <cell r="AO20">
            <v>0</v>
          </cell>
          <cell r="AP20">
            <v>0</v>
          </cell>
          <cell r="AQ20">
            <v>-875</v>
          </cell>
        </row>
        <row r="21">
          <cell r="A21" t="str">
            <v>057</v>
          </cell>
          <cell r="C21" t="str">
            <v>•</v>
          </cell>
          <cell r="D21" t="str">
            <v>Global Fixed Income</v>
          </cell>
          <cell r="F21">
            <v>136762.71</v>
          </cell>
          <cell r="G21">
            <v>299</v>
          </cell>
          <cell r="H21" t="str">
            <v>0</v>
          </cell>
          <cell r="I21" t="str">
            <v>0</v>
          </cell>
          <cell r="J21">
            <v>520</v>
          </cell>
          <cell r="K21">
            <v>243</v>
          </cell>
          <cell r="L21" t="str">
            <v>0</v>
          </cell>
          <cell r="M21">
            <v>14326.27</v>
          </cell>
          <cell r="N21" t="str">
            <v>0</v>
          </cell>
          <cell r="O21" t="str">
            <v>0</v>
          </cell>
          <cell r="P21" t="str">
            <v>0</v>
          </cell>
          <cell r="Q21">
            <v>152150.97999999998</v>
          </cell>
          <cell r="S21">
            <v>0</v>
          </cell>
          <cell r="T21">
            <v>0</v>
          </cell>
          <cell r="U21">
            <v>0</v>
          </cell>
          <cell r="V21">
            <v>0</v>
          </cell>
          <cell r="W21">
            <v>0</v>
          </cell>
          <cell r="X21">
            <v>0</v>
          </cell>
          <cell r="Y21">
            <v>0</v>
          </cell>
          <cell r="Z21">
            <v>0</v>
          </cell>
          <cell r="AA21">
            <v>0</v>
          </cell>
          <cell r="AB21">
            <v>0</v>
          </cell>
          <cell r="AC21">
            <v>0</v>
          </cell>
          <cell r="AD21">
            <v>0</v>
          </cell>
          <cell r="AF21">
            <v>-136762.71</v>
          </cell>
          <cell r="AG21">
            <v>-299</v>
          </cell>
          <cell r="AH21">
            <v>0</v>
          </cell>
          <cell r="AI21">
            <v>0</v>
          </cell>
          <cell r="AJ21">
            <v>-520</v>
          </cell>
          <cell r="AK21">
            <v>-243</v>
          </cell>
          <cell r="AL21">
            <v>0</v>
          </cell>
          <cell r="AM21">
            <v>-14326.27</v>
          </cell>
          <cell r="AN21">
            <v>0</v>
          </cell>
          <cell r="AO21">
            <v>0</v>
          </cell>
          <cell r="AP21">
            <v>0</v>
          </cell>
          <cell r="AQ21">
            <v>-152150.97999999998</v>
          </cell>
        </row>
        <row r="22">
          <cell r="A22" t="str">
            <v>LOPORT</v>
          </cell>
          <cell r="C22" t="str">
            <v>•</v>
          </cell>
          <cell r="D22" t="str">
            <v>Loan Portfolio Mgmt</v>
          </cell>
          <cell r="F22">
            <v>0</v>
          </cell>
          <cell r="G22">
            <v>0</v>
          </cell>
          <cell r="H22">
            <v>0</v>
          </cell>
          <cell r="I22">
            <v>0</v>
          </cell>
          <cell r="J22">
            <v>0</v>
          </cell>
          <cell r="K22">
            <v>0</v>
          </cell>
          <cell r="L22">
            <v>0</v>
          </cell>
          <cell r="M22">
            <v>0</v>
          </cell>
          <cell r="N22">
            <v>0</v>
          </cell>
          <cell r="O22">
            <v>0</v>
          </cell>
          <cell r="P22">
            <v>0</v>
          </cell>
          <cell r="Q22">
            <v>0</v>
          </cell>
          <cell r="S22">
            <v>0</v>
          </cell>
          <cell r="T22">
            <v>0</v>
          </cell>
          <cell r="U22">
            <v>0</v>
          </cell>
          <cell r="V22">
            <v>0</v>
          </cell>
          <cell r="W22">
            <v>0</v>
          </cell>
          <cell r="X22">
            <v>0</v>
          </cell>
          <cell r="Y22">
            <v>0</v>
          </cell>
          <cell r="Z22">
            <v>0</v>
          </cell>
          <cell r="AA22">
            <v>0</v>
          </cell>
          <cell r="AB22">
            <v>0</v>
          </cell>
          <cell r="AC22">
            <v>0</v>
          </cell>
          <cell r="AD22">
            <v>0</v>
          </cell>
          <cell r="AF22">
            <v>0</v>
          </cell>
          <cell r="AG22">
            <v>0</v>
          </cell>
          <cell r="AH22">
            <v>0</v>
          </cell>
          <cell r="AI22">
            <v>0</v>
          </cell>
          <cell r="AJ22">
            <v>0</v>
          </cell>
          <cell r="AK22">
            <v>0</v>
          </cell>
          <cell r="AL22">
            <v>0</v>
          </cell>
          <cell r="AM22">
            <v>0</v>
          </cell>
          <cell r="AN22">
            <v>0</v>
          </cell>
          <cell r="AO22">
            <v>0</v>
          </cell>
          <cell r="AP22">
            <v>0</v>
          </cell>
          <cell r="AQ22">
            <v>0</v>
          </cell>
        </row>
        <row r="23">
          <cell r="A23" t="str">
            <v>110</v>
          </cell>
          <cell r="C23" t="str">
            <v>•</v>
          </cell>
          <cell r="D23" t="str">
            <v>Investment Banking</v>
          </cell>
          <cell r="F23" t="str">
            <v>0</v>
          </cell>
          <cell r="G23" t="str">
            <v>0</v>
          </cell>
          <cell r="H23" t="str">
            <v>0</v>
          </cell>
          <cell r="I23" t="str">
            <v>0</v>
          </cell>
          <cell r="J23">
            <v>20</v>
          </cell>
          <cell r="K23" t="str">
            <v>0</v>
          </cell>
          <cell r="L23" t="str">
            <v>0</v>
          </cell>
          <cell r="M23">
            <v>450</v>
          </cell>
          <cell r="N23" t="str">
            <v>0</v>
          </cell>
          <cell r="O23" t="str">
            <v>0</v>
          </cell>
          <cell r="P23" t="str">
            <v>0</v>
          </cell>
          <cell r="Q23">
            <v>470</v>
          </cell>
          <cell r="S23">
            <v>0</v>
          </cell>
          <cell r="T23">
            <v>0</v>
          </cell>
          <cell r="U23">
            <v>0</v>
          </cell>
          <cell r="V23">
            <v>0</v>
          </cell>
          <cell r="W23">
            <v>0</v>
          </cell>
          <cell r="X23">
            <v>0</v>
          </cell>
          <cell r="Y23">
            <v>0</v>
          </cell>
          <cell r="Z23">
            <v>0</v>
          </cell>
          <cell r="AA23">
            <v>0</v>
          </cell>
          <cell r="AB23">
            <v>0</v>
          </cell>
          <cell r="AC23">
            <v>0</v>
          </cell>
          <cell r="AD23">
            <v>0</v>
          </cell>
          <cell r="AF23">
            <v>0</v>
          </cell>
          <cell r="AG23">
            <v>0</v>
          </cell>
          <cell r="AH23">
            <v>0</v>
          </cell>
          <cell r="AI23">
            <v>0</v>
          </cell>
          <cell r="AJ23">
            <v>-20</v>
          </cell>
          <cell r="AK23">
            <v>0</v>
          </cell>
          <cell r="AL23">
            <v>0</v>
          </cell>
          <cell r="AM23">
            <v>-450</v>
          </cell>
          <cell r="AN23">
            <v>0</v>
          </cell>
          <cell r="AO23">
            <v>0</v>
          </cell>
          <cell r="AP23">
            <v>0</v>
          </cell>
          <cell r="AQ23">
            <v>-470</v>
          </cell>
        </row>
        <row r="24">
          <cell r="A24" t="str">
            <v>470</v>
          </cell>
          <cell r="C24" t="str">
            <v>•</v>
          </cell>
          <cell r="D24" t="str">
            <v>Municipal Sec Div</v>
          </cell>
          <cell r="F24" t="str">
            <v>0</v>
          </cell>
          <cell r="G24" t="str">
            <v>0</v>
          </cell>
          <cell r="H24" t="str">
            <v>0</v>
          </cell>
          <cell r="I24" t="str">
            <v>0</v>
          </cell>
          <cell r="J24" t="str">
            <v>0</v>
          </cell>
          <cell r="K24" t="str">
            <v>0</v>
          </cell>
          <cell r="L24" t="str">
            <v>0</v>
          </cell>
          <cell r="M24" t="str">
            <v>0</v>
          </cell>
          <cell r="N24" t="str">
            <v>0</v>
          </cell>
          <cell r="O24" t="str">
            <v>0</v>
          </cell>
          <cell r="P24" t="str">
            <v>0</v>
          </cell>
          <cell r="Q24">
            <v>0</v>
          </cell>
          <cell r="S24">
            <v>0</v>
          </cell>
          <cell r="T24">
            <v>0</v>
          </cell>
          <cell r="U24">
            <v>0</v>
          </cell>
          <cell r="V24">
            <v>0</v>
          </cell>
          <cell r="W24">
            <v>0</v>
          </cell>
          <cell r="X24">
            <v>0</v>
          </cell>
          <cell r="Y24">
            <v>0</v>
          </cell>
          <cell r="Z24">
            <v>0</v>
          </cell>
          <cell r="AA24">
            <v>0</v>
          </cell>
          <cell r="AB24">
            <v>0</v>
          </cell>
          <cell r="AC24">
            <v>0</v>
          </cell>
          <cell r="AD24">
            <v>0</v>
          </cell>
          <cell r="AF24">
            <v>0</v>
          </cell>
          <cell r="AG24">
            <v>0</v>
          </cell>
          <cell r="AH24">
            <v>0</v>
          </cell>
          <cell r="AI24">
            <v>0</v>
          </cell>
          <cell r="AJ24">
            <v>0</v>
          </cell>
          <cell r="AK24">
            <v>0</v>
          </cell>
          <cell r="AL24">
            <v>0</v>
          </cell>
          <cell r="AM24">
            <v>0</v>
          </cell>
          <cell r="AN24">
            <v>0</v>
          </cell>
          <cell r="AO24">
            <v>0</v>
          </cell>
          <cell r="AP24">
            <v>0</v>
          </cell>
          <cell r="AQ24">
            <v>0</v>
          </cell>
        </row>
        <row r="25">
          <cell r="A25" t="str">
            <v>CMBOT</v>
          </cell>
          <cell r="C25" t="str">
            <v>•</v>
          </cell>
          <cell r="D25" t="str">
            <v>O&amp;T (Incl. Sec Ops &amp; Sys Dev)</v>
          </cell>
          <cell r="F25">
            <v>0</v>
          </cell>
          <cell r="G25">
            <v>0</v>
          </cell>
          <cell r="H25">
            <v>0</v>
          </cell>
          <cell r="I25">
            <v>0</v>
          </cell>
          <cell r="J25">
            <v>0</v>
          </cell>
          <cell r="K25">
            <v>0</v>
          </cell>
          <cell r="L25">
            <v>0</v>
          </cell>
          <cell r="M25">
            <v>0</v>
          </cell>
          <cell r="N25">
            <v>0</v>
          </cell>
          <cell r="O25">
            <v>0</v>
          </cell>
          <cell r="P25">
            <v>0</v>
          </cell>
          <cell r="Q25">
            <v>0</v>
          </cell>
          <cell r="S25">
            <v>0</v>
          </cell>
          <cell r="T25">
            <v>0</v>
          </cell>
          <cell r="U25">
            <v>0</v>
          </cell>
          <cell r="V25">
            <v>0</v>
          </cell>
          <cell r="W25">
            <v>0</v>
          </cell>
          <cell r="X25">
            <v>0</v>
          </cell>
          <cell r="Y25">
            <v>0</v>
          </cell>
          <cell r="Z25">
            <v>0</v>
          </cell>
          <cell r="AA25">
            <v>0</v>
          </cell>
          <cell r="AB25">
            <v>0</v>
          </cell>
          <cell r="AC25">
            <v>0</v>
          </cell>
          <cell r="AD25">
            <v>0</v>
          </cell>
          <cell r="AF25">
            <v>0</v>
          </cell>
          <cell r="AG25">
            <v>0</v>
          </cell>
          <cell r="AH25">
            <v>0</v>
          </cell>
          <cell r="AI25">
            <v>0</v>
          </cell>
          <cell r="AJ25">
            <v>0</v>
          </cell>
          <cell r="AK25">
            <v>0</v>
          </cell>
          <cell r="AL25">
            <v>0</v>
          </cell>
          <cell r="AM25">
            <v>0</v>
          </cell>
          <cell r="AN25">
            <v>0</v>
          </cell>
          <cell r="AO25">
            <v>0</v>
          </cell>
          <cell r="AP25">
            <v>0</v>
          </cell>
          <cell r="AQ25">
            <v>0</v>
          </cell>
        </row>
        <row r="26">
          <cell r="A26" t="str">
            <v>INFRA</v>
          </cell>
          <cell r="C26" t="str">
            <v>•</v>
          </cell>
          <cell r="D26" t="str">
            <v>Infr. Groups</v>
          </cell>
          <cell r="F26">
            <v>0</v>
          </cell>
          <cell r="G26">
            <v>242</v>
          </cell>
          <cell r="H26">
            <v>0</v>
          </cell>
          <cell r="I26">
            <v>62.1</v>
          </cell>
          <cell r="J26">
            <v>203.5</v>
          </cell>
          <cell r="K26">
            <v>123</v>
          </cell>
          <cell r="L26">
            <v>0</v>
          </cell>
          <cell r="M26">
            <v>575</v>
          </cell>
          <cell r="N26">
            <v>0</v>
          </cell>
          <cell r="O26">
            <v>0</v>
          </cell>
          <cell r="P26">
            <v>1230.5999999999999</v>
          </cell>
          <cell r="Q26">
            <v>2436.1999999999998</v>
          </cell>
          <cell r="S26">
            <v>0</v>
          </cell>
          <cell r="T26">
            <v>0</v>
          </cell>
          <cell r="U26">
            <v>0</v>
          </cell>
          <cell r="V26">
            <v>0</v>
          </cell>
          <cell r="W26">
            <v>0</v>
          </cell>
          <cell r="X26">
            <v>0</v>
          </cell>
          <cell r="Y26">
            <v>0</v>
          </cell>
          <cell r="Z26">
            <v>0</v>
          </cell>
          <cell r="AA26">
            <v>0</v>
          </cell>
          <cell r="AB26">
            <v>0</v>
          </cell>
          <cell r="AC26">
            <v>0</v>
          </cell>
          <cell r="AD26">
            <v>0</v>
          </cell>
          <cell r="AF26">
            <v>0</v>
          </cell>
          <cell r="AG26">
            <v>-242</v>
          </cell>
          <cell r="AH26">
            <v>0</v>
          </cell>
          <cell r="AI26">
            <v>-62.1</v>
          </cell>
          <cell r="AJ26">
            <v>-203.5</v>
          </cell>
          <cell r="AK26">
            <v>-123</v>
          </cell>
          <cell r="AL26">
            <v>0</v>
          </cell>
          <cell r="AM26">
            <v>-575</v>
          </cell>
          <cell r="AN26">
            <v>0</v>
          </cell>
          <cell r="AO26">
            <v>0</v>
          </cell>
          <cell r="AP26">
            <v>-1230.5999999999999</v>
          </cell>
          <cell r="AQ26">
            <v>-2436.1999999999998</v>
          </cell>
        </row>
        <row r="27">
          <cell r="A27" t="str">
            <v>S&amp;T</v>
          </cell>
          <cell r="C27" t="str">
            <v>•</v>
          </cell>
          <cell r="D27" t="str">
            <v>Sales &amp; Trading</v>
          </cell>
          <cell r="F27" t="str">
            <v>0</v>
          </cell>
          <cell r="G27" t="str">
            <v>0</v>
          </cell>
          <cell r="H27" t="str">
            <v>0</v>
          </cell>
          <cell r="I27" t="str">
            <v>0</v>
          </cell>
          <cell r="J27" t="str">
            <v>0</v>
          </cell>
          <cell r="K27" t="str">
            <v>0</v>
          </cell>
          <cell r="L27" t="str">
            <v>0</v>
          </cell>
          <cell r="M27" t="str">
            <v>0</v>
          </cell>
          <cell r="N27" t="str">
            <v>0</v>
          </cell>
          <cell r="O27" t="str">
            <v>0</v>
          </cell>
          <cell r="P27" t="str">
            <v>0</v>
          </cell>
          <cell r="Q27">
            <v>0</v>
          </cell>
          <cell r="S27">
            <v>0</v>
          </cell>
          <cell r="T27">
            <v>0</v>
          </cell>
          <cell r="U27">
            <v>0</v>
          </cell>
          <cell r="V27">
            <v>0</v>
          </cell>
          <cell r="W27">
            <v>0</v>
          </cell>
          <cell r="X27">
            <v>0</v>
          </cell>
          <cell r="Y27">
            <v>0</v>
          </cell>
          <cell r="Z27">
            <v>0</v>
          </cell>
          <cell r="AA27">
            <v>0</v>
          </cell>
          <cell r="AB27">
            <v>0</v>
          </cell>
          <cell r="AC27">
            <v>0</v>
          </cell>
          <cell r="AD27">
            <v>0</v>
          </cell>
          <cell r="AF27">
            <v>0</v>
          </cell>
          <cell r="AG27">
            <v>0</v>
          </cell>
          <cell r="AH27">
            <v>0</v>
          </cell>
          <cell r="AI27">
            <v>0</v>
          </cell>
          <cell r="AJ27">
            <v>0</v>
          </cell>
          <cell r="AK27">
            <v>0</v>
          </cell>
          <cell r="AL27">
            <v>0</v>
          </cell>
          <cell r="AM27">
            <v>0</v>
          </cell>
          <cell r="AN27">
            <v>0</v>
          </cell>
          <cell r="AO27">
            <v>0</v>
          </cell>
          <cell r="AP27">
            <v>0</v>
          </cell>
          <cell r="AQ27">
            <v>0</v>
          </cell>
        </row>
        <row r="28">
          <cell r="A28" t="str">
            <v>050</v>
          </cell>
          <cell r="C28" t="str">
            <v>•</v>
          </cell>
          <cell r="D28" t="str">
            <v>EM Local Finance</v>
          </cell>
          <cell r="F28" t="str">
            <v>0</v>
          </cell>
          <cell r="G28" t="str">
            <v>0</v>
          </cell>
          <cell r="H28" t="str">
            <v>0</v>
          </cell>
          <cell r="I28" t="str">
            <v>0</v>
          </cell>
          <cell r="J28" t="str">
            <v>0</v>
          </cell>
          <cell r="K28" t="str">
            <v>0</v>
          </cell>
          <cell r="L28" t="str">
            <v>0</v>
          </cell>
          <cell r="M28" t="str">
            <v>0</v>
          </cell>
          <cell r="N28" t="str">
            <v>0</v>
          </cell>
          <cell r="O28" t="str">
            <v>0</v>
          </cell>
          <cell r="P28" t="str">
            <v>0</v>
          </cell>
          <cell r="Q28">
            <v>0</v>
          </cell>
          <cell r="S28">
            <v>0</v>
          </cell>
          <cell r="T28">
            <v>0</v>
          </cell>
          <cell r="U28">
            <v>0</v>
          </cell>
          <cell r="V28">
            <v>0</v>
          </cell>
          <cell r="W28">
            <v>0</v>
          </cell>
          <cell r="X28">
            <v>0</v>
          </cell>
          <cell r="Y28">
            <v>0</v>
          </cell>
          <cell r="Z28">
            <v>0</v>
          </cell>
          <cell r="AA28">
            <v>0</v>
          </cell>
          <cell r="AB28">
            <v>0</v>
          </cell>
          <cell r="AC28">
            <v>0</v>
          </cell>
          <cell r="AD28">
            <v>0</v>
          </cell>
          <cell r="AF28">
            <v>0</v>
          </cell>
          <cell r="AG28">
            <v>0</v>
          </cell>
          <cell r="AH28">
            <v>0</v>
          </cell>
          <cell r="AI28">
            <v>0</v>
          </cell>
          <cell r="AJ28">
            <v>0</v>
          </cell>
          <cell r="AK28">
            <v>0</v>
          </cell>
          <cell r="AL28">
            <v>0</v>
          </cell>
          <cell r="AM28">
            <v>0</v>
          </cell>
          <cell r="AN28">
            <v>0</v>
          </cell>
          <cell r="AO28">
            <v>0</v>
          </cell>
          <cell r="AP28">
            <v>0</v>
          </cell>
          <cell r="AQ28">
            <v>0</v>
          </cell>
        </row>
        <row r="29">
          <cell r="A29" t="str">
            <v>CMBOTH</v>
          </cell>
          <cell r="C29" t="str">
            <v>•</v>
          </cell>
          <cell r="D29" t="str">
            <v>Other</v>
          </cell>
          <cell r="F29">
            <v>0</v>
          </cell>
          <cell r="G29">
            <v>0</v>
          </cell>
          <cell r="H29">
            <v>0</v>
          </cell>
          <cell r="I29">
            <v>0</v>
          </cell>
          <cell r="J29">
            <v>0</v>
          </cell>
          <cell r="K29">
            <v>0</v>
          </cell>
          <cell r="L29">
            <v>0</v>
          </cell>
          <cell r="M29">
            <v>0</v>
          </cell>
          <cell r="N29">
            <v>0</v>
          </cell>
          <cell r="O29">
            <v>0</v>
          </cell>
          <cell r="P29">
            <v>0</v>
          </cell>
          <cell r="Q29">
            <v>0</v>
          </cell>
          <cell r="S29">
            <v>0</v>
          </cell>
          <cell r="T29">
            <v>0</v>
          </cell>
          <cell r="U29">
            <v>0</v>
          </cell>
          <cell r="V29">
            <v>0</v>
          </cell>
          <cell r="W29">
            <v>0</v>
          </cell>
          <cell r="X29">
            <v>0</v>
          </cell>
          <cell r="Y29">
            <v>0</v>
          </cell>
          <cell r="Z29">
            <v>0</v>
          </cell>
          <cell r="AA29">
            <v>0</v>
          </cell>
          <cell r="AB29">
            <v>0</v>
          </cell>
          <cell r="AC29">
            <v>0</v>
          </cell>
          <cell r="AD29">
            <v>0</v>
          </cell>
          <cell r="AF29">
            <v>0</v>
          </cell>
          <cell r="AG29">
            <v>0</v>
          </cell>
          <cell r="AH29">
            <v>0</v>
          </cell>
          <cell r="AI29">
            <v>0</v>
          </cell>
          <cell r="AJ29">
            <v>0</v>
          </cell>
          <cell r="AK29">
            <v>0</v>
          </cell>
          <cell r="AL29">
            <v>0</v>
          </cell>
          <cell r="AM29">
            <v>0</v>
          </cell>
          <cell r="AN29">
            <v>0</v>
          </cell>
          <cell r="AO29">
            <v>0</v>
          </cell>
          <cell r="AP29">
            <v>0</v>
          </cell>
          <cell r="AQ29">
            <v>0</v>
          </cell>
        </row>
        <row r="30">
          <cell r="C30" t="str">
            <v>Total CMB</v>
          </cell>
          <cell r="F30">
            <v>136762.71</v>
          </cell>
          <cell r="G30">
            <v>541</v>
          </cell>
          <cell r="H30">
            <v>0</v>
          </cell>
          <cell r="I30">
            <v>62.1</v>
          </cell>
          <cell r="J30">
            <v>1193.5</v>
          </cell>
          <cell r="K30">
            <v>366</v>
          </cell>
          <cell r="L30">
            <v>0</v>
          </cell>
          <cell r="M30">
            <v>15776.27</v>
          </cell>
          <cell r="N30">
            <v>0</v>
          </cell>
          <cell r="O30">
            <v>0</v>
          </cell>
          <cell r="P30">
            <v>1230.5999999999999</v>
          </cell>
          <cell r="Q30">
            <v>155932.18</v>
          </cell>
          <cell r="S30">
            <v>0</v>
          </cell>
          <cell r="T30">
            <v>0</v>
          </cell>
          <cell r="U30">
            <v>0</v>
          </cell>
          <cell r="V30">
            <v>0</v>
          </cell>
          <cell r="W30">
            <v>0</v>
          </cell>
          <cell r="X30">
            <v>0</v>
          </cell>
          <cell r="Y30">
            <v>0</v>
          </cell>
          <cell r="Z30">
            <v>0</v>
          </cell>
          <cell r="AA30">
            <v>0</v>
          </cell>
          <cell r="AB30">
            <v>0</v>
          </cell>
          <cell r="AC30">
            <v>0</v>
          </cell>
          <cell r="AD30">
            <v>0</v>
          </cell>
          <cell r="AF30">
            <v>-136762.71</v>
          </cell>
          <cell r="AG30">
            <v>-541</v>
          </cell>
          <cell r="AH30">
            <v>0</v>
          </cell>
          <cell r="AI30">
            <v>-62.1</v>
          </cell>
          <cell r="AJ30">
            <v>-1193.5</v>
          </cell>
          <cell r="AK30">
            <v>-366</v>
          </cell>
          <cell r="AL30">
            <v>0</v>
          </cell>
          <cell r="AM30">
            <v>-15776.27</v>
          </cell>
          <cell r="AN30">
            <v>0</v>
          </cell>
          <cell r="AO30">
            <v>0</v>
          </cell>
          <cell r="AP30">
            <v>-1230.5999999999999</v>
          </cell>
          <cell r="AQ30">
            <v>-155932.18</v>
          </cell>
        </row>
        <row r="31">
          <cell r="B31" t="str">
            <v>Total GCIB</v>
          </cell>
          <cell r="F31">
            <v>136762.71</v>
          </cell>
          <cell r="G31">
            <v>541</v>
          </cell>
          <cell r="H31">
            <v>0</v>
          </cell>
          <cell r="I31">
            <v>62.1</v>
          </cell>
          <cell r="J31">
            <v>1193.5</v>
          </cell>
          <cell r="K31">
            <v>366</v>
          </cell>
          <cell r="L31">
            <v>0</v>
          </cell>
          <cell r="M31">
            <v>15776.27</v>
          </cell>
          <cell r="N31">
            <v>0</v>
          </cell>
          <cell r="O31">
            <v>0</v>
          </cell>
          <cell r="P31">
            <v>1230.5999999999999</v>
          </cell>
          <cell r="Q31">
            <v>155932.18</v>
          </cell>
          <cell r="S31">
            <v>0</v>
          </cell>
          <cell r="T31">
            <v>0</v>
          </cell>
          <cell r="U31">
            <v>0</v>
          </cell>
          <cell r="V31">
            <v>0</v>
          </cell>
          <cell r="W31">
            <v>0</v>
          </cell>
          <cell r="X31">
            <v>0</v>
          </cell>
          <cell r="Y31">
            <v>0</v>
          </cell>
          <cell r="Z31">
            <v>0</v>
          </cell>
          <cell r="AA31">
            <v>0</v>
          </cell>
          <cell r="AB31">
            <v>0</v>
          </cell>
          <cell r="AC31">
            <v>0</v>
          </cell>
          <cell r="AD31">
            <v>0</v>
          </cell>
          <cell r="AF31">
            <v>-136762.71</v>
          </cell>
          <cell r="AG31">
            <v>-541</v>
          </cell>
          <cell r="AH31">
            <v>0</v>
          </cell>
          <cell r="AI31">
            <v>-62.1</v>
          </cell>
          <cell r="AJ31">
            <v>-1193.5</v>
          </cell>
          <cell r="AK31">
            <v>-366</v>
          </cell>
          <cell r="AL31">
            <v>0</v>
          </cell>
          <cell r="AM31">
            <v>-15776.27</v>
          </cell>
          <cell r="AN31">
            <v>0</v>
          </cell>
          <cell r="AO31">
            <v>0</v>
          </cell>
          <cell r="AP31">
            <v>-1230.5999999999999</v>
          </cell>
          <cell r="AQ31">
            <v>-155932.18</v>
          </cell>
        </row>
        <row r="33">
          <cell r="B33" t="str">
            <v>Smith Barney</v>
          </cell>
        </row>
        <row r="35">
          <cell r="C35" t="str">
            <v>Private Client</v>
          </cell>
        </row>
        <row r="36">
          <cell r="A36" t="str">
            <v>160</v>
          </cell>
          <cell r="C36" t="str">
            <v>•</v>
          </cell>
          <cell r="D36" t="str">
            <v>US Private Client</v>
          </cell>
          <cell r="F36" t="str">
            <v>0</v>
          </cell>
          <cell r="G36" t="str">
            <v>0</v>
          </cell>
          <cell r="H36" t="str">
            <v>0</v>
          </cell>
          <cell r="I36" t="str">
            <v>0</v>
          </cell>
          <cell r="J36" t="str">
            <v>0</v>
          </cell>
          <cell r="K36" t="str">
            <v>0</v>
          </cell>
          <cell r="L36" t="str">
            <v>0</v>
          </cell>
          <cell r="M36" t="str">
            <v>0</v>
          </cell>
          <cell r="N36" t="str">
            <v>0</v>
          </cell>
          <cell r="O36" t="str">
            <v>0</v>
          </cell>
          <cell r="P36" t="str">
            <v>0</v>
          </cell>
          <cell r="Q36">
            <v>0</v>
          </cell>
          <cell r="S36">
            <v>0</v>
          </cell>
          <cell r="T36">
            <v>0</v>
          </cell>
          <cell r="U36">
            <v>0</v>
          </cell>
          <cell r="V36">
            <v>0</v>
          </cell>
          <cell r="W36">
            <v>0</v>
          </cell>
          <cell r="X36">
            <v>0</v>
          </cell>
          <cell r="Y36">
            <v>0</v>
          </cell>
          <cell r="Z36">
            <v>0</v>
          </cell>
          <cell r="AA36">
            <v>0</v>
          </cell>
          <cell r="AB36">
            <v>0</v>
          </cell>
          <cell r="AC36">
            <v>0</v>
          </cell>
          <cell r="AD36">
            <v>0</v>
          </cell>
          <cell r="AF36">
            <v>0</v>
          </cell>
          <cell r="AG36">
            <v>0</v>
          </cell>
          <cell r="AH36">
            <v>0</v>
          </cell>
          <cell r="AI36">
            <v>0</v>
          </cell>
          <cell r="AJ36">
            <v>0</v>
          </cell>
          <cell r="AK36">
            <v>0</v>
          </cell>
          <cell r="AL36">
            <v>0</v>
          </cell>
          <cell r="AM36">
            <v>0</v>
          </cell>
          <cell r="AN36">
            <v>0</v>
          </cell>
          <cell r="AO36">
            <v>0</v>
          </cell>
          <cell r="AP36">
            <v>0</v>
          </cell>
          <cell r="AQ36">
            <v>0</v>
          </cell>
        </row>
        <row r="37">
          <cell r="A37" t="str">
            <v>165</v>
          </cell>
          <cell r="C37" t="str">
            <v>•</v>
          </cell>
          <cell r="D37" t="str">
            <v>Int'l Private Client</v>
          </cell>
          <cell r="F37" t="str">
            <v>0</v>
          </cell>
          <cell r="G37" t="str">
            <v>0</v>
          </cell>
          <cell r="H37" t="str">
            <v>0</v>
          </cell>
          <cell r="I37" t="str">
            <v>0</v>
          </cell>
          <cell r="J37">
            <v>0</v>
          </cell>
          <cell r="K37" t="str">
            <v>0</v>
          </cell>
          <cell r="L37" t="str">
            <v>0</v>
          </cell>
          <cell r="M37" t="str">
            <v>0</v>
          </cell>
          <cell r="N37" t="str">
            <v>0</v>
          </cell>
          <cell r="O37" t="str">
            <v>0</v>
          </cell>
          <cell r="P37" t="str">
            <v>0</v>
          </cell>
          <cell r="Q37">
            <v>0</v>
          </cell>
          <cell r="S37">
            <v>0</v>
          </cell>
          <cell r="T37">
            <v>0</v>
          </cell>
          <cell r="U37">
            <v>0</v>
          </cell>
          <cell r="V37">
            <v>0</v>
          </cell>
          <cell r="W37">
            <v>0</v>
          </cell>
          <cell r="X37">
            <v>0</v>
          </cell>
          <cell r="Y37">
            <v>0</v>
          </cell>
          <cell r="Z37">
            <v>0</v>
          </cell>
          <cell r="AA37">
            <v>0</v>
          </cell>
          <cell r="AB37">
            <v>0</v>
          </cell>
          <cell r="AC37">
            <v>0</v>
          </cell>
          <cell r="AD37">
            <v>0</v>
          </cell>
          <cell r="AF37">
            <v>0</v>
          </cell>
          <cell r="AG37">
            <v>0</v>
          </cell>
          <cell r="AH37">
            <v>0</v>
          </cell>
          <cell r="AI37">
            <v>0</v>
          </cell>
          <cell r="AJ37">
            <v>0</v>
          </cell>
          <cell r="AK37">
            <v>0</v>
          </cell>
          <cell r="AL37">
            <v>0</v>
          </cell>
          <cell r="AM37">
            <v>0</v>
          </cell>
          <cell r="AN37">
            <v>0</v>
          </cell>
          <cell r="AO37">
            <v>0</v>
          </cell>
          <cell r="AP37">
            <v>0</v>
          </cell>
          <cell r="AQ37">
            <v>0</v>
          </cell>
        </row>
        <row r="38">
          <cell r="A38" t="str">
            <v>400</v>
          </cell>
          <cell r="C38" t="str">
            <v>•</v>
          </cell>
          <cell r="D38" t="str">
            <v>Stock Plan Svcs</v>
          </cell>
          <cell r="F38" t="str">
            <v>0</v>
          </cell>
          <cell r="G38" t="str">
            <v>0</v>
          </cell>
          <cell r="H38" t="str">
            <v>0</v>
          </cell>
          <cell r="I38" t="str">
            <v>0</v>
          </cell>
          <cell r="J38" t="str">
            <v>0</v>
          </cell>
          <cell r="K38" t="str">
            <v>0</v>
          </cell>
          <cell r="L38" t="str">
            <v>0</v>
          </cell>
          <cell r="M38" t="str">
            <v>0</v>
          </cell>
          <cell r="N38" t="str">
            <v>0</v>
          </cell>
          <cell r="O38" t="str">
            <v>0</v>
          </cell>
          <cell r="P38" t="str">
            <v>0</v>
          </cell>
          <cell r="Q38">
            <v>0</v>
          </cell>
          <cell r="S38">
            <v>0</v>
          </cell>
          <cell r="T38">
            <v>0</v>
          </cell>
          <cell r="U38">
            <v>0</v>
          </cell>
          <cell r="V38">
            <v>0</v>
          </cell>
          <cell r="W38">
            <v>0</v>
          </cell>
          <cell r="X38">
            <v>0</v>
          </cell>
          <cell r="Y38">
            <v>0</v>
          </cell>
          <cell r="Z38">
            <v>0</v>
          </cell>
          <cell r="AA38">
            <v>0</v>
          </cell>
          <cell r="AB38">
            <v>0</v>
          </cell>
          <cell r="AC38">
            <v>0</v>
          </cell>
          <cell r="AD38">
            <v>0</v>
          </cell>
          <cell r="AF38">
            <v>0</v>
          </cell>
          <cell r="AG38">
            <v>0</v>
          </cell>
          <cell r="AH38">
            <v>0</v>
          </cell>
          <cell r="AI38">
            <v>0</v>
          </cell>
          <cell r="AJ38">
            <v>0</v>
          </cell>
          <cell r="AK38">
            <v>0</v>
          </cell>
          <cell r="AL38">
            <v>0</v>
          </cell>
          <cell r="AM38">
            <v>0</v>
          </cell>
          <cell r="AN38">
            <v>0</v>
          </cell>
          <cell r="AO38">
            <v>0</v>
          </cell>
          <cell r="AP38">
            <v>0</v>
          </cell>
          <cell r="AQ38">
            <v>0</v>
          </cell>
        </row>
        <row r="39">
          <cell r="A39" t="str">
            <v>PCOTH</v>
          </cell>
          <cell r="C39" t="str">
            <v>•</v>
          </cell>
          <cell r="D39" t="str">
            <v>Private Client Other</v>
          </cell>
          <cell r="F39">
            <v>0</v>
          </cell>
          <cell r="G39">
            <v>0</v>
          </cell>
          <cell r="H39">
            <v>0</v>
          </cell>
          <cell r="I39">
            <v>0</v>
          </cell>
          <cell r="J39">
            <v>0</v>
          </cell>
          <cell r="K39">
            <v>0</v>
          </cell>
          <cell r="L39">
            <v>0</v>
          </cell>
          <cell r="M39">
            <v>0</v>
          </cell>
          <cell r="N39">
            <v>0</v>
          </cell>
          <cell r="O39">
            <v>0</v>
          </cell>
          <cell r="P39">
            <v>0</v>
          </cell>
          <cell r="Q39">
            <v>0</v>
          </cell>
          <cell r="S39">
            <v>0</v>
          </cell>
          <cell r="T39">
            <v>0</v>
          </cell>
          <cell r="U39">
            <v>0</v>
          </cell>
          <cell r="V39">
            <v>0</v>
          </cell>
          <cell r="W39">
            <v>0</v>
          </cell>
          <cell r="X39">
            <v>0</v>
          </cell>
          <cell r="Y39">
            <v>0</v>
          </cell>
          <cell r="Z39">
            <v>0</v>
          </cell>
          <cell r="AA39">
            <v>0</v>
          </cell>
          <cell r="AB39">
            <v>0</v>
          </cell>
          <cell r="AC39">
            <v>0</v>
          </cell>
          <cell r="AD39">
            <v>0</v>
          </cell>
          <cell r="AF39">
            <v>0</v>
          </cell>
          <cell r="AG39">
            <v>0</v>
          </cell>
          <cell r="AH39">
            <v>0</v>
          </cell>
          <cell r="AI39">
            <v>0</v>
          </cell>
          <cell r="AJ39">
            <v>0</v>
          </cell>
          <cell r="AK39">
            <v>0</v>
          </cell>
          <cell r="AL39">
            <v>0</v>
          </cell>
          <cell r="AM39">
            <v>0</v>
          </cell>
          <cell r="AN39">
            <v>0</v>
          </cell>
          <cell r="AO39">
            <v>0</v>
          </cell>
          <cell r="AP39">
            <v>0</v>
          </cell>
          <cell r="AQ39">
            <v>0</v>
          </cell>
        </row>
        <row r="40">
          <cell r="C40" t="str">
            <v>Total Private Client</v>
          </cell>
          <cell r="F40">
            <v>0</v>
          </cell>
          <cell r="G40">
            <v>0</v>
          </cell>
          <cell r="H40">
            <v>0</v>
          </cell>
          <cell r="I40">
            <v>0</v>
          </cell>
          <cell r="J40">
            <v>0</v>
          </cell>
          <cell r="K40">
            <v>0</v>
          </cell>
          <cell r="L40">
            <v>0</v>
          </cell>
          <cell r="M40">
            <v>0</v>
          </cell>
          <cell r="N40">
            <v>0</v>
          </cell>
          <cell r="O40">
            <v>0</v>
          </cell>
          <cell r="P40">
            <v>0</v>
          </cell>
          <cell r="Q40">
            <v>0</v>
          </cell>
          <cell r="S40">
            <v>0</v>
          </cell>
          <cell r="T40">
            <v>0</v>
          </cell>
          <cell r="U40">
            <v>0</v>
          </cell>
          <cell r="V40">
            <v>0</v>
          </cell>
          <cell r="W40">
            <v>0</v>
          </cell>
          <cell r="X40">
            <v>0</v>
          </cell>
          <cell r="Y40">
            <v>0</v>
          </cell>
          <cell r="Z40">
            <v>0</v>
          </cell>
          <cell r="AA40">
            <v>0</v>
          </cell>
          <cell r="AB40">
            <v>0</v>
          </cell>
          <cell r="AC40">
            <v>0</v>
          </cell>
          <cell r="AD40">
            <v>0</v>
          </cell>
          <cell r="AF40">
            <v>0</v>
          </cell>
          <cell r="AG40">
            <v>0</v>
          </cell>
          <cell r="AH40">
            <v>0</v>
          </cell>
          <cell r="AI40">
            <v>0</v>
          </cell>
          <cell r="AJ40">
            <v>0</v>
          </cell>
          <cell r="AK40">
            <v>0</v>
          </cell>
          <cell r="AL40">
            <v>0</v>
          </cell>
          <cell r="AM40">
            <v>0</v>
          </cell>
          <cell r="AN40">
            <v>0</v>
          </cell>
          <cell r="AO40">
            <v>0</v>
          </cell>
          <cell r="AP40">
            <v>0</v>
          </cell>
          <cell r="AQ40">
            <v>0</v>
          </cell>
        </row>
        <row r="42">
          <cell r="C42" t="str">
            <v>Equity Research</v>
          </cell>
        </row>
        <row r="43">
          <cell r="A43" t="str">
            <v>190</v>
          </cell>
          <cell r="C43" t="str">
            <v>•</v>
          </cell>
          <cell r="D43" t="str">
            <v>Equity Research</v>
          </cell>
          <cell r="F43" t="str">
            <v>0</v>
          </cell>
          <cell r="G43">
            <v>21</v>
          </cell>
          <cell r="H43" t="str">
            <v>0</v>
          </cell>
          <cell r="I43" t="str">
            <v>0</v>
          </cell>
          <cell r="J43">
            <v>250</v>
          </cell>
          <cell r="K43">
            <v>70</v>
          </cell>
          <cell r="L43" t="str">
            <v>0</v>
          </cell>
          <cell r="M43">
            <v>1000</v>
          </cell>
          <cell r="N43" t="str">
            <v>0</v>
          </cell>
          <cell r="O43" t="str">
            <v>0</v>
          </cell>
          <cell r="P43" t="str">
            <v>0</v>
          </cell>
          <cell r="Q43">
            <v>1341</v>
          </cell>
          <cell r="S43">
            <v>0</v>
          </cell>
          <cell r="T43">
            <v>0</v>
          </cell>
          <cell r="U43">
            <v>0</v>
          </cell>
          <cell r="V43">
            <v>0</v>
          </cell>
          <cell r="W43">
            <v>0</v>
          </cell>
          <cell r="X43">
            <v>0</v>
          </cell>
          <cell r="Y43">
            <v>0</v>
          </cell>
          <cell r="Z43">
            <v>0</v>
          </cell>
          <cell r="AA43">
            <v>0</v>
          </cell>
          <cell r="AB43">
            <v>0</v>
          </cell>
          <cell r="AC43">
            <v>0</v>
          </cell>
          <cell r="AD43">
            <v>0</v>
          </cell>
          <cell r="AF43">
            <v>0</v>
          </cell>
          <cell r="AG43">
            <v>-21</v>
          </cell>
          <cell r="AH43">
            <v>0</v>
          </cell>
          <cell r="AI43">
            <v>0</v>
          </cell>
          <cell r="AJ43">
            <v>-250</v>
          </cell>
          <cell r="AK43">
            <v>-70</v>
          </cell>
          <cell r="AL43">
            <v>0</v>
          </cell>
          <cell r="AM43">
            <v>-1000</v>
          </cell>
          <cell r="AN43">
            <v>0</v>
          </cell>
          <cell r="AO43">
            <v>0</v>
          </cell>
          <cell r="AP43">
            <v>0</v>
          </cell>
          <cell r="AQ43">
            <v>-1341</v>
          </cell>
        </row>
        <row r="44">
          <cell r="C44" t="str">
            <v>Total Equity Research</v>
          </cell>
          <cell r="F44">
            <v>0</v>
          </cell>
          <cell r="G44">
            <v>21</v>
          </cell>
          <cell r="H44">
            <v>0</v>
          </cell>
          <cell r="I44">
            <v>0</v>
          </cell>
          <cell r="J44">
            <v>250</v>
          </cell>
          <cell r="K44">
            <v>70</v>
          </cell>
          <cell r="L44">
            <v>0</v>
          </cell>
          <cell r="M44">
            <v>1000</v>
          </cell>
          <cell r="N44">
            <v>0</v>
          </cell>
          <cell r="O44">
            <v>0</v>
          </cell>
          <cell r="P44">
            <v>0</v>
          </cell>
          <cell r="Q44">
            <v>1341</v>
          </cell>
          <cell r="S44">
            <v>0</v>
          </cell>
          <cell r="T44">
            <v>0</v>
          </cell>
          <cell r="U44">
            <v>0</v>
          </cell>
          <cell r="V44">
            <v>0</v>
          </cell>
          <cell r="W44">
            <v>0</v>
          </cell>
          <cell r="X44">
            <v>0</v>
          </cell>
          <cell r="Y44">
            <v>0</v>
          </cell>
          <cell r="Z44">
            <v>0</v>
          </cell>
          <cell r="AA44">
            <v>0</v>
          </cell>
          <cell r="AB44">
            <v>0</v>
          </cell>
          <cell r="AC44">
            <v>0</v>
          </cell>
          <cell r="AD44">
            <v>0</v>
          </cell>
          <cell r="AF44">
            <v>0</v>
          </cell>
          <cell r="AG44">
            <v>-21</v>
          </cell>
          <cell r="AH44">
            <v>0</v>
          </cell>
          <cell r="AI44">
            <v>0</v>
          </cell>
          <cell r="AJ44">
            <v>-250</v>
          </cell>
          <cell r="AK44">
            <v>-70</v>
          </cell>
          <cell r="AL44">
            <v>0</v>
          </cell>
          <cell r="AM44">
            <v>-1000</v>
          </cell>
          <cell r="AN44">
            <v>0</v>
          </cell>
          <cell r="AO44">
            <v>0</v>
          </cell>
          <cell r="AP44">
            <v>0</v>
          </cell>
          <cell r="AQ44">
            <v>-1341</v>
          </cell>
        </row>
        <row r="46">
          <cell r="B46" t="str">
            <v>Total Smith Barney</v>
          </cell>
          <cell r="F46">
            <v>0</v>
          </cell>
          <cell r="G46">
            <v>21</v>
          </cell>
          <cell r="H46">
            <v>0</v>
          </cell>
          <cell r="I46">
            <v>0</v>
          </cell>
          <cell r="J46">
            <v>250</v>
          </cell>
          <cell r="K46">
            <v>70</v>
          </cell>
          <cell r="L46">
            <v>0</v>
          </cell>
          <cell r="M46">
            <v>1000</v>
          </cell>
          <cell r="N46">
            <v>0</v>
          </cell>
          <cell r="O46">
            <v>0</v>
          </cell>
          <cell r="P46">
            <v>0</v>
          </cell>
          <cell r="Q46">
            <v>1341</v>
          </cell>
          <cell r="S46">
            <v>0</v>
          </cell>
          <cell r="T46">
            <v>0</v>
          </cell>
          <cell r="U46">
            <v>0</v>
          </cell>
          <cell r="V46">
            <v>0</v>
          </cell>
          <cell r="W46">
            <v>0</v>
          </cell>
          <cell r="X46">
            <v>0</v>
          </cell>
          <cell r="Y46">
            <v>0</v>
          </cell>
          <cell r="Z46">
            <v>0</v>
          </cell>
          <cell r="AA46">
            <v>0</v>
          </cell>
          <cell r="AB46">
            <v>0</v>
          </cell>
          <cell r="AC46">
            <v>0</v>
          </cell>
          <cell r="AD46">
            <v>0</v>
          </cell>
          <cell r="AF46">
            <v>0</v>
          </cell>
          <cell r="AG46">
            <v>-21</v>
          </cell>
          <cell r="AH46">
            <v>0</v>
          </cell>
          <cell r="AI46">
            <v>0</v>
          </cell>
          <cell r="AJ46">
            <v>-250</v>
          </cell>
          <cell r="AK46">
            <v>-70</v>
          </cell>
          <cell r="AL46">
            <v>0</v>
          </cell>
          <cell r="AM46">
            <v>-1000</v>
          </cell>
          <cell r="AN46">
            <v>0</v>
          </cell>
          <cell r="AO46">
            <v>0</v>
          </cell>
          <cell r="AP46">
            <v>0</v>
          </cell>
          <cell r="AQ46">
            <v>-1341</v>
          </cell>
        </row>
        <row r="48">
          <cell r="B48" t="str">
            <v>NIKKO</v>
          </cell>
          <cell r="F48">
            <v>0</v>
          </cell>
          <cell r="G48">
            <v>0</v>
          </cell>
          <cell r="H48">
            <v>0</v>
          </cell>
          <cell r="I48">
            <v>0</v>
          </cell>
          <cell r="J48">
            <v>0</v>
          </cell>
          <cell r="K48">
            <v>0</v>
          </cell>
          <cell r="L48">
            <v>0</v>
          </cell>
          <cell r="M48">
            <v>0</v>
          </cell>
          <cell r="N48">
            <v>0</v>
          </cell>
          <cell r="O48">
            <v>0</v>
          </cell>
          <cell r="P48">
            <v>0</v>
          </cell>
          <cell r="Q48">
            <v>0</v>
          </cell>
          <cell r="S48">
            <v>0</v>
          </cell>
          <cell r="T48">
            <v>0</v>
          </cell>
          <cell r="U48">
            <v>0</v>
          </cell>
          <cell r="V48">
            <v>0</v>
          </cell>
          <cell r="W48">
            <v>0</v>
          </cell>
          <cell r="X48">
            <v>0</v>
          </cell>
          <cell r="Y48">
            <v>0</v>
          </cell>
          <cell r="Z48">
            <v>0</v>
          </cell>
          <cell r="AA48">
            <v>0</v>
          </cell>
          <cell r="AB48">
            <v>0</v>
          </cell>
          <cell r="AC48">
            <v>0</v>
          </cell>
          <cell r="AD48">
            <v>0</v>
          </cell>
          <cell r="AF48">
            <v>0</v>
          </cell>
          <cell r="AG48">
            <v>0</v>
          </cell>
          <cell r="AH48">
            <v>0</v>
          </cell>
          <cell r="AI48">
            <v>0</v>
          </cell>
          <cell r="AJ48">
            <v>0</v>
          </cell>
          <cell r="AK48">
            <v>0</v>
          </cell>
          <cell r="AL48">
            <v>0</v>
          </cell>
          <cell r="AM48">
            <v>0</v>
          </cell>
          <cell r="AN48">
            <v>0</v>
          </cell>
          <cell r="AO48">
            <v>0</v>
          </cell>
          <cell r="AP48">
            <v>0</v>
          </cell>
          <cell r="AQ48">
            <v>0</v>
          </cell>
        </row>
        <row r="50">
          <cell r="B50" t="str">
            <v>TOTAL CTI</v>
          </cell>
          <cell r="F50">
            <v>136762.71</v>
          </cell>
          <cell r="G50">
            <v>562</v>
          </cell>
          <cell r="H50">
            <v>0</v>
          </cell>
          <cell r="I50">
            <v>62.1</v>
          </cell>
          <cell r="J50">
            <v>1443.5</v>
          </cell>
          <cell r="K50">
            <v>436</v>
          </cell>
          <cell r="L50">
            <v>0</v>
          </cell>
          <cell r="M50">
            <v>16776.27</v>
          </cell>
          <cell r="N50">
            <v>0</v>
          </cell>
          <cell r="O50">
            <v>0</v>
          </cell>
          <cell r="P50">
            <v>1230.5999999999999</v>
          </cell>
          <cell r="Q50">
            <v>157273.18</v>
          </cell>
          <cell r="S50">
            <v>0</v>
          </cell>
          <cell r="T50">
            <v>0</v>
          </cell>
          <cell r="U50">
            <v>0</v>
          </cell>
          <cell r="V50">
            <v>0</v>
          </cell>
          <cell r="W50">
            <v>0</v>
          </cell>
          <cell r="X50">
            <v>0</v>
          </cell>
          <cell r="Y50">
            <v>0</v>
          </cell>
          <cell r="Z50">
            <v>0</v>
          </cell>
          <cell r="AA50">
            <v>0</v>
          </cell>
          <cell r="AB50">
            <v>0</v>
          </cell>
          <cell r="AC50">
            <v>0</v>
          </cell>
          <cell r="AD50">
            <v>0</v>
          </cell>
          <cell r="AF50">
            <v>-136762.71</v>
          </cell>
          <cell r="AG50">
            <v>-562</v>
          </cell>
          <cell r="AH50">
            <v>0</v>
          </cell>
          <cell r="AI50">
            <v>-62.1</v>
          </cell>
          <cell r="AJ50">
            <v>-1443.5</v>
          </cell>
          <cell r="AK50">
            <v>-436</v>
          </cell>
          <cell r="AL50">
            <v>0</v>
          </cell>
          <cell r="AM50">
            <v>-16776.27</v>
          </cell>
          <cell r="AN50">
            <v>0</v>
          </cell>
          <cell r="AO50">
            <v>0</v>
          </cell>
          <cell r="AP50">
            <v>-1230.5999999999999</v>
          </cell>
          <cell r="AQ50">
            <v>-157273.18</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List"/>
      <sheetName val="AM170"/>
      <sheetName val="August AM180"/>
      <sheetName val="September AM180"/>
      <sheetName val="AM220"/>
      <sheetName val="AM225"/>
      <sheetName val="AM230"/>
      <sheetName val="AM240"/>
      <sheetName val="AM275"/>
      <sheetName val="AM190"/>
      <sheetName val="AM222"/>
      <sheetName val="AM223"/>
      <sheetName val="AM260"/>
      <sheetName val="AM270"/>
      <sheetName val="Month End Transactions"/>
      <sheetName val="ASPACSum"/>
      <sheetName val="EMEASum"/>
      <sheetName val="JapanSum"/>
      <sheetName val="LatamSum"/>
      <sheetName val="NASum"/>
      <sheetName val="UndefRegSum"/>
    </sheetNames>
    <sheetDataSet>
      <sheetData sheetId="0" refreshError="1"/>
      <sheetData sheetId="1" refreshError="1"/>
      <sheetData sheetId="2" refreshError="1">
        <row r="1">
          <cell r="E1" t="str">
            <v>Asset</v>
          </cell>
          <cell r="F1" t="str">
            <v>Description</v>
          </cell>
          <cell r="G1" t="str">
            <v>Depr Cp</v>
          </cell>
        </row>
        <row r="2">
          <cell r="E2">
            <v>689</v>
          </cell>
          <cell r="F2" t="str">
            <v>DESK D6678DSML-2762-3961 W/RT</v>
          </cell>
          <cell r="G2">
            <v>7.91</v>
          </cell>
        </row>
        <row r="3">
          <cell r="E3">
            <v>690</v>
          </cell>
          <cell r="F3" t="str">
            <v>CREDENZA W45H6620-3961 ZA-301</v>
          </cell>
          <cell r="G3">
            <v>6.18</v>
          </cell>
        </row>
        <row r="4">
          <cell r="E4">
            <v>691</v>
          </cell>
          <cell r="F4" t="str">
            <v>CREDENZA L45H6620-2762-3961</v>
          </cell>
          <cell r="G4">
            <v>5.61</v>
          </cell>
        </row>
        <row r="5">
          <cell r="E5">
            <v>692</v>
          </cell>
          <cell r="F5" t="str">
            <v>CREDENZA L45H6620-2762-3961</v>
          </cell>
          <cell r="G5">
            <v>5.61</v>
          </cell>
        </row>
        <row r="6">
          <cell r="E6">
            <v>693</v>
          </cell>
          <cell r="F6" t="str">
            <v>DESK DBL PED DK-304</v>
          </cell>
          <cell r="G6">
            <v>5.23</v>
          </cell>
        </row>
        <row r="7">
          <cell r="E7">
            <v>694</v>
          </cell>
          <cell r="F7" t="str">
            <v>DESK DK-301 L4516630R-2762-</v>
          </cell>
          <cell r="G7">
            <v>4.63</v>
          </cell>
        </row>
        <row r="8">
          <cell r="E8">
            <v>695</v>
          </cell>
          <cell r="F8" t="str">
            <v>DESK DK-301 L4516630R-2762-</v>
          </cell>
          <cell r="G8">
            <v>4.63</v>
          </cell>
        </row>
        <row r="9">
          <cell r="E9">
            <v>696</v>
          </cell>
          <cell r="F9" t="str">
            <v>DESK DK-301 L4516630R-2762-</v>
          </cell>
          <cell r="G9">
            <v>4.63</v>
          </cell>
        </row>
        <row r="10">
          <cell r="E10">
            <v>697</v>
          </cell>
          <cell r="F10" t="str">
            <v>DESK L4516630L-2762-3961 LEFT</v>
          </cell>
          <cell r="G10">
            <v>4.63</v>
          </cell>
        </row>
        <row r="11">
          <cell r="E11">
            <v>698</v>
          </cell>
          <cell r="F11" t="str">
            <v>DESK L4516630L-2762-3961 LEFT</v>
          </cell>
          <cell r="G11">
            <v>4.63</v>
          </cell>
        </row>
        <row r="12">
          <cell r="E12">
            <v>699</v>
          </cell>
          <cell r="F12" t="str">
            <v>FILE 842-561HF 4722-9201</v>
          </cell>
          <cell r="G12">
            <v>4.95</v>
          </cell>
        </row>
        <row r="13">
          <cell r="E13">
            <v>700</v>
          </cell>
          <cell r="F13" t="str">
            <v>FILE 842-561HF 4722-9201</v>
          </cell>
          <cell r="G13">
            <v>4.95</v>
          </cell>
        </row>
        <row r="14">
          <cell r="E14">
            <v>701</v>
          </cell>
          <cell r="F14" t="str">
            <v>FILE 842-561HF 4722-9201</v>
          </cell>
          <cell r="G14">
            <v>4.95</v>
          </cell>
        </row>
        <row r="15">
          <cell r="E15">
            <v>702</v>
          </cell>
          <cell r="F15" t="str">
            <v>FILE 842-561HF 4722-9201</v>
          </cell>
          <cell r="G15">
            <v>4.95</v>
          </cell>
        </row>
        <row r="16">
          <cell r="E16">
            <v>706</v>
          </cell>
          <cell r="F16" t="str">
            <v>DESK W4216630R W/W42F4220-304W</v>
          </cell>
          <cell r="G16">
            <v>14.4</v>
          </cell>
        </row>
        <row r="17">
          <cell r="E17">
            <v>707</v>
          </cell>
          <cell r="F17" t="str">
            <v>CREDENZA W42J7120 304W ZA-76</v>
          </cell>
          <cell r="G17">
            <v>9.75</v>
          </cell>
        </row>
        <row r="18">
          <cell r="E18">
            <v>708</v>
          </cell>
          <cell r="F18" t="str">
            <v>DESK L4616630L W/L46F4824R-</v>
          </cell>
          <cell r="G18">
            <v>8.57</v>
          </cell>
        </row>
        <row r="19">
          <cell r="E19">
            <v>709</v>
          </cell>
          <cell r="F19" t="str">
            <v>DESK L4616630R W/L46F4824L-</v>
          </cell>
          <cell r="G19">
            <v>8.57</v>
          </cell>
        </row>
        <row r="20">
          <cell r="E20">
            <v>710</v>
          </cell>
          <cell r="F20" t="str">
            <v>FRONT COUNTER FC-300</v>
          </cell>
          <cell r="G20">
            <v>27.64</v>
          </cell>
        </row>
        <row r="21">
          <cell r="E21">
            <v>711</v>
          </cell>
          <cell r="F21" t="str">
            <v>DESK DBL PED L4526630 W/W45CWD</v>
          </cell>
          <cell r="G21">
            <v>6.31</v>
          </cell>
        </row>
        <row r="22">
          <cell r="E22">
            <v>712</v>
          </cell>
          <cell r="F22" t="str">
            <v>CREDENZA L45H6620-2762-3961</v>
          </cell>
          <cell r="G22">
            <v>5.62</v>
          </cell>
        </row>
        <row r="23">
          <cell r="E23">
            <v>713</v>
          </cell>
          <cell r="F23" t="str">
            <v>CREDENZA L45H6620-2762-3961</v>
          </cell>
          <cell r="G23">
            <v>5.62</v>
          </cell>
        </row>
        <row r="24">
          <cell r="E24">
            <v>714</v>
          </cell>
          <cell r="F24" t="str">
            <v>CREDENZA L45H6620-3966-2764</v>
          </cell>
          <cell r="G24">
            <v>5.62</v>
          </cell>
        </row>
        <row r="25">
          <cell r="E25">
            <v>715</v>
          </cell>
          <cell r="F25" t="str">
            <v>DESK DBL PED DK-304</v>
          </cell>
          <cell r="G25">
            <v>5.24</v>
          </cell>
        </row>
        <row r="26">
          <cell r="E26">
            <v>716</v>
          </cell>
          <cell r="F26" t="str">
            <v>DESK DBL PED DK-304</v>
          </cell>
          <cell r="G26">
            <v>5.24</v>
          </cell>
        </row>
        <row r="27">
          <cell r="E27">
            <v>717</v>
          </cell>
          <cell r="F27" t="str">
            <v>DESK DK-300 L4516630L-2762-</v>
          </cell>
          <cell r="G27">
            <v>4.6399999999999997</v>
          </cell>
        </row>
        <row r="28">
          <cell r="E28">
            <v>718</v>
          </cell>
          <cell r="F28" t="str">
            <v>DESK DK-300 L4516630L-2762-</v>
          </cell>
          <cell r="G28">
            <v>4.6399999999999997</v>
          </cell>
        </row>
        <row r="29">
          <cell r="E29">
            <v>719</v>
          </cell>
          <cell r="F29" t="str">
            <v>DESK DK-300 L4516630L-2762-</v>
          </cell>
          <cell r="G29">
            <v>4.6399999999999997</v>
          </cell>
        </row>
        <row r="30">
          <cell r="E30">
            <v>720</v>
          </cell>
          <cell r="F30" t="str">
            <v>POLICY EXCEPTIOM</v>
          </cell>
          <cell r="G30">
            <v>113.01</v>
          </cell>
        </row>
        <row r="31">
          <cell r="E31">
            <v>721</v>
          </cell>
          <cell r="F31" t="str">
            <v>DESK DK-301 L4516630R-2762-</v>
          </cell>
          <cell r="G31">
            <v>6.1</v>
          </cell>
        </row>
        <row r="32">
          <cell r="E32">
            <v>722</v>
          </cell>
          <cell r="F32" t="str">
            <v>DESK DK-301 L4516630R-2762-</v>
          </cell>
          <cell r="G32">
            <v>4.63</v>
          </cell>
        </row>
        <row r="33">
          <cell r="E33">
            <v>723</v>
          </cell>
          <cell r="F33" t="str">
            <v>DESK DK-301 L4516630R-2762-</v>
          </cell>
          <cell r="G33">
            <v>4.63</v>
          </cell>
        </row>
        <row r="34">
          <cell r="E34">
            <v>724</v>
          </cell>
          <cell r="F34" t="str">
            <v>DESK DK-301 L4516630R-2762-</v>
          </cell>
          <cell r="G34">
            <v>4.63</v>
          </cell>
        </row>
        <row r="35">
          <cell r="E35">
            <v>728</v>
          </cell>
          <cell r="F35" t="str">
            <v>REFRIGERATOR 33818 W/ICE</v>
          </cell>
          <cell r="G35">
            <v>4.37</v>
          </cell>
        </row>
        <row r="36">
          <cell r="E36">
            <v>729</v>
          </cell>
          <cell r="F36" t="str">
            <v>FILE 842-561HF 4722-9201</v>
          </cell>
          <cell r="G36">
            <v>4.95</v>
          </cell>
        </row>
        <row r="37">
          <cell r="E37">
            <v>730</v>
          </cell>
          <cell r="F37" t="str">
            <v>DESK DK-305 SW4526630-3961</v>
          </cell>
          <cell r="G37">
            <v>6.38</v>
          </cell>
        </row>
        <row r="38">
          <cell r="E38">
            <v>731</v>
          </cell>
          <cell r="F38" t="str">
            <v>CREDENZA W45H6620-3961 ZA-301</v>
          </cell>
          <cell r="G38">
            <v>6.19</v>
          </cell>
        </row>
        <row r="39">
          <cell r="E39">
            <v>732</v>
          </cell>
          <cell r="F39" t="str">
            <v>CREDENZA L45H6620-2762-3961</v>
          </cell>
          <cell r="G39">
            <v>5.61</v>
          </cell>
        </row>
        <row r="40">
          <cell r="E40">
            <v>733</v>
          </cell>
          <cell r="F40" t="str">
            <v>FILE 842-561HF 4722-9201</v>
          </cell>
          <cell r="G40">
            <v>4.95</v>
          </cell>
        </row>
        <row r="41">
          <cell r="E41">
            <v>734</v>
          </cell>
          <cell r="F41" t="str">
            <v>FILE 842-561HF 4722-9201</v>
          </cell>
          <cell r="G41">
            <v>4.95</v>
          </cell>
        </row>
        <row r="42">
          <cell r="E42">
            <v>735</v>
          </cell>
          <cell r="F42" t="str">
            <v>FRONT COUNTER CONSISTING OF</v>
          </cell>
          <cell r="G42">
            <v>29.5</v>
          </cell>
        </row>
        <row r="43">
          <cell r="E43">
            <v>736</v>
          </cell>
          <cell r="F43" t="str">
            <v>CREDENZA L45H6620-2762-3961</v>
          </cell>
          <cell r="G43">
            <v>5.62</v>
          </cell>
        </row>
        <row r="44">
          <cell r="E44">
            <v>737</v>
          </cell>
          <cell r="F44" t="str">
            <v>CREDENZA L45H6620-2762-3961</v>
          </cell>
          <cell r="G44">
            <v>5.62</v>
          </cell>
        </row>
        <row r="45">
          <cell r="E45">
            <v>738</v>
          </cell>
          <cell r="F45" t="str">
            <v>DESK DBL PED DK-304</v>
          </cell>
          <cell r="G45">
            <v>5.24</v>
          </cell>
        </row>
        <row r="46">
          <cell r="E46">
            <v>739</v>
          </cell>
          <cell r="F46" t="str">
            <v>DESK DK-301 L4516630R-2762-</v>
          </cell>
          <cell r="G46">
            <v>4.6399999999999997</v>
          </cell>
        </row>
        <row r="47">
          <cell r="E47">
            <v>740</v>
          </cell>
          <cell r="F47" t="str">
            <v>DESK DK-301 L4516630R-2762-</v>
          </cell>
          <cell r="G47">
            <v>4.6399999999999997</v>
          </cell>
        </row>
        <row r="48">
          <cell r="E48">
            <v>741</v>
          </cell>
          <cell r="F48" t="str">
            <v>FRONT COUNTER CONSISTING OF</v>
          </cell>
          <cell r="G48">
            <v>27.64</v>
          </cell>
        </row>
        <row r="49">
          <cell r="E49">
            <v>742</v>
          </cell>
          <cell r="F49" t="str">
            <v>CREDENZA L45H6620-2762-3961</v>
          </cell>
          <cell r="G49">
            <v>5.62</v>
          </cell>
        </row>
        <row r="50">
          <cell r="E50">
            <v>743</v>
          </cell>
          <cell r="F50" t="str">
            <v>CREDENZA L45H6620-2762-3961</v>
          </cell>
          <cell r="G50">
            <v>5.62</v>
          </cell>
        </row>
        <row r="51">
          <cell r="E51">
            <v>744</v>
          </cell>
          <cell r="F51" t="str">
            <v>DESK DBL PEDESTAL DK-304</v>
          </cell>
          <cell r="G51">
            <v>5.24</v>
          </cell>
        </row>
        <row r="52">
          <cell r="E52">
            <v>745</v>
          </cell>
          <cell r="F52" t="str">
            <v>DESK L4516630L-2762-3961 LEFT</v>
          </cell>
          <cell r="G52">
            <v>4.6399999999999997</v>
          </cell>
        </row>
        <row r="53">
          <cell r="E53">
            <v>746</v>
          </cell>
          <cell r="F53" t="str">
            <v>DESK L4516630L-2762-3961 LEFT</v>
          </cell>
          <cell r="G53">
            <v>4.6399999999999997</v>
          </cell>
        </row>
        <row r="54">
          <cell r="E54">
            <v>747</v>
          </cell>
          <cell r="F54" t="str">
            <v>DESK L4516630L-2762-3961 LEFT</v>
          </cell>
          <cell r="G54">
            <v>4.6399999999999997</v>
          </cell>
        </row>
        <row r="55">
          <cell r="E55">
            <v>748</v>
          </cell>
          <cell r="F55" t="str">
            <v>CHAIR 212275 VECTA D119-0006-</v>
          </cell>
          <cell r="G55">
            <v>4.18</v>
          </cell>
        </row>
        <row r="56">
          <cell r="E56">
            <v>749</v>
          </cell>
          <cell r="F56" t="str">
            <v>CHAIR 212275 VECTA D119-0006-</v>
          </cell>
          <cell r="G56">
            <v>4.18</v>
          </cell>
        </row>
        <row r="57">
          <cell r="E57">
            <v>751</v>
          </cell>
          <cell r="F57" t="str">
            <v>FILE LATERAL 5423LA 3333/P4J</v>
          </cell>
          <cell r="G57">
            <v>7.24</v>
          </cell>
        </row>
        <row r="58">
          <cell r="E58">
            <v>753</v>
          </cell>
          <cell r="F58" t="str">
            <v>VISUAL AID BOARD B048-BNW-1</v>
          </cell>
          <cell r="G58">
            <v>6.41</v>
          </cell>
        </row>
        <row r="59">
          <cell r="E59">
            <v>754</v>
          </cell>
          <cell r="F59" t="str">
            <v>ELLIPSE MGR WORKSTATION LEFT</v>
          </cell>
          <cell r="G59">
            <v>16.829999999999998</v>
          </cell>
        </row>
        <row r="60">
          <cell r="E60">
            <v>755</v>
          </cell>
          <cell r="F60" t="str">
            <v>ELLIPSE MGR WORKSTATION LEFT</v>
          </cell>
          <cell r="G60">
            <v>13.84</v>
          </cell>
        </row>
        <row r="61">
          <cell r="E61">
            <v>756</v>
          </cell>
          <cell r="F61" t="str">
            <v>ELLIPSE DESK CONF LEFT DK-3L-T</v>
          </cell>
          <cell r="G61">
            <v>9.43</v>
          </cell>
        </row>
        <row r="62">
          <cell r="E62">
            <v>757</v>
          </cell>
          <cell r="F62" t="str">
            <v>ELLIPSE DESK CONF LEFT DK-3L-T</v>
          </cell>
          <cell r="G62">
            <v>9.43</v>
          </cell>
        </row>
        <row r="63">
          <cell r="E63">
            <v>758</v>
          </cell>
          <cell r="F63" t="str">
            <v>ELLIPSE DESK CONF LEFT DK-3L-T</v>
          </cell>
          <cell r="G63">
            <v>9.43</v>
          </cell>
        </row>
        <row r="64">
          <cell r="E64">
            <v>760</v>
          </cell>
          <cell r="F64" t="str">
            <v>FILE 842-561HF 4650-9201</v>
          </cell>
          <cell r="G64">
            <v>4.95</v>
          </cell>
        </row>
        <row r="65">
          <cell r="E65">
            <v>761</v>
          </cell>
          <cell r="F65" t="str">
            <v>FRONT COUNTER FC-300</v>
          </cell>
          <cell r="G65">
            <v>27.63</v>
          </cell>
        </row>
        <row r="66">
          <cell r="E66">
            <v>762</v>
          </cell>
          <cell r="F66" t="str">
            <v>DESK D6678 DSSL-2762-3961 W/</v>
          </cell>
          <cell r="G66">
            <v>7.91</v>
          </cell>
        </row>
        <row r="67">
          <cell r="E67">
            <v>763</v>
          </cell>
          <cell r="F67" t="str">
            <v>DESK D6678 DSSL-2762-3961 W/</v>
          </cell>
          <cell r="G67">
            <v>7.91</v>
          </cell>
        </row>
        <row r="68">
          <cell r="E68">
            <v>764</v>
          </cell>
          <cell r="F68" t="str">
            <v>DESK D6678 DSSL-2762-3961 W/</v>
          </cell>
          <cell r="G68">
            <v>7.91</v>
          </cell>
        </row>
        <row r="69">
          <cell r="E69">
            <v>765</v>
          </cell>
          <cell r="F69" t="str">
            <v>DESK D6678DSML-2762-3961 W/RT</v>
          </cell>
          <cell r="G69">
            <v>7.91</v>
          </cell>
        </row>
        <row r="70">
          <cell r="E70">
            <v>766</v>
          </cell>
          <cell r="F70" t="str">
            <v>DESK D6678DSML-2762-3961 W/RT</v>
          </cell>
          <cell r="G70">
            <v>7.91</v>
          </cell>
        </row>
        <row r="71">
          <cell r="E71">
            <v>767</v>
          </cell>
          <cell r="F71" t="str">
            <v>DESK D6678DSML-2762-3961 W/RT</v>
          </cell>
          <cell r="G71">
            <v>7.91</v>
          </cell>
        </row>
        <row r="72">
          <cell r="E72">
            <v>768</v>
          </cell>
          <cell r="F72" t="str">
            <v>CREDENZA L45H6620-2762-3961</v>
          </cell>
          <cell r="G72">
            <v>5.61</v>
          </cell>
        </row>
        <row r="73">
          <cell r="E73">
            <v>769</v>
          </cell>
          <cell r="F73" t="str">
            <v>FILE 842-561HF 4722-9201</v>
          </cell>
          <cell r="G73">
            <v>4.95</v>
          </cell>
        </row>
        <row r="74">
          <cell r="E74">
            <v>770</v>
          </cell>
          <cell r="F74" t="str">
            <v>FILE 842-561HF 4722-9201</v>
          </cell>
          <cell r="G74">
            <v>4.95</v>
          </cell>
        </row>
        <row r="75">
          <cell r="E75">
            <v>771</v>
          </cell>
          <cell r="F75" t="str">
            <v>FILE 842-561HF 4722-9201</v>
          </cell>
          <cell r="G75">
            <v>4.95</v>
          </cell>
        </row>
        <row r="76">
          <cell r="E76">
            <v>774</v>
          </cell>
          <cell r="F76" t="str">
            <v>ELLIPSE FRONT COUNTER RIGHT</v>
          </cell>
          <cell r="G76">
            <v>38.85</v>
          </cell>
        </row>
        <row r="77">
          <cell r="E77">
            <v>775</v>
          </cell>
          <cell r="F77" t="str">
            <v>ELLIPSE MGR WORKSTATION RIGHT</v>
          </cell>
          <cell r="G77">
            <v>16.829999999999998</v>
          </cell>
        </row>
        <row r="78">
          <cell r="E78">
            <v>776</v>
          </cell>
          <cell r="F78" t="str">
            <v>ELLIPSE DESK CONF RT DK-3R-T</v>
          </cell>
          <cell r="G78">
            <v>9.43</v>
          </cell>
        </row>
        <row r="79">
          <cell r="E79">
            <v>777</v>
          </cell>
          <cell r="F79" t="str">
            <v>ELLIPSE DESK CONF RT DK-3R-T</v>
          </cell>
          <cell r="G79">
            <v>9.43</v>
          </cell>
        </row>
        <row r="80">
          <cell r="E80">
            <v>778</v>
          </cell>
          <cell r="F80" t="str">
            <v>ELLIPSE DESK CONF RT DK-3R-T</v>
          </cell>
          <cell r="G80">
            <v>9.43</v>
          </cell>
        </row>
        <row r="81">
          <cell r="E81">
            <v>779</v>
          </cell>
          <cell r="F81" t="str">
            <v>ELLIPSE MGR WORKSTATION LEFT</v>
          </cell>
          <cell r="G81">
            <v>16.829999999999998</v>
          </cell>
        </row>
        <row r="82">
          <cell r="E82">
            <v>780</v>
          </cell>
          <cell r="F82" t="str">
            <v>ELLIPSE DESK CONF LEFT DK-3L-T</v>
          </cell>
          <cell r="G82">
            <v>9.43</v>
          </cell>
        </row>
        <row r="83">
          <cell r="E83">
            <v>781</v>
          </cell>
          <cell r="F83" t="str">
            <v>ELLIPSE DESK CONF LEFT DK-3L-T</v>
          </cell>
          <cell r="G83">
            <v>9.43</v>
          </cell>
        </row>
        <row r="84">
          <cell r="E84">
            <v>782</v>
          </cell>
          <cell r="F84" t="str">
            <v>ELLIPSE DESK CONF LEFT DK-3L-T</v>
          </cell>
          <cell r="G84">
            <v>9.43</v>
          </cell>
        </row>
        <row r="85">
          <cell r="E85">
            <v>784</v>
          </cell>
          <cell r="F85" t="str">
            <v>FRONT COUNTER CONSISTING OF</v>
          </cell>
          <cell r="G85">
            <v>27.63</v>
          </cell>
        </row>
        <row r="86">
          <cell r="E86">
            <v>785</v>
          </cell>
          <cell r="F86" t="str">
            <v>PANEL 98216-6602-5338-5338</v>
          </cell>
          <cell r="G86">
            <v>5.81</v>
          </cell>
        </row>
        <row r="87">
          <cell r="E87">
            <v>788</v>
          </cell>
          <cell r="F87" t="str">
            <v>FRONT COUNTER CONSISTING OF</v>
          </cell>
          <cell r="G87">
            <v>33.65</v>
          </cell>
        </row>
        <row r="88">
          <cell r="E88">
            <v>789</v>
          </cell>
          <cell r="F88" t="str">
            <v>DESK DBL PEDESTAL L4526030 W/</v>
          </cell>
          <cell r="G88">
            <v>8.2200000000000006</v>
          </cell>
        </row>
        <row r="89">
          <cell r="E89">
            <v>790</v>
          </cell>
          <cell r="F89" t="str">
            <v>DESK DBL PEDESTAL L4526030 W/</v>
          </cell>
          <cell r="G89">
            <v>7.15</v>
          </cell>
        </row>
        <row r="90">
          <cell r="E90">
            <v>791</v>
          </cell>
          <cell r="F90" t="str">
            <v>DESK DBL PEDESTAL L4526030 W/</v>
          </cell>
          <cell r="G90">
            <v>7.01</v>
          </cell>
        </row>
        <row r="91">
          <cell r="E91">
            <v>792</v>
          </cell>
          <cell r="F91" t="str">
            <v>FILE 842-561HF 4733-4733</v>
          </cell>
          <cell r="G91">
            <v>5.22</v>
          </cell>
        </row>
        <row r="92">
          <cell r="E92">
            <v>793</v>
          </cell>
          <cell r="F92" t="str">
            <v>FILE 842-561HF 4733-4733</v>
          </cell>
          <cell r="G92">
            <v>5.1100000000000003</v>
          </cell>
        </row>
        <row r="93">
          <cell r="E93">
            <v>794</v>
          </cell>
          <cell r="F93" t="str">
            <v>ELLIPSE FRONT COUNTER RIGHT</v>
          </cell>
          <cell r="G93">
            <v>39.39</v>
          </cell>
        </row>
        <row r="94">
          <cell r="E94">
            <v>795</v>
          </cell>
          <cell r="F94" t="str">
            <v>ELLIPSE MGR WORKSTATION RIGHT</v>
          </cell>
          <cell r="G94">
            <v>18.36</v>
          </cell>
        </row>
        <row r="95">
          <cell r="E95">
            <v>796</v>
          </cell>
          <cell r="F95" t="str">
            <v>ELLIPSE DESK CONF RT DK-3R-T</v>
          </cell>
          <cell r="G95">
            <v>9.43</v>
          </cell>
        </row>
        <row r="96">
          <cell r="E96">
            <v>797</v>
          </cell>
          <cell r="F96" t="str">
            <v>ELLIPSE DESK CONF RT DK-3R-T</v>
          </cell>
          <cell r="G96">
            <v>9.34</v>
          </cell>
        </row>
        <row r="97">
          <cell r="E97">
            <v>798</v>
          </cell>
          <cell r="F97" t="str">
            <v>ELLIPSE DESK DK-3C-T</v>
          </cell>
          <cell r="G97">
            <v>5.6</v>
          </cell>
        </row>
        <row r="98">
          <cell r="E98">
            <v>800</v>
          </cell>
          <cell r="F98" t="str">
            <v>ELLIPSE FRONT COUNTER RIGHT</v>
          </cell>
          <cell r="G98">
            <v>38.64</v>
          </cell>
        </row>
        <row r="99">
          <cell r="E99">
            <v>801</v>
          </cell>
          <cell r="F99" t="str">
            <v>ELLIPSE MGR WORKSTATION RIGHT</v>
          </cell>
          <cell r="G99">
            <v>16.829999999999998</v>
          </cell>
        </row>
        <row r="100">
          <cell r="E100">
            <v>802</v>
          </cell>
          <cell r="F100" t="str">
            <v>ELLIPSE DESK CONF RT DK-3R-T</v>
          </cell>
          <cell r="G100">
            <v>9.43</v>
          </cell>
        </row>
        <row r="101">
          <cell r="E101">
            <v>803</v>
          </cell>
          <cell r="F101" t="str">
            <v>ELLIPSE DESK CONF RT DK-3R-T</v>
          </cell>
          <cell r="G101">
            <v>9.43</v>
          </cell>
        </row>
        <row r="102">
          <cell r="E102">
            <v>804</v>
          </cell>
          <cell r="F102" t="str">
            <v>ELLIPSE DESK CONF RT DK-3R-T</v>
          </cell>
          <cell r="G102">
            <v>9.43</v>
          </cell>
        </row>
        <row r="103">
          <cell r="E103">
            <v>805</v>
          </cell>
          <cell r="F103" t="str">
            <v>ELLIPSE DESK DK-3C-T</v>
          </cell>
          <cell r="G103">
            <v>5.6</v>
          </cell>
        </row>
        <row r="104">
          <cell r="E104">
            <v>806</v>
          </cell>
          <cell r="F104" t="str">
            <v>TABLE TERMINAL TT-27 BCT-3630-</v>
          </cell>
          <cell r="G104">
            <v>8.6199999999999992</v>
          </cell>
        </row>
        <row r="105">
          <cell r="E105">
            <v>807</v>
          </cell>
          <cell r="F105" t="str">
            <v>BOOKCASE B/BK/3643/332 DARK</v>
          </cell>
          <cell r="G105">
            <v>5.42</v>
          </cell>
        </row>
        <row r="106">
          <cell r="E106">
            <v>809</v>
          </cell>
          <cell r="F106" t="str">
            <v>DESK 9059C-4650-4650-2751</v>
          </cell>
          <cell r="G106">
            <v>5.5</v>
          </cell>
        </row>
        <row r="107">
          <cell r="E107">
            <v>810</v>
          </cell>
          <cell r="F107" t="str">
            <v>DESK 9059C-2751-4650-4650-9201</v>
          </cell>
          <cell r="G107">
            <v>5.37</v>
          </cell>
        </row>
        <row r="108">
          <cell r="E108">
            <v>811</v>
          </cell>
          <cell r="F108" t="str">
            <v>DESK 9059C-2751-4650-4650-9201</v>
          </cell>
          <cell r="G108">
            <v>5.37</v>
          </cell>
        </row>
        <row r="109">
          <cell r="E109">
            <v>812</v>
          </cell>
          <cell r="F109" t="str">
            <v>DESK 9059C-4650-4650-2751</v>
          </cell>
          <cell r="G109">
            <v>5.37</v>
          </cell>
        </row>
        <row r="110">
          <cell r="E110">
            <v>813</v>
          </cell>
          <cell r="F110" t="str">
            <v>STAND CRT W40V-4225R 3711</v>
          </cell>
          <cell r="G110">
            <v>4.7699999999999996</v>
          </cell>
        </row>
        <row r="111">
          <cell r="E111">
            <v>816</v>
          </cell>
          <cell r="F111" t="str">
            <v>SERVICE MODULE W3LM7135B-3772</v>
          </cell>
          <cell r="G111">
            <v>10.38</v>
          </cell>
        </row>
        <row r="112">
          <cell r="E112">
            <v>817</v>
          </cell>
          <cell r="F112" t="str">
            <v>CREDENZA W42H7120-304W</v>
          </cell>
          <cell r="G112">
            <v>11.57</v>
          </cell>
        </row>
        <row r="113">
          <cell r="E113">
            <v>818</v>
          </cell>
          <cell r="F113" t="str">
            <v>TABLE 607903-T403-6403-1014</v>
          </cell>
          <cell r="G113">
            <v>9.74</v>
          </cell>
        </row>
        <row r="114">
          <cell r="E114">
            <v>819</v>
          </cell>
          <cell r="F114" t="str">
            <v>DESK D6678DSSL-2762-3961 W/</v>
          </cell>
          <cell r="G114">
            <v>7.91</v>
          </cell>
        </row>
        <row r="115">
          <cell r="E115">
            <v>820</v>
          </cell>
          <cell r="F115" t="str">
            <v>DESK D6678DSSL-2762-3961 W/</v>
          </cell>
          <cell r="G115">
            <v>7.91</v>
          </cell>
        </row>
        <row r="116">
          <cell r="E116">
            <v>821</v>
          </cell>
          <cell r="F116" t="str">
            <v>CHAIR 752266 VECTA KELLY</v>
          </cell>
          <cell r="G116">
            <v>6.72</v>
          </cell>
        </row>
        <row r="117">
          <cell r="E117">
            <v>822</v>
          </cell>
          <cell r="F117" t="str">
            <v>CREDENZA L45H6620-2762-3961</v>
          </cell>
          <cell r="G117">
            <v>5.62</v>
          </cell>
        </row>
        <row r="118">
          <cell r="E118">
            <v>823</v>
          </cell>
          <cell r="F118" t="str">
            <v>CREDENZA L45H6620-2762-3961</v>
          </cell>
          <cell r="G118">
            <v>5.62</v>
          </cell>
        </row>
        <row r="119">
          <cell r="E119">
            <v>824</v>
          </cell>
          <cell r="F119" t="str">
            <v>CREDENZA L45H6620-2762-3961</v>
          </cell>
          <cell r="G119">
            <v>5.62</v>
          </cell>
        </row>
        <row r="120">
          <cell r="E120">
            <v>825</v>
          </cell>
          <cell r="F120" t="str">
            <v>CREDENZA L45H6620-2762-3961</v>
          </cell>
          <cell r="G120">
            <v>5.62</v>
          </cell>
        </row>
        <row r="121">
          <cell r="E121">
            <v>826</v>
          </cell>
          <cell r="F121" t="str">
            <v>PANEL CURVED SY-2-T 98107-</v>
          </cell>
          <cell r="G121">
            <v>5.25</v>
          </cell>
        </row>
        <row r="122">
          <cell r="E122">
            <v>827</v>
          </cell>
          <cell r="F122" t="str">
            <v>PANEL CURVED SY-2-T 98107-</v>
          </cell>
          <cell r="G122">
            <v>5.25</v>
          </cell>
        </row>
        <row r="123">
          <cell r="E123">
            <v>828</v>
          </cell>
          <cell r="F123" t="str">
            <v>PANEL CURVED SY-2-T 98107-</v>
          </cell>
          <cell r="G123">
            <v>5.25</v>
          </cell>
        </row>
        <row r="124">
          <cell r="E124">
            <v>829</v>
          </cell>
          <cell r="F124" t="str">
            <v>DESK DK-37-1 9059B-2751-4650-</v>
          </cell>
          <cell r="G124">
            <v>4.47</v>
          </cell>
        </row>
        <row r="125">
          <cell r="E125">
            <v>830</v>
          </cell>
          <cell r="F125" t="str">
            <v>CHAIR 212275 VECTA WINDSOR</v>
          </cell>
          <cell r="G125">
            <v>4.38</v>
          </cell>
        </row>
        <row r="126">
          <cell r="E126">
            <v>831</v>
          </cell>
          <cell r="F126" t="str">
            <v>CHAIR 212275 VECTA WINDSOR</v>
          </cell>
          <cell r="G126">
            <v>4.38</v>
          </cell>
        </row>
        <row r="127">
          <cell r="E127">
            <v>832</v>
          </cell>
          <cell r="F127" t="str">
            <v>FILE LATERAL-842-561HF-4733-</v>
          </cell>
          <cell r="G127">
            <v>4.95</v>
          </cell>
        </row>
        <row r="128">
          <cell r="E128">
            <v>833</v>
          </cell>
          <cell r="F128" t="str">
            <v>FILE LATERAL-842-561HF-4733-</v>
          </cell>
          <cell r="G128">
            <v>4.95</v>
          </cell>
        </row>
        <row r="129">
          <cell r="E129">
            <v>834</v>
          </cell>
          <cell r="F129" t="str">
            <v>FILE LATERAL-842-561HF-4733-</v>
          </cell>
          <cell r="G129">
            <v>4.95</v>
          </cell>
        </row>
        <row r="130">
          <cell r="E130">
            <v>835</v>
          </cell>
          <cell r="F130" t="str">
            <v>ARTWORK</v>
          </cell>
          <cell r="G130">
            <v>4.93</v>
          </cell>
        </row>
        <row r="131">
          <cell r="E131">
            <v>836</v>
          </cell>
          <cell r="F131" t="str">
            <v>DESK l4526030 w/W45CWD-3632-</v>
          </cell>
          <cell r="G131">
            <v>5.88</v>
          </cell>
        </row>
        <row r="132">
          <cell r="E132">
            <v>837</v>
          </cell>
          <cell r="F132" t="str">
            <v>DESK l4526030 w/W45CWD-3632-</v>
          </cell>
          <cell r="G132">
            <v>5.88</v>
          </cell>
        </row>
        <row r="133">
          <cell r="E133">
            <v>838</v>
          </cell>
          <cell r="F133" t="str">
            <v>DESK l4526030 w/W45CWD-3632-</v>
          </cell>
          <cell r="G133">
            <v>5.88</v>
          </cell>
        </row>
        <row r="134">
          <cell r="E134">
            <v>839</v>
          </cell>
          <cell r="F134" t="str">
            <v>FILE LATERAL-842-561HF-4733-</v>
          </cell>
          <cell r="G134">
            <v>4.95</v>
          </cell>
        </row>
        <row r="135">
          <cell r="E135">
            <v>840</v>
          </cell>
          <cell r="F135" t="str">
            <v>ELLIPSE ASGL1930N3-4718-9201-</v>
          </cell>
          <cell r="G135">
            <v>5.14</v>
          </cell>
        </row>
        <row r="136">
          <cell r="E136">
            <v>841</v>
          </cell>
          <cell r="F136" t="str">
            <v>CHAIR 212275 VECTA WINDSOR</v>
          </cell>
          <cell r="G136">
            <v>4.38</v>
          </cell>
        </row>
        <row r="137">
          <cell r="E137">
            <v>842</v>
          </cell>
          <cell r="F137" t="str">
            <v>CHAIR 212275 VECTA WINDSOR</v>
          </cell>
          <cell r="G137">
            <v>4.38</v>
          </cell>
        </row>
        <row r="138">
          <cell r="E138">
            <v>843</v>
          </cell>
          <cell r="F138" t="str">
            <v>CHAIR 212275 VECTA WINDSOR</v>
          </cell>
          <cell r="G138">
            <v>4.38</v>
          </cell>
        </row>
        <row r="139">
          <cell r="E139">
            <v>844</v>
          </cell>
          <cell r="F139" t="str">
            <v>CHAIR 212275 VECTA WINDSOR</v>
          </cell>
          <cell r="G139">
            <v>4.38</v>
          </cell>
        </row>
        <row r="140">
          <cell r="E140">
            <v>845</v>
          </cell>
          <cell r="F140" t="str">
            <v>CHAIR 212275 VECTA WINDSOR</v>
          </cell>
          <cell r="G140">
            <v>4.38</v>
          </cell>
        </row>
        <row r="141">
          <cell r="E141">
            <v>846</v>
          </cell>
          <cell r="F141" t="str">
            <v>CHAIR 212275 VECTA WINDSOR</v>
          </cell>
          <cell r="G141">
            <v>4.38</v>
          </cell>
        </row>
        <row r="142">
          <cell r="E142">
            <v>847</v>
          </cell>
          <cell r="F142" t="str">
            <v>CHAIR 212275 VECTA WINDSOR</v>
          </cell>
          <cell r="G142">
            <v>4.38</v>
          </cell>
        </row>
        <row r="143">
          <cell r="E143">
            <v>848</v>
          </cell>
          <cell r="F143" t="str">
            <v>CHAIR 212275 VECTA WINDSOR</v>
          </cell>
          <cell r="G143">
            <v>4.38</v>
          </cell>
        </row>
        <row r="144">
          <cell r="E144">
            <v>849</v>
          </cell>
          <cell r="F144" t="str">
            <v>CHAIR 212275 VECTA WINDSOR</v>
          </cell>
          <cell r="G144">
            <v>4.38</v>
          </cell>
        </row>
        <row r="145">
          <cell r="E145">
            <v>850</v>
          </cell>
          <cell r="F145" t="str">
            <v>CHAIR 212275 VECTA WINDSOR</v>
          </cell>
          <cell r="G145">
            <v>4.38</v>
          </cell>
        </row>
        <row r="146">
          <cell r="E146">
            <v>851</v>
          </cell>
          <cell r="F146" t="str">
            <v>CHAIR 212275 VECTA WINDSOR</v>
          </cell>
          <cell r="G146">
            <v>4.38</v>
          </cell>
        </row>
        <row r="147">
          <cell r="E147">
            <v>852</v>
          </cell>
          <cell r="F147" t="str">
            <v>SOFA 958 NOTTINGHAM 7911-IVY</v>
          </cell>
          <cell r="G147">
            <v>10.8</v>
          </cell>
        </row>
        <row r="148">
          <cell r="E148">
            <v>853</v>
          </cell>
          <cell r="F148" t="str">
            <v>CHAIR 956T SONORA 5207 THUNDER</v>
          </cell>
          <cell r="G148">
            <v>5.84</v>
          </cell>
        </row>
        <row r="149">
          <cell r="E149">
            <v>855</v>
          </cell>
          <cell r="F149" t="str">
            <v>FRONT COUNTER FC-300</v>
          </cell>
          <cell r="G149">
            <v>27.63</v>
          </cell>
        </row>
        <row r="150">
          <cell r="E150">
            <v>856</v>
          </cell>
          <cell r="F150" t="str">
            <v>DESK DBL PEDESTAL L4526030</v>
          </cell>
          <cell r="G150">
            <v>5.58</v>
          </cell>
        </row>
        <row r="151">
          <cell r="E151">
            <v>857</v>
          </cell>
          <cell r="F151" t="str">
            <v>DESK DK-301 L4516630R-3712-</v>
          </cell>
          <cell r="G151">
            <v>4.9400000000000004</v>
          </cell>
        </row>
        <row r="152">
          <cell r="E152">
            <v>858</v>
          </cell>
          <cell r="F152" t="str">
            <v>DESK DK-301 L4516630R-3712-</v>
          </cell>
          <cell r="G152">
            <v>4.9400000000000004</v>
          </cell>
        </row>
        <row r="153">
          <cell r="E153">
            <v>859</v>
          </cell>
          <cell r="F153" t="str">
            <v>DESK L4516630L-3712-9250-2711</v>
          </cell>
          <cell r="G153">
            <v>4.9400000000000004</v>
          </cell>
        </row>
        <row r="154">
          <cell r="E154">
            <v>861</v>
          </cell>
          <cell r="F154" t="str">
            <v>DESK DK-40 9059B W/9005A-2751-</v>
          </cell>
          <cell r="G154">
            <v>7.24</v>
          </cell>
        </row>
        <row r="155">
          <cell r="E155">
            <v>862</v>
          </cell>
          <cell r="F155" t="str">
            <v>CREDENZA ZA-32 9039F-4650-2751</v>
          </cell>
          <cell r="G155">
            <v>6.26</v>
          </cell>
        </row>
        <row r="156">
          <cell r="E156">
            <v>863</v>
          </cell>
          <cell r="F156" t="str">
            <v>CREDENZA ZA-32 9039F-4650-2751</v>
          </cell>
          <cell r="G156">
            <v>6.26</v>
          </cell>
        </row>
        <row r="157">
          <cell r="E157">
            <v>864</v>
          </cell>
          <cell r="F157" t="str">
            <v>INSTALLATION CHARGE</v>
          </cell>
          <cell r="G157">
            <v>5.41</v>
          </cell>
        </row>
        <row r="158">
          <cell r="E158">
            <v>865</v>
          </cell>
          <cell r="F158" t="str">
            <v>DESK 9059C-4650-4650-2751</v>
          </cell>
          <cell r="G158">
            <v>5.37</v>
          </cell>
        </row>
        <row r="159">
          <cell r="E159">
            <v>866</v>
          </cell>
          <cell r="F159" t="str">
            <v>FILE 842-561HF 4604-4604</v>
          </cell>
          <cell r="G159">
            <v>4.95</v>
          </cell>
        </row>
        <row r="160">
          <cell r="E160">
            <v>867</v>
          </cell>
          <cell r="F160" t="str">
            <v>TABLE CONFERENCE CTD/48/3/WDB/</v>
          </cell>
          <cell r="G160">
            <v>13.95</v>
          </cell>
        </row>
        <row r="161">
          <cell r="E161">
            <v>868</v>
          </cell>
          <cell r="F161" t="str">
            <v>SORTER L5-48 LEGAL SIZE W/</v>
          </cell>
          <cell r="G161">
            <v>7.46</v>
          </cell>
        </row>
        <row r="162">
          <cell r="E162">
            <v>869</v>
          </cell>
          <cell r="F162" t="str">
            <v>SORTER L5-48 LEGAL SIZE W/</v>
          </cell>
          <cell r="G162">
            <v>7.46</v>
          </cell>
        </row>
        <row r="163">
          <cell r="E163">
            <v>871</v>
          </cell>
          <cell r="F163" t="str">
            <v>CHAIR BG-4060-14 5-727</v>
          </cell>
          <cell r="G163">
            <v>5.99</v>
          </cell>
        </row>
        <row r="164">
          <cell r="E164">
            <v>872</v>
          </cell>
          <cell r="F164" t="str">
            <v>FILE 5423LA3333-P47 5-DRAWER</v>
          </cell>
          <cell r="G164">
            <v>7.23</v>
          </cell>
        </row>
        <row r="165">
          <cell r="E165">
            <v>873</v>
          </cell>
          <cell r="F165" t="str">
            <v>FILE 5423LA3333-P47 5-DRAWER</v>
          </cell>
          <cell r="G165">
            <v>7.23</v>
          </cell>
        </row>
        <row r="166">
          <cell r="E166">
            <v>874</v>
          </cell>
          <cell r="F166" t="str">
            <v>ELLIPSE FRONT COUNTER RIGHT</v>
          </cell>
          <cell r="G166">
            <v>38.22</v>
          </cell>
        </row>
        <row r="167">
          <cell r="E167">
            <v>875</v>
          </cell>
          <cell r="F167" t="str">
            <v>ELLIPSE DESK CONF RT DK-3R-T</v>
          </cell>
          <cell r="G167">
            <v>28.15</v>
          </cell>
        </row>
        <row r="168">
          <cell r="E168">
            <v>876</v>
          </cell>
          <cell r="F168" t="str">
            <v>FRONT COUNTER CONSISTING OF</v>
          </cell>
          <cell r="G168">
            <v>24.06</v>
          </cell>
        </row>
        <row r="169">
          <cell r="E169">
            <v>877</v>
          </cell>
          <cell r="F169" t="str">
            <v>ELLIPSE MGR WORKSTATION RIGHT</v>
          </cell>
          <cell r="G169">
            <v>20.89</v>
          </cell>
        </row>
        <row r="170">
          <cell r="E170">
            <v>878</v>
          </cell>
          <cell r="F170" t="str">
            <v>ELLIPSE MGR WORKSTATION RIGHT</v>
          </cell>
          <cell r="G170">
            <v>16.79</v>
          </cell>
        </row>
        <row r="171">
          <cell r="E171">
            <v>879</v>
          </cell>
          <cell r="F171" t="str">
            <v>ELLIPSE DESK CONF RT DK-3R-T</v>
          </cell>
          <cell r="G171">
            <v>9.3800000000000008</v>
          </cell>
        </row>
        <row r="172">
          <cell r="E172">
            <v>880</v>
          </cell>
          <cell r="F172" t="str">
            <v>ELLIPSE DESK DK-3C-T</v>
          </cell>
          <cell r="G172">
            <v>5.6</v>
          </cell>
        </row>
        <row r="173">
          <cell r="E173">
            <v>881</v>
          </cell>
          <cell r="F173" t="str">
            <v>FRONT COUNTER CONSISTING OF</v>
          </cell>
          <cell r="G173">
            <v>34.93</v>
          </cell>
        </row>
        <row r="174">
          <cell r="E174">
            <v>882</v>
          </cell>
          <cell r="F174" t="str">
            <v>DESK DK-301 L4516630R-2711-</v>
          </cell>
          <cell r="G174">
            <v>4.9400000000000004</v>
          </cell>
        </row>
        <row r="175">
          <cell r="E175">
            <v>883</v>
          </cell>
          <cell r="F175" t="str">
            <v>DESK DK-301 L4516630R-2711-</v>
          </cell>
          <cell r="G175">
            <v>4.9400000000000004</v>
          </cell>
        </row>
        <row r="176">
          <cell r="E176">
            <v>884</v>
          </cell>
          <cell r="F176" t="str">
            <v>DESK DK-301 L4516630R-2711-</v>
          </cell>
          <cell r="G176">
            <v>4.9400000000000004</v>
          </cell>
        </row>
        <row r="177">
          <cell r="E177">
            <v>885</v>
          </cell>
          <cell r="F177" t="str">
            <v>DESK DK-301 L4516630R-2711-</v>
          </cell>
          <cell r="G177">
            <v>4.9400000000000004</v>
          </cell>
        </row>
        <row r="178">
          <cell r="E178">
            <v>889</v>
          </cell>
          <cell r="F178" t="str">
            <v>DESK W46F482R-2762-3961 W//RT</v>
          </cell>
          <cell r="G178">
            <v>10.3</v>
          </cell>
        </row>
        <row r="179">
          <cell r="E179">
            <v>890</v>
          </cell>
          <cell r="F179" t="str">
            <v>FILE L45LF3629-2762-3961</v>
          </cell>
          <cell r="G179">
            <v>4.33</v>
          </cell>
        </row>
        <row r="180">
          <cell r="E180">
            <v>892</v>
          </cell>
          <cell r="F180" t="str">
            <v>FRONT COUNTER CONSISTING OF</v>
          </cell>
          <cell r="G180">
            <v>26.54</v>
          </cell>
        </row>
        <row r="181">
          <cell r="E181">
            <v>893</v>
          </cell>
          <cell r="F181" t="str">
            <v>CREDENZA L45H6620-2762-3712</v>
          </cell>
          <cell r="G181">
            <v>5.61</v>
          </cell>
        </row>
        <row r="182">
          <cell r="E182">
            <v>894</v>
          </cell>
          <cell r="F182" t="str">
            <v>CREDENZA L45H6620-2762-3712</v>
          </cell>
          <cell r="G182">
            <v>5.61</v>
          </cell>
        </row>
        <row r="183">
          <cell r="E183">
            <v>895</v>
          </cell>
          <cell r="F183" t="str">
            <v>DESK DBL PED DK-304</v>
          </cell>
          <cell r="G183">
            <v>5.23</v>
          </cell>
        </row>
        <row r="184">
          <cell r="E184">
            <v>896</v>
          </cell>
          <cell r="F184" t="str">
            <v>DESK DBL PED DK-304</v>
          </cell>
          <cell r="G184">
            <v>5.23</v>
          </cell>
        </row>
        <row r="185">
          <cell r="E185">
            <v>897</v>
          </cell>
          <cell r="F185" t="str">
            <v>DESK W4227236R W/CENTER DRAWER</v>
          </cell>
          <cell r="G185">
            <v>11.79</v>
          </cell>
        </row>
        <row r="186">
          <cell r="E186">
            <v>898</v>
          </cell>
          <cell r="F186" t="str">
            <v>BOOKCASE WBC3648-4 304W</v>
          </cell>
          <cell r="G186">
            <v>4.25</v>
          </cell>
        </row>
        <row r="187">
          <cell r="E187">
            <v>899</v>
          </cell>
          <cell r="F187" t="str">
            <v>FILE LATERAL 842-561HF 4722-</v>
          </cell>
          <cell r="G187">
            <v>4.75</v>
          </cell>
        </row>
        <row r="188">
          <cell r="E188">
            <v>900</v>
          </cell>
          <cell r="F188" t="str">
            <v>FILE LATERAL 842-561HF 4722-</v>
          </cell>
          <cell r="G188">
            <v>4.75</v>
          </cell>
        </row>
        <row r="189">
          <cell r="E189">
            <v>901</v>
          </cell>
          <cell r="F189" t="str">
            <v>DESK DK-301 L4516630R-2762-</v>
          </cell>
          <cell r="G189">
            <v>4.63</v>
          </cell>
        </row>
        <row r="190">
          <cell r="E190">
            <v>902</v>
          </cell>
          <cell r="F190" t="str">
            <v>DESK DK-301 L4516630R-2762-</v>
          </cell>
          <cell r="G190">
            <v>4.63</v>
          </cell>
        </row>
        <row r="191">
          <cell r="E191">
            <v>903</v>
          </cell>
          <cell r="F191" t="str">
            <v>DESK DK-301 L4516630R-2762-</v>
          </cell>
          <cell r="G191">
            <v>4.63</v>
          </cell>
        </row>
        <row r="192">
          <cell r="E192">
            <v>904</v>
          </cell>
          <cell r="F192" t="str">
            <v>DESK DK-301 L4516630R-2762-</v>
          </cell>
          <cell r="G192">
            <v>4.63</v>
          </cell>
        </row>
        <row r="193">
          <cell r="E193">
            <v>905</v>
          </cell>
          <cell r="F193" t="str">
            <v>DESK DK-301 L4516630R-2762-</v>
          </cell>
          <cell r="G193">
            <v>4.63</v>
          </cell>
        </row>
        <row r="194">
          <cell r="E194">
            <v>906</v>
          </cell>
          <cell r="F194" t="str">
            <v>DESK DK-301 L4516630R-2762-</v>
          </cell>
          <cell r="G194">
            <v>4.63</v>
          </cell>
        </row>
        <row r="195">
          <cell r="E195">
            <v>907</v>
          </cell>
          <cell r="F195" t="str">
            <v>DESK DK-301 L4516630R-2762-</v>
          </cell>
          <cell r="G195">
            <v>4.63</v>
          </cell>
        </row>
        <row r="196">
          <cell r="E196">
            <v>908</v>
          </cell>
          <cell r="F196" t="str">
            <v>CHAIR 0644B-B351-6205</v>
          </cell>
          <cell r="G196">
            <v>4.4000000000000004</v>
          </cell>
        </row>
        <row r="197">
          <cell r="E197">
            <v>909</v>
          </cell>
          <cell r="F197" t="str">
            <v>ELLIPSE MGR WORKSTATION LEFT</v>
          </cell>
          <cell r="G197">
            <v>18.86</v>
          </cell>
        </row>
        <row r="198">
          <cell r="E198">
            <v>910</v>
          </cell>
          <cell r="F198" t="str">
            <v>ELLIPSE FRONT COUNTER 2/PERSON</v>
          </cell>
          <cell r="G198">
            <v>38.54</v>
          </cell>
        </row>
        <row r="199">
          <cell r="E199">
            <v>911</v>
          </cell>
          <cell r="F199" t="str">
            <v>ELLIPSE MGR WORKSTATION LEFT</v>
          </cell>
          <cell r="G199">
            <v>16.79</v>
          </cell>
        </row>
        <row r="200">
          <cell r="E200">
            <v>912</v>
          </cell>
          <cell r="F200" t="str">
            <v>ELLIPSE DESK CONF LEFT DK-3L-T</v>
          </cell>
          <cell r="G200">
            <v>9.3800000000000008</v>
          </cell>
        </row>
        <row r="201">
          <cell r="E201">
            <v>913</v>
          </cell>
          <cell r="F201" t="str">
            <v>ELLIPSE DESK CONF LEFT DK-3L-T</v>
          </cell>
          <cell r="G201">
            <v>9.3800000000000008</v>
          </cell>
        </row>
        <row r="202">
          <cell r="E202">
            <v>914</v>
          </cell>
          <cell r="F202" t="str">
            <v>ELLIPSE DESK CONF LEFT DK-3L-T</v>
          </cell>
          <cell r="G202">
            <v>9.3800000000000008</v>
          </cell>
        </row>
        <row r="203">
          <cell r="E203">
            <v>915</v>
          </cell>
          <cell r="F203" t="str">
            <v>ELLIPSE DESK CONF LEFT DK-3L-T</v>
          </cell>
          <cell r="G203">
            <v>9.3800000000000008</v>
          </cell>
        </row>
        <row r="204">
          <cell r="E204">
            <v>916</v>
          </cell>
          <cell r="F204" t="str">
            <v>FILE LATERAL FL-53 842-561HF-</v>
          </cell>
          <cell r="G204">
            <v>4.75</v>
          </cell>
        </row>
        <row r="205">
          <cell r="E205">
            <v>918</v>
          </cell>
          <cell r="F205" t="str">
            <v>ELLIPSE FRONT COUNTER RIGHT</v>
          </cell>
          <cell r="G205">
            <v>34.1</v>
          </cell>
        </row>
        <row r="206">
          <cell r="E206">
            <v>919</v>
          </cell>
          <cell r="F206" t="str">
            <v>ELLIPSE MGR WORKSTATION RIGHT</v>
          </cell>
          <cell r="G206">
            <v>13.01</v>
          </cell>
        </row>
        <row r="207">
          <cell r="E207">
            <v>920</v>
          </cell>
          <cell r="F207" t="str">
            <v>ELLIPSE DESK DK-3C-T</v>
          </cell>
          <cell r="G207">
            <v>11.2</v>
          </cell>
        </row>
        <row r="208">
          <cell r="E208">
            <v>922</v>
          </cell>
          <cell r="F208" t="str">
            <v>DESK DBL PEDESTAL</v>
          </cell>
          <cell r="G208">
            <v>5.23</v>
          </cell>
        </row>
        <row r="209">
          <cell r="E209">
            <v>923</v>
          </cell>
          <cell r="F209" t="str">
            <v>FILE LATERAL 842-561 HF-4604</v>
          </cell>
          <cell r="G209">
            <v>4.75</v>
          </cell>
        </row>
        <row r="210">
          <cell r="E210">
            <v>924</v>
          </cell>
          <cell r="F210" t="str">
            <v>REFRIGERATOR #34872 18 CU FT</v>
          </cell>
          <cell r="G210">
            <v>4.74</v>
          </cell>
        </row>
        <row r="211">
          <cell r="E211">
            <v>925</v>
          </cell>
          <cell r="F211" t="str">
            <v>SUPPLY &amp; INSTALL VINYL PER</v>
          </cell>
          <cell r="G211">
            <v>6.74</v>
          </cell>
        </row>
        <row r="212">
          <cell r="E212">
            <v>926</v>
          </cell>
          <cell r="F212" t="str">
            <v>CREDENZA L45H6620-2762-3961</v>
          </cell>
          <cell r="G212">
            <v>5.61</v>
          </cell>
        </row>
        <row r="213">
          <cell r="E213">
            <v>927</v>
          </cell>
          <cell r="F213" t="str">
            <v>DESK DK-301 L4516630R-2762-</v>
          </cell>
          <cell r="G213">
            <v>4.9400000000000004</v>
          </cell>
        </row>
        <row r="214">
          <cell r="E214">
            <v>928</v>
          </cell>
          <cell r="F214" t="str">
            <v>DESK L4516630L-2762-3961 LEFT</v>
          </cell>
          <cell r="G214">
            <v>4.63</v>
          </cell>
        </row>
        <row r="215">
          <cell r="E215">
            <v>929</v>
          </cell>
          <cell r="F215" t="str">
            <v>DESK L4516630L-2762-3961 LEFT</v>
          </cell>
          <cell r="G215">
            <v>4.63</v>
          </cell>
        </row>
        <row r="216">
          <cell r="E216">
            <v>930</v>
          </cell>
          <cell r="F216" t="str">
            <v>DESK L4516630L-2762-3961 LEFT</v>
          </cell>
          <cell r="G216">
            <v>4.63</v>
          </cell>
        </row>
        <row r="217">
          <cell r="E217">
            <v>931</v>
          </cell>
          <cell r="F217" t="str">
            <v>TABLE 606902-304W FUSE CHROME</v>
          </cell>
          <cell r="G217">
            <v>7.88</v>
          </cell>
        </row>
        <row r="218">
          <cell r="E218">
            <v>932</v>
          </cell>
          <cell r="F218" t="str">
            <v>FILE LATERAL 842-561 HF-4604</v>
          </cell>
          <cell r="G218">
            <v>4.76</v>
          </cell>
        </row>
        <row r="219">
          <cell r="E219">
            <v>933</v>
          </cell>
          <cell r="F219" t="str">
            <v>ELLIPSE FRONT COUNTER LEFT</v>
          </cell>
          <cell r="G219">
            <v>38.14</v>
          </cell>
        </row>
        <row r="220">
          <cell r="E220">
            <v>934</v>
          </cell>
          <cell r="F220" t="str">
            <v>ELLIPSE DESK CONF LEFT DK-3L-T</v>
          </cell>
          <cell r="G220">
            <v>18.77</v>
          </cell>
        </row>
        <row r="221">
          <cell r="E221">
            <v>935</v>
          </cell>
          <cell r="F221" t="str">
            <v>ELLIPSE MGR WORKSTATION LEFT</v>
          </cell>
          <cell r="G221">
            <v>16.79</v>
          </cell>
        </row>
        <row r="222">
          <cell r="E222">
            <v>936</v>
          </cell>
          <cell r="F222" t="str">
            <v>CHAIR DESK CD-1-CT 408121-B384</v>
          </cell>
          <cell r="G222">
            <v>4.26</v>
          </cell>
        </row>
        <row r="223">
          <cell r="E223">
            <v>937</v>
          </cell>
          <cell r="F223" t="str">
            <v>CHAIR DESK CD-1-CT 408121-B384</v>
          </cell>
          <cell r="G223">
            <v>4.26</v>
          </cell>
        </row>
        <row r="224">
          <cell r="E224">
            <v>938</v>
          </cell>
          <cell r="F224" t="str">
            <v>CHAIR DESK CD-1-CT 408121-B384</v>
          </cell>
          <cell r="G224">
            <v>4.26</v>
          </cell>
        </row>
        <row r="225">
          <cell r="E225">
            <v>939</v>
          </cell>
          <cell r="F225" t="str">
            <v>CHAIR DESK CD-1-CT 408121-B384</v>
          </cell>
          <cell r="G225">
            <v>4.26</v>
          </cell>
        </row>
        <row r="226">
          <cell r="E226">
            <v>940</v>
          </cell>
          <cell r="F226" t="str">
            <v>CHAIR DESK CD-1-CT 408121-B384</v>
          </cell>
          <cell r="G226">
            <v>4.26</v>
          </cell>
        </row>
        <row r="227">
          <cell r="E227">
            <v>943</v>
          </cell>
          <cell r="F227" t="str">
            <v>DESK DK-32 W4027236R 3712-9250</v>
          </cell>
          <cell r="G227">
            <v>9.35</v>
          </cell>
        </row>
        <row r="228">
          <cell r="E228">
            <v>944</v>
          </cell>
          <cell r="F228" t="str">
            <v>CREDENZA W40J7120-3712-9250</v>
          </cell>
          <cell r="G228">
            <v>8.24</v>
          </cell>
        </row>
        <row r="229">
          <cell r="E229">
            <v>945</v>
          </cell>
          <cell r="F229" t="str">
            <v>CHAIR MGR CD-2-CT 415116-L114</v>
          </cell>
          <cell r="G229">
            <v>7.07</v>
          </cell>
        </row>
        <row r="230">
          <cell r="E230">
            <v>946</v>
          </cell>
          <cell r="F230" t="str">
            <v>FILE 942-561RW-4700-9201</v>
          </cell>
          <cell r="G230">
            <v>5.21</v>
          </cell>
        </row>
        <row r="231">
          <cell r="E231">
            <v>947</v>
          </cell>
          <cell r="F231" t="str">
            <v>FILE 942-561RW-4700-9201</v>
          </cell>
          <cell r="G231">
            <v>5.21</v>
          </cell>
        </row>
        <row r="232">
          <cell r="E232">
            <v>948</v>
          </cell>
          <cell r="F232" t="str">
            <v>FILE 942-561RW-4700-9201</v>
          </cell>
          <cell r="G232">
            <v>5.21</v>
          </cell>
        </row>
        <row r="233">
          <cell r="E233">
            <v>949</v>
          </cell>
          <cell r="F233" t="str">
            <v>FILE 942-561RW-4700-9201</v>
          </cell>
          <cell r="G233">
            <v>5.21</v>
          </cell>
        </row>
        <row r="234">
          <cell r="E234">
            <v>950</v>
          </cell>
          <cell r="F234" t="str">
            <v>FILE 942-561RW-4700-9201</v>
          </cell>
          <cell r="G234">
            <v>5.21</v>
          </cell>
        </row>
        <row r="235">
          <cell r="E235">
            <v>951</v>
          </cell>
          <cell r="F235" t="str">
            <v>FILE 942-561RW-4700-9201</v>
          </cell>
          <cell r="G235">
            <v>5.21</v>
          </cell>
        </row>
        <row r="236">
          <cell r="E236">
            <v>952</v>
          </cell>
          <cell r="F236" t="str">
            <v>DESK TLD7236 W/TLCWD 2411-9250</v>
          </cell>
          <cell r="G236">
            <v>4.8899999999999997</v>
          </cell>
        </row>
        <row r="237">
          <cell r="E237">
            <v>953</v>
          </cell>
          <cell r="F237" t="str">
            <v>FILE LATERAL 842-561 HF-4604-</v>
          </cell>
          <cell r="G237">
            <v>4.76</v>
          </cell>
        </row>
        <row r="238">
          <cell r="E238">
            <v>954</v>
          </cell>
          <cell r="F238" t="str">
            <v>FILE LATERAL 842-561 HF-4604-</v>
          </cell>
          <cell r="G238">
            <v>4.76</v>
          </cell>
        </row>
        <row r="239">
          <cell r="E239">
            <v>955</v>
          </cell>
          <cell r="F239" t="str">
            <v>FILE LATERAL 842-561 HF-4604-</v>
          </cell>
          <cell r="G239">
            <v>4.76</v>
          </cell>
        </row>
        <row r="240">
          <cell r="E240">
            <v>956</v>
          </cell>
          <cell r="F240" t="str">
            <v>FILE LATERAL 842-561 HF-4604-</v>
          </cell>
          <cell r="G240">
            <v>4.76</v>
          </cell>
        </row>
        <row r="241">
          <cell r="E241">
            <v>957</v>
          </cell>
          <cell r="F241" t="str">
            <v>CHAIR 212275 VECTA WINDSOR</v>
          </cell>
          <cell r="G241">
            <v>4.38</v>
          </cell>
        </row>
        <row r="242">
          <cell r="E242">
            <v>958</v>
          </cell>
          <cell r="F242" t="str">
            <v>CHAIR 212275 VECTA WINDSOR</v>
          </cell>
          <cell r="G242">
            <v>4.38</v>
          </cell>
        </row>
        <row r="243">
          <cell r="E243">
            <v>960</v>
          </cell>
          <cell r="F243" t="str">
            <v>DESK L46D4824R W/L4516630L</v>
          </cell>
          <cell r="G243">
            <v>7.91</v>
          </cell>
        </row>
        <row r="244">
          <cell r="E244">
            <v>961</v>
          </cell>
          <cell r="F244" t="str">
            <v>DESK DK-305 SW4526630-3712</v>
          </cell>
          <cell r="G244">
            <v>6.38</v>
          </cell>
        </row>
        <row r="245">
          <cell r="E245">
            <v>962</v>
          </cell>
          <cell r="F245" t="str">
            <v>CREDENZA W45H6620-3712 ZA-301</v>
          </cell>
          <cell r="G245">
            <v>6.19</v>
          </cell>
        </row>
        <row r="246">
          <cell r="E246">
            <v>963</v>
          </cell>
          <cell r="F246" t="str">
            <v>CREDENZA W45H6620-3712 ZA-301</v>
          </cell>
          <cell r="G246">
            <v>6.19</v>
          </cell>
        </row>
        <row r="247">
          <cell r="E247">
            <v>964</v>
          </cell>
          <cell r="F247" t="str">
            <v>CREDENZA L45H6620-3712-2711</v>
          </cell>
          <cell r="G247">
            <v>5.61</v>
          </cell>
        </row>
        <row r="248">
          <cell r="E248">
            <v>965</v>
          </cell>
          <cell r="F248" t="str">
            <v>ELLIPSE FILE LATERAL</v>
          </cell>
          <cell r="G248">
            <v>5.14</v>
          </cell>
        </row>
        <row r="249">
          <cell r="E249">
            <v>966</v>
          </cell>
          <cell r="F249" t="str">
            <v>ELLIPSE FILE LATERAL</v>
          </cell>
          <cell r="G249">
            <v>5.14</v>
          </cell>
        </row>
        <row r="250">
          <cell r="E250">
            <v>967</v>
          </cell>
          <cell r="F250" t="str">
            <v>ELLIPSE FILE LATERAL</v>
          </cell>
          <cell r="G250">
            <v>5.14</v>
          </cell>
        </row>
        <row r="251">
          <cell r="E251">
            <v>969</v>
          </cell>
          <cell r="F251" t="str">
            <v>DESK L46D4824L W/L4616630R</v>
          </cell>
          <cell r="G251">
            <v>7.91</v>
          </cell>
        </row>
        <row r="252">
          <cell r="E252">
            <v>970</v>
          </cell>
          <cell r="F252" t="str">
            <v>DESK L46D4824R W/L4616630L</v>
          </cell>
          <cell r="G252">
            <v>7.91</v>
          </cell>
        </row>
        <row r="253">
          <cell r="E253">
            <v>971</v>
          </cell>
          <cell r="F253" t="str">
            <v>CHAIR DESK CD-1-CT 408121-B384</v>
          </cell>
          <cell r="G253">
            <v>4.26</v>
          </cell>
        </row>
        <row r="254">
          <cell r="E254">
            <v>972</v>
          </cell>
          <cell r="F254" t="str">
            <v>CHAIR DESK CD-1-CT 408121-B384</v>
          </cell>
          <cell r="G254">
            <v>4.26</v>
          </cell>
        </row>
        <row r="255">
          <cell r="E255">
            <v>973</v>
          </cell>
          <cell r="F255" t="str">
            <v>CHAIR DESK CD-1-CT 408121-B384</v>
          </cell>
          <cell r="G255">
            <v>4.26</v>
          </cell>
        </row>
        <row r="256">
          <cell r="E256">
            <v>974</v>
          </cell>
          <cell r="F256" t="str">
            <v>CHAIR DESK CD-1-CT 408121-B384</v>
          </cell>
          <cell r="G256">
            <v>4.26</v>
          </cell>
        </row>
        <row r="257">
          <cell r="E257">
            <v>975</v>
          </cell>
          <cell r="F257" t="str">
            <v>CHAIR DESK CD-1-CT 408121-B384</v>
          </cell>
          <cell r="G257">
            <v>4.26</v>
          </cell>
        </row>
        <row r="258">
          <cell r="E258">
            <v>976</v>
          </cell>
          <cell r="F258" t="str">
            <v>FILE LATERAL 842561HF</v>
          </cell>
          <cell r="G258">
            <v>4.75</v>
          </cell>
        </row>
        <row r="259">
          <cell r="E259">
            <v>977</v>
          </cell>
          <cell r="F259" t="str">
            <v>FILE LATERAL 842561HF</v>
          </cell>
          <cell r="G259">
            <v>4.75</v>
          </cell>
        </row>
        <row r="260">
          <cell r="E260">
            <v>978</v>
          </cell>
          <cell r="F260" t="str">
            <v>FILE LATERAL 842561HF</v>
          </cell>
          <cell r="G260">
            <v>4.75</v>
          </cell>
        </row>
        <row r="261">
          <cell r="E261">
            <v>980</v>
          </cell>
          <cell r="F261" t="str">
            <v>CHAIR MGR CD-2-CT 415116-B384</v>
          </cell>
          <cell r="G261">
            <v>16.8</v>
          </cell>
        </row>
        <row r="262">
          <cell r="E262">
            <v>982</v>
          </cell>
          <cell r="F262" t="str">
            <v>DESK W4227236R W/CENTER DRAWER</v>
          </cell>
          <cell r="G262">
            <v>11.73</v>
          </cell>
        </row>
        <row r="263">
          <cell r="E263">
            <v>983</v>
          </cell>
          <cell r="F263" t="str">
            <v>CREDENZA W42H7120-304W</v>
          </cell>
          <cell r="G263">
            <v>11.53</v>
          </cell>
        </row>
        <row r="264">
          <cell r="E264">
            <v>984</v>
          </cell>
          <cell r="F264" t="str">
            <v>CREDENZA W42J7120 304W ZA-76</v>
          </cell>
          <cell r="G264">
            <v>10.53</v>
          </cell>
        </row>
        <row r="265">
          <cell r="E265">
            <v>985</v>
          </cell>
          <cell r="F265" t="str">
            <v>DESK W4216630R W/W42F4220-304W</v>
          </cell>
          <cell r="G265">
            <v>9.41</v>
          </cell>
        </row>
        <row r="266">
          <cell r="E266">
            <v>986</v>
          </cell>
          <cell r="F266" t="str">
            <v>CHAIR 212275 VECTA WINDSOR</v>
          </cell>
          <cell r="G266">
            <v>5.17</v>
          </cell>
        </row>
        <row r="267">
          <cell r="E267">
            <v>987</v>
          </cell>
          <cell r="F267" t="str">
            <v>CHAIR 212275 VECTA WINDSOR</v>
          </cell>
          <cell r="G267">
            <v>5.17</v>
          </cell>
        </row>
        <row r="268">
          <cell r="E268">
            <v>995</v>
          </cell>
          <cell r="F268" t="str">
            <v>ELLIPSE DESK/PED RT DK-4R-T</v>
          </cell>
          <cell r="G268">
            <v>6.15</v>
          </cell>
        </row>
        <row r="269">
          <cell r="E269">
            <v>996</v>
          </cell>
          <cell r="F269" t="str">
            <v>ELLIPSE DESK/PED RT DK-4R-T</v>
          </cell>
          <cell r="G269">
            <v>6.15</v>
          </cell>
        </row>
        <row r="270">
          <cell r="E270">
            <v>997</v>
          </cell>
          <cell r="F270" t="str">
            <v>ELLIPSE DESK/PED RT DK-4R-T</v>
          </cell>
          <cell r="G270">
            <v>6.15</v>
          </cell>
        </row>
        <row r="271">
          <cell r="E271">
            <v>998</v>
          </cell>
          <cell r="F271" t="str">
            <v>CHAIR DESK CD-1-CT 408121-B384</v>
          </cell>
          <cell r="G271">
            <v>4.26</v>
          </cell>
        </row>
        <row r="272">
          <cell r="E272">
            <v>999</v>
          </cell>
          <cell r="F272" t="str">
            <v>CHAIR DESK CD-1-CT 408121-B384</v>
          </cell>
          <cell r="G272">
            <v>4.26</v>
          </cell>
        </row>
        <row r="273">
          <cell r="E273">
            <v>1000</v>
          </cell>
          <cell r="F273" t="str">
            <v>CHAIR DESK CD-1-CT 408121-B384</v>
          </cell>
          <cell r="G273">
            <v>4.26</v>
          </cell>
        </row>
        <row r="274">
          <cell r="E274">
            <v>1001</v>
          </cell>
          <cell r="F274" t="str">
            <v>CHAIR DESK CD-1-CT 408121-B384</v>
          </cell>
          <cell r="G274">
            <v>4.26</v>
          </cell>
        </row>
        <row r="275">
          <cell r="E275">
            <v>1002</v>
          </cell>
          <cell r="F275" t="str">
            <v>CHAIR DESK CD-1-CT 408121-B384</v>
          </cell>
          <cell r="G275">
            <v>4.26</v>
          </cell>
        </row>
        <row r="276">
          <cell r="E276">
            <v>1003</v>
          </cell>
          <cell r="F276" t="str">
            <v>CHAIR DESK CD-1-CT 408121-B384</v>
          </cell>
          <cell r="G276">
            <v>4.26</v>
          </cell>
        </row>
        <row r="277">
          <cell r="E277">
            <v>1004</v>
          </cell>
          <cell r="F277" t="str">
            <v>CREDENZA M42N7225PKP-3966-9250</v>
          </cell>
          <cell r="G277">
            <v>14.13</v>
          </cell>
        </row>
        <row r="278">
          <cell r="E278">
            <v>1005</v>
          </cell>
          <cell r="F278" t="str">
            <v>CHAIR 212275 VECTA WINDSOR</v>
          </cell>
          <cell r="G278">
            <v>6.64</v>
          </cell>
        </row>
        <row r="279">
          <cell r="E279">
            <v>1006</v>
          </cell>
          <cell r="F279" t="str">
            <v>CHAIR 212275 VECTA WINDSOR</v>
          </cell>
          <cell r="G279">
            <v>6.64</v>
          </cell>
        </row>
        <row r="280">
          <cell r="E280">
            <v>1007</v>
          </cell>
          <cell r="F280" t="str">
            <v>TABLE VDT W4oV4225E W/WKS2719</v>
          </cell>
          <cell r="G280">
            <v>5.43</v>
          </cell>
        </row>
        <row r="281">
          <cell r="E281">
            <v>1009</v>
          </cell>
          <cell r="F281" t="str">
            <v>ELLIPSE FRONT COUNTER RIGHT</v>
          </cell>
          <cell r="G281">
            <v>37.450000000000003</v>
          </cell>
        </row>
        <row r="282">
          <cell r="E282">
            <v>1010</v>
          </cell>
          <cell r="F282" t="str">
            <v>ELLIPSE MGR WORKSTATION RIGHT</v>
          </cell>
          <cell r="G282">
            <v>16.79</v>
          </cell>
        </row>
        <row r="283">
          <cell r="E283">
            <v>1011</v>
          </cell>
          <cell r="F283" t="str">
            <v>ELLIPSE DESK/PED RT DK-4R-T</v>
          </cell>
          <cell r="G283">
            <v>6.15</v>
          </cell>
        </row>
        <row r="284">
          <cell r="E284">
            <v>1012</v>
          </cell>
          <cell r="F284" t="str">
            <v>ELLIPSE DESK/PED RT DK-4R-T</v>
          </cell>
          <cell r="G284">
            <v>6.15</v>
          </cell>
        </row>
        <row r="285">
          <cell r="E285">
            <v>1013</v>
          </cell>
          <cell r="F285" t="str">
            <v>ELLIPSE FILE UNIT ST-4-T</v>
          </cell>
          <cell r="G285">
            <v>5.28</v>
          </cell>
        </row>
        <row r="286">
          <cell r="E286">
            <v>1014</v>
          </cell>
          <cell r="F286" t="str">
            <v>CHAIR DESK CD-1-CT 408121-B384</v>
          </cell>
          <cell r="G286">
            <v>4.26</v>
          </cell>
        </row>
        <row r="287">
          <cell r="E287">
            <v>1015</v>
          </cell>
          <cell r="F287" t="str">
            <v>CHAIR DESK CD-1-CT 408121-B384</v>
          </cell>
          <cell r="G287">
            <v>4.26</v>
          </cell>
        </row>
        <row r="288">
          <cell r="E288">
            <v>1016</v>
          </cell>
          <cell r="F288" t="str">
            <v>CHAIR DESK CD-1-CT 408121-B384</v>
          </cell>
          <cell r="G288">
            <v>4.26</v>
          </cell>
        </row>
        <row r="289">
          <cell r="E289">
            <v>1017</v>
          </cell>
          <cell r="F289" t="str">
            <v>CHAIR DESK CD-1-CT 408121-B384</v>
          </cell>
          <cell r="G289">
            <v>4.26</v>
          </cell>
        </row>
        <row r="290">
          <cell r="E290">
            <v>1018</v>
          </cell>
          <cell r="F290" t="str">
            <v>CHAIR DESK CD-1-CT 408121-B384</v>
          </cell>
          <cell r="G290">
            <v>4.26</v>
          </cell>
        </row>
        <row r="291">
          <cell r="E291">
            <v>1020</v>
          </cell>
          <cell r="F291" t="str">
            <v>ELLIPSE DESK/CONF RT DK-4R-T</v>
          </cell>
          <cell r="G291">
            <v>6.15</v>
          </cell>
        </row>
        <row r="292">
          <cell r="E292">
            <v>1021</v>
          </cell>
          <cell r="F292" t="str">
            <v>ELLIPSE DESK/CONF RT DK-4R-T</v>
          </cell>
          <cell r="G292">
            <v>6.15</v>
          </cell>
        </row>
        <row r="293">
          <cell r="E293">
            <v>1022</v>
          </cell>
          <cell r="F293" t="str">
            <v>CHAIR DESK CD-1-CT 408121-B384</v>
          </cell>
          <cell r="G293">
            <v>4.26</v>
          </cell>
        </row>
        <row r="294">
          <cell r="E294">
            <v>1023</v>
          </cell>
          <cell r="F294" t="str">
            <v>CHAIR DESK CD-1-CT 408121-B384</v>
          </cell>
          <cell r="G294">
            <v>4.26</v>
          </cell>
        </row>
        <row r="295">
          <cell r="E295">
            <v>1024</v>
          </cell>
          <cell r="F295" t="str">
            <v>CHAIR DESK CD-1-CT 408121-B384</v>
          </cell>
          <cell r="G295">
            <v>4.26</v>
          </cell>
        </row>
        <row r="296">
          <cell r="E296">
            <v>1025</v>
          </cell>
          <cell r="F296" t="str">
            <v>CHAIR DESK CD-1-CT 408121-B384</v>
          </cell>
          <cell r="G296">
            <v>4.26</v>
          </cell>
        </row>
        <row r="297">
          <cell r="E297">
            <v>1026</v>
          </cell>
          <cell r="F297" t="str">
            <v>CHAIR DESK CD-1-CT 408121-B384</v>
          </cell>
          <cell r="G297">
            <v>4.26</v>
          </cell>
        </row>
        <row r="298">
          <cell r="E298">
            <v>1027</v>
          </cell>
          <cell r="F298" t="str">
            <v>DESK L4616630L-3712-2711</v>
          </cell>
          <cell r="G298">
            <v>8.94</v>
          </cell>
        </row>
        <row r="299">
          <cell r="E299">
            <v>1028</v>
          </cell>
          <cell r="F299" t="str">
            <v>DESK DK-305 W4526630-3712</v>
          </cell>
          <cell r="G299">
            <v>6.8</v>
          </cell>
        </row>
        <row r="300">
          <cell r="E300">
            <v>1029</v>
          </cell>
          <cell r="F300" t="str">
            <v>CREDENZA W45H6620-3712 ZA-301</v>
          </cell>
          <cell r="G300">
            <v>6.6</v>
          </cell>
        </row>
        <row r="301">
          <cell r="E301">
            <v>1030</v>
          </cell>
          <cell r="F301" t="str">
            <v>CREDENZA W45H6620-3712 ZA-301</v>
          </cell>
          <cell r="G301">
            <v>6.6</v>
          </cell>
        </row>
        <row r="302">
          <cell r="E302">
            <v>1031</v>
          </cell>
          <cell r="F302" t="str">
            <v>CREDENZA L45H6620-3712-2711</v>
          </cell>
          <cell r="G302">
            <v>5.98</v>
          </cell>
        </row>
        <row r="303">
          <cell r="E303">
            <v>1032</v>
          </cell>
          <cell r="F303" t="str">
            <v>FILE LATERAL FL-300</v>
          </cell>
          <cell r="G303">
            <v>4.76</v>
          </cell>
        </row>
        <row r="304">
          <cell r="E304">
            <v>1033</v>
          </cell>
          <cell r="F304" t="str">
            <v>TABLE #W40V4225E-3712-3712</v>
          </cell>
          <cell r="G304">
            <v>4.26</v>
          </cell>
        </row>
        <row r="305">
          <cell r="E305">
            <v>1034</v>
          </cell>
          <cell r="F305" t="str">
            <v>ELLIPSE FRONT COUNTER LEFT</v>
          </cell>
          <cell r="G305">
            <v>30.12</v>
          </cell>
        </row>
        <row r="306">
          <cell r="E306">
            <v>1035</v>
          </cell>
          <cell r="F306" t="str">
            <v>ELLIPSE DESK/CONF.LEFT</v>
          </cell>
          <cell r="G306">
            <v>18.45</v>
          </cell>
        </row>
        <row r="307">
          <cell r="E307">
            <v>1036</v>
          </cell>
          <cell r="F307" t="str">
            <v>ELLIPSE MGR WORKSTATION LEFT</v>
          </cell>
          <cell r="G307">
            <v>16.79</v>
          </cell>
        </row>
        <row r="308">
          <cell r="E308">
            <v>1037</v>
          </cell>
          <cell r="F308" t="str">
            <v>CUSTOM POWER C.I.I. SIL 12;</v>
          </cell>
          <cell r="G308">
            <v>5.68</v>
          </cell>
        </row>
        <row r="309">
          <cell r="E309">
            <v>1038</v>
          </cell>
          <cell r="F309" t="str">
            <v>ELLIPSE FILE UNIT ST-4-T</v>
          </cell>
          <cell r="G309">
            <v>5.28</v>
          </cell>
        </row>
        <row r="310">
          <cell r="E310">
            <v>1039</v>
          </cell>
          <cell r="F310" t="str">
            <v>CHAIR DESK CD-1-CT 408121-B384</v>
          </cell>
          <cell r="G310">
            <v>4.26</v>
          </cell>
        </row>
        <row r="311">
          <cell r="E311">
            <v>1040</v>
          </cell>
          <cell r="F311" t="str">
            <v>CHAIR DESK CD-1-CT 408121-B384</v>
          </cell>
          <cell r="G311">
            <v>4.26</v>
          </cell>
        </row>
        <row r="312">
          <cell r="E312">
            <v>1041</v>
          </cell>
          <cell r="F312" t="str">
            <v>CHAIR DESK CD-1-CT 408121-B384</v>
          </cell>
          <cell r="G312">
            <v>4.26</v>
          </cell>
        </row>
        <row r="313">
          <cell r="E313">
            <v>1042</v>
          </cell>
          <cell r="F313" t="str">
            <v>CHAIR DESK CD-1-CT 408121-B384</v>
          </cell>
          <cell r="G313">
            <v>4.26</v>
          </cell>
        </row>
        <row r="314">
          <cell r="E314">
            <v>1043</v>
          </cell>
          <cell r="F314" t="str">
            <v>CHAIR DESK CD-1-CT 408121-B384</v>
          </cell>
          <cell r="G314">
            <v>4.26</v>
          </cell>
        </row>
        <row r="315">
          <cell r="E315">
            <v>1044</v>
          </cell>
          <cell r="F315" t="str">
            <v>CHAIR DESK CD-1-CT 408121-B384</v>
          </cell>
          <cell r="G315">
            <v>4.26</v>
          </cell>
        </row>
        <row r="316">
          <cell r="E316">
            <v>1048</v>
          </cell>
          <cell r="F316" t="str">
            <v>DESK DBL PED DK-304</v>
          </cell>
          <cell r="G316">
            <v>5.23</v>
          </cell>
        </row>
        <row r="317">
          <cell r="E317">
            <v>1049</v>
          </cell>
          <cell r="F317" t="str">
            <v>DESK DBL PED DK-304</v>
          </cell>
          <cell r="G317">
            <v>5.23</v>
          </cell>
        </row>
        <row r="318">
          <cell r="E318">
            <v>1050</v>
          </cell>
          <cell r="F318" t="str">
            <v>DESK DBL PED DK-304</v>
          </cell>
          <cell r="G318">
            <v>5.23</v>
          </cell>
        </row>
        <row r="319">
          <cell r="E319">
            <v>1051</v>
          </cell>
          <cell r="F319" t="str">
            <v>DESK DBL PED DK-304</v>
          </cell>
          <cell r="G319">
            <v>5.23</v>
          </cell>
        </row>
        <row r="320">
          <cell r="E320">
            <v>1052</v>
          </cell>
          <cell r="F320" t="str">
            <v>FILE LATERAL FL-53 842-561HF-</v>
          </cell>
          <cell r="G320">
            <v>4.75</v>
          </cell>
        </row>
        <row r="321">
          <cell r="E321">
            <v>1053</v>
          </cell>
          <cell r="F321" t="str">
            <v>DESK DBL PED DK-49 M4ODA7236-</v>
          </cell>
          <cell r="G321">
            <v>11.19</v>
          </cell>
        </row>
        <row r="322">
          <cell r="E322">
            <v>1054</v>
          </cell>
          <cell r="F322" t="str">
            <v>CREDENZA M4ON7220BKD-3712-9250</v>
          </cell>
          <cell r="G322">
            <v>8.94</v>
          </cell>
        </row>
        <row r="323">
          <cell r="E323">
            <v>1055</v>
          </cell>
          <cell r="F323" t="str">
            <v>CHAIR 752266-L114-1014</v>
          </cell>
          <cell r="G323">
            <v>6.72</v>
          </cell>
        </row>
        <row r="324">
          <cell r="E324">
            <v>1056</v>
          </cell>
          <cell r="F324" t="str">
            <v>CHAIR 212275-D119-1006-602</v>
          </cell>
          <cell r="G324">
            <v>4.38</v>
          </cell>
        </row>
        <row r="325">
          <cell r="E325">
            <v>1057</v>
          </cell>
          <cell r="F325" t="str">
            <v>CHAIR 212275-D119-1006-602</v>
          </cell>
          <cell r="G325">
            <v>4.38</v>
          </cell>
        </row>
        <row r="326">
          <cell r="E326">
            <v>1059</v>
          </cell>
          <cell r="F326" t="str">
            <v>CHAIR 752266 VECTA KELLY</v>
          </cell>
          <cell r="G326">
            <v>6.72</v>
          </cell>
        </row>
        <row r="327">
          <cell r="E327">
            <v>1060</v>
          </cell>
          <cell r="F327" t="str">
            <v>PANEL STRAIGHT SY-1 T 98116</v>
          </cell>
          <cell r="G327">
            <v>5.4</v>
          </cell>
        </row>
        <row r="328">
          <cell r="E328">
            <v>1061</v>
          </cell>
          <cell r="F328" t="str">
            <v>PANEL STRAIGHT SY-1 T 98116</v>
          </cell>
          <cell r="G328">
            <v>5.36</v>
          </cell>
        </row>
        <row r="329">
          <cell r="E329">
            <v>1062</v>
          </cell>
          <cell r="F329" t="str">
            <v>PANEL STRAIGHT SY-1 T 98116</v>
          </cell>
          <cell r="G329">
            <v>4.79</v>
          </cell>
        </row>
        <row r="330">
          <cell r="E330">
            <v>1063</v>
          </cell>
          <cell r="F330" t="str">
            <v>CREDENZA W42H7120-304W-9250</v>
          </cell>
          <cell r="G330">
            <v>11.57</v>
          </cell>
        </row>
        <row r="331">
          <cell r="E331">
            <v>1064</v>
          </cell>
          <cell r="F331" t="str">
            <v>CHAIR MGR CD-2-CT 415116-B384</v>
          </cell>
          <cell r="G331">
            <v>4.87</v>
          </cell>
        </row>
        <row r="332">
          <cell r="E332">
            <v>1065</v>
          </cell>
          <cell r="F332" t="str">
            <v>CHAIR MGR CD-2-CT 415116-B384</v>
          </cell>
          <cell r="G332">
            <v>4.87</v>
          </cell>
        </row>
        <row r="333">
          <cell r="E333">
            <v>1066</v>
          </cell>
          <cell r="F333" t="str">
            <v>CHAIR DESK CD-1-CT 408121-B384</v>
          </cell>
          <cell r="G333">
            <v>4.26</v>
          </cell>
        </row>
        <row r="334">
          <cell r="E334">
            <v>1067</v>
          </cell>
          <cell r="F334" t="str">
            <v>CHAIR DESK CD-1-CT 408121-B384</v>
          </cell>
          <cell r="G334">
            <v>4.26</v>
          </cell>
        </row>
        <row r="335">
          <cell r="E335">
            <v>1068</v>
          </cell>
          <cell r="F335" t="str">
            <v>CHAIR DESK CD-1-CT 408121-B384</v>
          </cell>
          <cell r="G335">
            <v>4.26</v>
          </cell>
        </row>
        <row r="336">
          <cell r="E336">
            <v>1069</v>
          </cell>
          <cell r="F336" t="str">
            <v>CHAIR DESK CD-1-CT 408121-B384</v>
          </cell>
          <cell r="G336">
            <v>4.26</v>
          </cell>
        </row>
        <row r="337">
          <cell r="E337">
            <v>1070</v>
          </cell>
          <cell r="F337" t="str">
            <v>CHAIR DESK CD-1-CT 408121-B384</v>
          </cell>
          <cell r="G337">
            <v>4.26</v>
          </cell>
        </row>
        <row r="338">
          <cell r="E338">
            <v>1071</v>
          </cell>
          <cell r="F338" t="str">
            <v>ELLIPSE FRONT COUNTER RIGHT</v>
          </cell>
          <cell r="G338">
            <v>37.450000000000003</v>
          </cell>
        </row>
        <row r="339">
          <cell r="E339">
            <v>1072</v>
          </cell>
          <cell r="F339" t="str">
            <v>ELLIPSE MGR WORKSTATION RIGHT</v>
          </cell>
          <cell r="G339">
            <v>16.79</v>
          </cell>
        </row>
        <row r="340">
          <cell r="E340">
            <v>1073</v>
          </cell>
          <cell r="F340" t="str">
            <v>ELLIPSE DESK/PED LEFT DK-4L-T</v>
          </cell>
          <cell r="G340">
            <v>12.3</v>
          </cell>
        </row>
        <row r="341">
          <cell r="E341">
            <v>1074</v>
          </cell>
          <cell r="F341" t="str">
            <v>ELLIPSE FILE UNIT ST-4-T</v>
          </cell>
          <cell r="G341">
            <v>5.28</v>
          </cell>
        </row>
        <row r="342">
          <cell r="E342">
            <v>1075</v>
          </cell>
          <cell r="F342" t="str">
            <v>CHAIR DESK CD-1-CT 408121-B384</v>
          </cell>
          <cell r="G342">
            <v>4.26</v>
          </cell>
        </row>
        <row r="343">
          <cell r="E343">
            <v>1076</v>
          </cell>
          <cell r="F343" t="str">
            <v>CHAIR DESK CD-1-CT 408121-B384</v>
          </cell>
          <cell r="G343">
            <v>4.26</v>
          </cell>
        </row>
        <row r="344">
          <cell r="E344">
            <v>1077</v>
          </cell>
          <cell r="F344" t="str">
            <v>CHAIR DESK CD-1-CT 408121-B384</v>
          </cell>
          <cell r="G344">
            <v>4.26</v>
          </cell>
        </row>
        <row r="345">
          <cell r="E345">
            <v>1078</v>
          </cell>
          <cell r="F345" t="str">
            <v>CHAIR DESK CD-1-CT 408121-B384</v>
          </cell>
          <cell r="G345">
            <v>4.26</v>
          </cell>
        </row>
        <row r="346">
          <cell r="E346">
            <v>1079</v>
          </cell>
          <cell r="F346" t="str">
            <v>CHAIR DESK CD-1-CT 408121-B384</v>
          </cell>
          <cell r="G346">
            <v>4.26</v>
          </cell>
        </row>
        <row r="347">
          <cell r="E347">
            <v>1081</v>
          </cell>
          <cell r="F347" t="str">
            <v>ELLIPSE FRONT COUNTER RIGHT</v>
          </cell>
          <cell r="G347">
            <v>37.450000000000003</v>
          </cell>
        </row>
        <row r="348">
          <cell r="E348">
            <v>1082</v>
          </cell>
          <cell r="F348" t="str">
            <v>ELLIPSE MGR WORKSTATION RIGHT</v>
          </cell>
          <cell r="G348">
            <v>16.79</v>
          </cell>
        </row>
        <row r="349">
          <cell r="E349">
            <v>1083</v>
          </cell>
          <cell r="F349" t="str">
            <v>ELLIPSE DESK/CONF LFT.</v>
          </cell>
          <cell r="G349">
            <v>12.3</v>
          </cell>
        </row>
        <row r="350">
          <cell r="E350">
            <v>1084</v>
          </cell>
          <cell r="F350" t="str">
            <v>ELLIPSE FILE UNIT ST-4-T</v>
          </cell>
          <cell r="G350">
            <v>5.28</v>
          </cell>
        </row>
        <row r="351">
          <cell r="E351">
            <v>1085</v>
          </cell>
          <cell r="F351" t="str">
            <v>CHAIR DESK CD-1-CT 408121-B384</v>
          </cell>
          <cell r="G351">
            <v>4.26</v>
          </cell>
        </row>
        <row r="352">
          <cell r="E352">
            <v>1086</v>
          </cell>
          <cell r="F352" t="str">
            <v>CHAIR DESK CD-1-CT 408121-B384</v>
          </cell>
          <cell r="G352">
            <v>4.26</v>
          </cell>
        </row>
        <row r="353">
          <cell r="E353">
            <v>1087</v>
          </cell>
          <cell r="F353" t="str">
            <v>CHAIR DESK CD-1-CT 408121-B384</v>
          </cell>
          <cell r="G353">
            <v>4.26</v>
          </cell>
        </row>
        <row r="354">
          <cell r="E354">
            <v>1088</v>
          </cell>
          <cell r="F354" t="str">
            <v>CHAIR DESK CD-1-CT 408121-B384</v>
          </cell>
          <cell r="G354">
            <v>4.26</v>
          </cell>
        </row>
        <row r="355">
          <cell r="E355">
            <v>1089</v>
          </cell>
          <cell r="F355" t="str">
            <v>CHAIR DESK CD-1-CT 408121-B384</v>
          </cell>
          <cell r="G355">
            <v>4.26</v>
          </cell>
        </row>
        <row r="356">
          <cell r="E356">
            <v>1091</v>
          </cell>
          <cell r="F356" t="str">
            <v>ELLIPSE DESK/CONF LFT DK-4L-T</v>
          </cell>
          <cell r="G356">
            <v>12.3</v>
          </cell>
        </row>
        <row r="357">
          <cell r="E357">
            <v>1092</v>
          </cell>
          <cell r="F357" t="str">
            <v>ELLIPSE FILE UNIT ST-4-C</v>
          </cell>
          <cell r="G357">
            <v>5.28</v>
          </cell>
        </row>
        <row r="358">
          <cell r="E358">
            <v>1093</v>
          </cell>
          <cell r="F358" t="str">
            <v>CHAIR DESK CD-1-CT 408121-B384</v>
          </cell>
          <cell r="G358">
            <v>4.26</v>
          </cell>
        </row>
        <row r="359">
          <cell r="E359">
            <v>1094</v>
          </cell>
          <cell r="F359" t="str">
            <v>CHAIR DESK CD-1-CT 408121-B384</v>
          </cell>
          <cell r="G359">
            <v>4.26</v>
          </cell>
        </row>
        <row r="360">
          <cell r="E360">
            <v>1095</v>
          </cell>
          <cell r="F360" t="str">
            <v>CHAIR DESK CD-1-CT 408121-B384</v>
          </cell>
          <cell r="G360">
            <v>4.26</v>
          </cell>
        </row>
        <row r="361">
          <cell r="E361">
            <v>1096</v>
          </cell>
          <cell r="F361" t="str">
            <v>CHAIR DESK CD-1-CT 408121-B384</v>
          </cell>
          <cell r="G361">
            <v>4.26</v>
          </cell>
        </row>
        <row r="362">
          <cell r="E362">
            <v>1097</v>
          </cell>
          <cell r="F362" t="str">
            <v>TABLE #W40V4225E-3712 N.WALNUT</v>
          </cell>
          <cell r="G362">
            <v>5.43</v>
          </cell>
        </row>
        <row r="363">
          <cell r="E363">
            <v>1098</v>
          </cell>
          <cell r="F363" t="str">
            <v>FILE LATERAL FL-53 842-561HF-</v>
          </cell>
          <cell r="G363">
            <v>4.84</v>
          </cell>
        </row>
        <row r="364">
          <cell r="E364">
            <v>1099</v>
          </cell>
          <cell r="F364" t="str">
            <v>FILE LATERAL 2-DWR</v>
          </cell>
          <cell r="G364">
            <v>7.79</v>
          </cell>
        </row>
        <row r="365">
          <cell r="E365">
            <v>1100</v>
          </cell>
          <cell r="F365" t="str">
            <v>FILE 842-561HF 4604-4604</v>
          </cell>
          <cell r="G365">
            <v>5.31</v>
          </cell>
        </row>
        <row r="366">
          <cell r="E366">
            <v>1101</v>
          </cell>
          <cell r="F366" t="str">
            <v>FILE 842-561HF 4604-4604</v>
          </cell>
          <cell r="G366">
            <v>5.31</v>
          </cell>
        </row>
        <row r="367">
          <cell r="E367">
            <v>1102</v>
          </cell>
          <cell r="F367" t="str">
            <v>FILE 842-561HF 4604-4604</v>
          </cell>
          <cell r="G367">
            <v>5.31</v>
          </cell>
        </row>
        <row r="368">
          <cell r="E368">
            <v>1103</v>
          </cell>
          <cell r="F368" t="str">
            <v>FILE 842-561HF 4604-4604</v>
          </cell>
          <cell r="G368">
            <v>5.31</v>
          </cell>
        </row>
        <row r="369">
          <cell r="E369">
            <v>1105</v>
          </cell>
          <cell r="F369" t="str">
            <v>ELLIPSE FRONT COUNTER RIGHT</v>
          </cell>
          <cell r="G369">
            <v>34.99</v>
          </cell>
        </row>
        <row r="370">
          <cell r="E370">
            <v>1106</v>
          </cell>
          <cell r="F370" t="str">
            <v>ELLIPSE MGR WORKSTATION RIGHT</v>
          </cell>
          <cell r="G370">
            <v>16.350000000000001</v>
          </cell>
        </row>
        <row r="371">
          <cell r="E371">
            <v>1107</v>
          </cell>
          <cell r="F371" t="str">
            <v>TABLE TERMINAL B/CT/3630/332</v>
          </cell>
          <cell r="G371">
            <v>7.81</v>
          </cell>
        </row>
        <row r="372">
          <cell r="E372">
            <v>1108</v>
          </cell>
          <cell r="F372" t="str">
            <v>ELLIPSE CABINET VERTICAL</v>
          </cell>
          <cell r="G372">
            <v>6.72</v>
          </cell>
        </row>
        <row r="373">
          <cell r="E373">
            <v>1109</v>
          </cell>
          <cell r="F373" t="str">
            <v>ELLIPSE CABINET VERTICAL</v>
          </cell>
          <cell r="G373">
            <v>6.72</v>
          </cell>
        </row>
        <row r="374">
          <cell r="E374">
            <v>1110</v>
          </cell>
          <cell r="F374" t="str">
            <v>ELLIPSE DESK DK-4R-T</v>
          </cell>
          <cell r="G374">
            <v>5.99</v>
          </cell>
        </row>
        <row r="375">
          <cell r="E375">
            <v>1111</v>
          </cell>
          <cell r="F375" t="str">
            <v>ELLIPSE DESK DK-4R-T</v>
          </cell>
          <cell r="G375">
            <v>5.99</v>
          </cell>
        </row>
        <row r="376">
          <cell r="E376">
            <v>1112</v>
          </cell>
          <cell r="F376" t="str">
            <v>ELLIPSE FILE UNIT ST-4-T</v>
          </cell>
          <cell r="G376">
            <v>5.14</v>
          </cell>
        </row>
        <row r="377">
          <cell r="E377">
            <v>1113</v>
          </cell>
          <cell r="F377" t="str">
            <v>TABLE W40V4225E W/WKS2719-</v>
          </cell>
          <cell r="G377">
            <v>4.79</v>
          </cell>
        </row>
        <row r="378">
          <cell r="E378">
            <v>1114</v>
          </cell>
          <cell r="F378" t="str">
            <v>CHAIR DESK CD-1-CT 408121-B384</v>
          </cell>
          <cell r="G378">
            <v>4.26</v>
          </cell>
        </row>
        <row r="379">
          <cell r="E379">
            <v>1115</v>
          </cell>
          <cell r="F379" t="str">
            <v>CHAIR DESK CD-1-CT 408121-B384</v>
          </cell>
          <cell r="G379">
            <v>4.26</v>
          </cell>
        </row>
        <row r="380">
          <cell r="E380">
            <v>1116</v>
          </cell>
          <cell r="F380" t="str">
            <v>CHAIR DESK CD-1-CT 408121-B384</v>
          </cell>
          <cell r="G380">
            <v>4.26</v>
          </cell>
        </row>
        <row r="381">
          <cell r="E381">
            <v>1117</v>
          </cell>
          <cell r="F381" t="str">
            <v>CHAIR DESK CD-1-CT 408121-B384</v>
          </cell>
          <cell r="G381">
            <v>4.26</v>
          </cell>
        </row>
        <row r="382">
          <cell r="E382">
            <v>1118</v>
          </cell>
          <cell r="F382" t="str">
            <v>CHAIR DESK CD-1-CT 408121-B384</v>
          </cell>
          <cell r="G382">
            <v>4.26</v>
          </cell>
        </row>
        <row r="383">
          <cell r="E383">
            <v>1119</v>
          </cell>
          <cell r="F383" t="str">
            <v>FILE LATERAL</v>
          </cell>
          <cell r="G383">
            <v>4.37</v>
          </cell>
        </row>
        <row r="384">
          <cell r="E384">
            <v>1121</v>
          </cell>
          <cell r="F384" t="str">
            <v>TABLE 606902-3962-3962-0050</v>
          </cell>
          <cell r="G384">
            <v>7.88</v>
          </cell>
        </row>
        <row r="385">
          <cell r="E385">
            <v>1122</v>
          </cell>
          <cell r="F385" t="str">
            <v>CHAIR 212275 VECTA WINSOR</v>
          </cell>
          <cell r="G385">
            <v>4.38</v>
          </cell>
        </row>
        <row r="386">
          <cell r="E386">
            <v>1123</v>
          </cell>
          <cell r="F386" t="str">
            <v>CHAIR 212275 VECTA WINSOR</v>
          </cell>
          <cell r="G386">
            <v>4.38</v>
          </cell>
        </row>
        <row r="387">
          <cell r="E387">
            <v>1124</v>
          </cell>
          <cell r="F387" t="str">
            <v>ELLIPSE DESK CONF RT DK-3R-T</v>
          </cell>
          <cell r="G387">
            <v>9.14</v>
          </cell>
        </row>
        <row r="388">
          <cell r="E388">
            <v>1125</v>
          </cell>
          <cell r="F388" t="str">
            <v>FILE LATERAL 842-561 HF-4604-</v>
          </cell>
          <cell r="G388">
            <v>4.84</v>
          </cell>
        </row>
        <row r="389">
          <cell r="E389">
            <v>1126</v>
          </cell>
          <cell r="F389" t="str">
            <v>FILE LATERAL 842-561 HF-4604-</v>
          </cell>
          <cell r="G389">
            <v>4.84</v>
          </cell>
        </row>
        <row r="390">
          <cell r="E390">
            <v>1127</v>
          </cell>
          <cell r="F390" t="str">
            <v>FILE LATERAL 842-561 HF-4604-</v>
          </cell>
          <cell r="G390">
            <v>4.84</v>
          </cell>
        </row>
        <row r="391">
          <cell r="E391">
            <v>1128</v>
          </cell>
          <cell r="F391" t="str">
            <v>DESK TLD7236-2411-9250</v>
          </cell>
          <cell r="G391">
            <v>4.62</v>
          </cell>
        </row>
        <row r="392">
          <cell r="E392">
            <v>1129</v>
          </cell>
          <cell r="F392" t="str">
            <v>CREDENZA TLN7220PDP-2411-9250</v>
          </cell>
          <cell r="G392">
            <v>4.33</v>
          </cell>
        </row>
        <row r="393">
          <cell r="E393">
            <v>1130</v>
          </cell>
          <cell r="F393" t="str">
            <v>CREDENZA TLN7220PDP-2411-9250</v>
          </cell>
          <cell r="G393">
            <v>4.33</v>
          </cell>
        </row>
        <row r="394">
          <cell r="E394">
            <v>1131</v>
          </cell>
          <cell r="F394" t="str">
            <v>CREDENZA TLN7220PDP-2411-9250</v>
          </cell>
          <cell r="G394">
            <v>4.33</v>
          </cell>
        </row>
        <row r="395">
          <cell r="E395">
            <v>1132</v>
          </cell>
          <cell r="F395" t="str">
            <v>CREDENZA TLN7220PDP-2411-9250</v>
          </cell>
          <cell r="G395">
            <v>4.33</v>
          </cell>
        </row>
        <row r="396">
          <cell r="E396">
            <v>1133</v>
          </cell>
          <cell r="F396" t="str">
            <v>FRONT COUNTER CONSISTING</v>
          </cell>
          <cell r="G396">
            <v>28.56</v>
          </cell>
        </row>
        <row r="397">
          <cell r="E397">
            <v>1134</v>
          </cell>
          <cell r="F397" t="str">
            <v>ELLIPSE MGR WORKSTATION LEFT</v>
          </cell>
          <cell r="G397">
            <v>16.350000000000001</v>
          </cell>
        </row>
        <row r="398">
          <cell r="E398">
            <v>1135</v>
          </cell>
          <cell r="F398" t="str">
            <v>ELLIPSE DESK/CONF RT DK-4R-T</v>
          </cell>
          <cell r="G398">
            <v>5.99</v>
          </cell>
        </row>
        <row r="399">
          <cell r="E399">
            <v>1136</v>
          </cell>
          <cell r="F399" t="str">
            <v>ELLIPSE DESK/CONF RT DK-4R-T</v>
          </cell>
          <cell r="G399">
            <v>5.99</v>
          </cell>
        </row>
        <row r="400">
          <cell r="E400">
            <v>1137</v>
          </cell>
          <cell r="F400" t="str">
            <v>ELLIPSE FILE UNIT ST-4-C</v>
          </cell>
          <cell r="G400">
            <v>5.14</v>
          </cell>
        </row>
        <row r="401">
          <cell r="E401">
            <v>1138</v>
          </cell>
          <cell r="F401" t="str">
            <v>CHAIR DESK CD-1-CT 408121-B384</v>
          </cell>
          <cell r="G401">
            <v>4.26</v>
          </cell>
        </row>
        <row r="402">
          <cell r="E402">
            <v>1139</v>
          </cell>
          <cell r="F402" t="str">
            <v>CHAIR DESK CD-1-CT 408121-B384</v>
          </cell>
          <cell r="G402">
            <v>4.26</v>
          </cell>
        </row>
        <row r="403">
          <cell r="E403">
            <v>1140</v>
          </cell>
          <cell r="F403" t="str">
            <v>CHAIR DESK CD-1-CT 408121-B384</v>
          </cell>
          <cell r="G403">
            <v>4.26</v>
          </cell>
        </row>
        <row r="404">
          <cell r="E404">
            <v>1141</v>
          </cell>
          <cell r="F404" t="str">
            <v>CHAIR DESK CD-1-CT 408121-B384</v>
          </cell>
          <cell r="G404">
            <v>4.26</v>
          </cell>
        </row>
        <row r="405">
          <cell r="E405">
            <v>1142</v>
          </cell>
          <cell r="F405" t="str">
            <v>CHAIR DESK CD-1-CT 408121-B384</v>
          </cell>
          <cell r="G405">
            <v>4.26</v>
          </cell>
        </row>
        <row r="406">
          <cell r="E406">
            <v>1144</v>
          </cell>
          <cell r="F406" t="str">
            <v>CHAIR MGR  415116-B384-</v>
          </cell>
          <cell r="G406">
            <v>4.87</v>
          </cell>
        </row>
        <row r="407">
          <cell r="E407">
            <v>1145</v>
          </cell>
          <cell r="F407" t="str">
            <v>CHAIR DESK  408121-B384-</v>
          </cell>
          <cell r="G407">
            <v>4.26</v>
          </cell>
        </row>
        <row r="408">
          <cell r="E408">
            <v>1146</v>
          </cell>
          <cell r="F408" t="str">
            <v>CHAIR DESK  408121-B384-</v>
          </cell>
          <cell r="G408">
            <v>4.26</v>
          </cell>
        </row>
        <row r="409">
          <cell r="E409">
            <v>1147</v>
          </cell>
          <cell r="F409" t="str">
            <v>CHAIR DESK  408121-B384-</v>
          </cell>
          <cell r="G409">
            <v>4.26</v>
          </cell>
        </row>
        <row r="410">
          <cell r="E410">
            <v>1148</v>
          </cell>
          <cell r="F410" t="str">
            <v>CHAIR DESK  408121-B384-</v>
          </cell>
          <cell r="G410">
            <v>4.26</v>
          </cell>
        </row>
        <row r="411">
          <cell r="E411">
            <v>1149</v>
          </cell>
          <cell r="F411" t="str">
            <v>CHAIR DESK  408121-B384-</v>
          </cell>
          <cell r="G411">
            <v>4.26</v>
          </cell>
        </row>
        <row r="412">
          <cell r="E412">
            <v>1150</v>
          </cell>
          <cell r="F412" t="str">
            <v>CHAIR DESK  408121-B384-</v>
          </cell>
          <cell r="G412">
            <v>4.26</v>
          </cell>
        </row>
        <row r="413">
          <cell r="E413">
            <v>1151</v>
          </cell>
          <cell r="F413" t="str">
            <v>ELLIPSE DESK CONF. RT</v>
          </cell>
          <cell r="G413">
            <v>9.14</v>
          </cell>
        </row>
        <row r="414">
          <cell r="E414">
            <v>1152</v>
          </cell>
          <cell r="F414" t="str">
            <v>ELLIPSE DESK/PED RT DK-4R-T</v>
          </cell>
          <cell r="G414">
            <v>5.99</v>
          </cell>
        </row>
        <row r="415">
          <cell r="E415">
            <v>1153</v>
          </cell>
          <cell r="F415" t="str">
            <v>CHAIR DESK CD-1-CT 408121-B384</v>
          </cell>
          <cell r="G415">
            <v>4.26</v>
          </cell>
        </row>
        <row r="416">
          <cell r="E416">
            <v>1154</v>
          </cell>
          <cell r="F416" t="str">
            <v>CHAIR DESK CD-1-CT 408121-B384</v>
          </cell>
          <cell r="G416">
            <v>4.26</v>
          </cell>
        </row>
        <row r="417">
          <cell r="E417">
            <v>1155</v>
          </cell>
          <cell r="F417" t="str">
            <v>CHAIR DESK CD-1-CT 408121-B384</v>
          </cell>
          <cell r="G417">
            <v>4.26</v>
          </cell>
        </row>
        <row r="418">
          <cell r="E418">
            <v>1156</v>
          </cell>
          <cell r="F418" t="str">
            <v>CHAIR DESK CD-1-CT 408121-B384</v>
          </cell>
          <cell r="G418">
            <v>4.26</v>
          </cell>
        </row>
        <row r="419">
          <cell r="E419">
            <v>1157</v>
          </cell>
          <cell r="F419" t="str">
            <v>CHAIR DESK CD-1-CT 408121-B384</v>
          </cell>
          <cell r="G419">
            <v>4.26</v>
          </cell>
        </row>
        <row r="420">
          <cell r="E420">
            <v>1158</v>
          </cell>
          <cell r="F420" t="str">
            <v>CHAIR DESK CD-1-CT 408121-B384</v>
          </cell>
          <cell r="G420">
            <v>4.26</v>
          </cell>
        </row>
        <row r="421">
          <cell r="E421">
            <v>1159</v>
          </cell>
          <cell r="F421" t="str">
            <v>CHAIR DESK CD-1-CT 408121-B384</v>
          </cell>
          <cell r="G421">
            <v>4.26</v>
          </cell>
        </row>
        <row r="422">
          <cell r="E422">
            <v>1160</v>
          </cell>
          <cell r="F422" t="str">
            <v>CHAIR DESK CD-1-CT 408121-B384</v>
          </cell>
          <cell r="G422">
            <v>4.26</v>
          </cell>
        </row>
        <row r="423">
          <cell r="E423">
            <v>1161</v>
          </cell>
          <cell r="F423" t="str">
            <v>CHAIR DESK CD-1-CT 408121-B384</v>
          </cell>
          <cell r="G423">
            <v>4.26</v>
          </cell>
        </row>
        <row r="424">
          <cell r="E424">
            <v>1162</v>
          </cell>
          <cell r="F424" t="str">
            <v>CHAIR DESK CD-1-CT 408121-B384</v>
          </cell>
          <cell r="G424">
            <v>4.26</v>
          </cell>
        </row>
        <row r="425">
          <cell r="E425">
            <v>1163</v>
          </cell>
          <cell r="F425" t="str">
            <v>FILE 842-561CW</v>
          </cell>
          <cell r="G425">
            <v>4.83</v>
          </cell>
        </row>
        <row r="426">
          <cell r="E426">
            <v>1164</v>
          </cell>
          <cell r="F426" t="str">
            <v>FILE 842-561CW</v>
          </cell>
          <cell r="G426">
            <v>4.83</v>
          </cell>
        </row>
        <row r="427">
          <cell r="E427">
            <v>1165</v>
          </cell>
          <cell r="F427" t="str">
            <v>SHREDDER DESTROY IT MODEL 2600</v>
          </cell>
          <cell r="G427">
            <v>10.37</v>
          </cell>
        </row>
        <row r="428">
          <cell r="E428">
            <v>1166</v>
          </cell>
          <cell r="F428" t="str">
            <v>DESK DK-301 L4516630R-2762-</v>
          </cell>
          <cell r="G428">
            <v>4.67</v>
          </cell>
        </row>
        <row r="429">
          <cell r="E429">
            <v>1168</v>
          </cell>
          <cell r="F429" t="str">
            <v>FILE LATERAL  842-461HF-4604-</v>
          </cell>
          <cell r="G429">
            <v>4.34</v>
          </cell>
        </row>
        <row r="430">
          <cell r="E430">
            <v>1169</v>
          </cell>
          <cell r="F430" t="str">
            <v>FILE 842-561HF 4604-4604</v>
          </cell>
          <cell r="G430">
            <v>4.84</v>
          </cell>
        </row>
        <row r="431">
          <cell r="E431">
            <v>1170</v>
          </cell>
          <cell r="F431" t="str">
            <v>FILE LATERAL 842-561 HF-4604-</v>
          </cell>
          <cell r="G431">
            <v>4.84</v>
          </cell>
        </row>
        <row r="432">
          <cell r="E432">
            <v>1171</v>
          </cell>
          <cell r="F432" t="str">
            <v>FILE LATERAL 842-561 HF-4604-</v>
          </cell>
          <cell r="G432">
            <v>4.84</v>
          </cell>
        </row>
        <row r="433">
          <cell r="E433">
            <v>1173</v>
          </cell>
          <cell r="F433" t="str">
            <v>DESK DBL PED DK-304</v>
          </cell>
          <cell r="G433">
            <v>5.73</v>
          </cell>
        </row>
        <row r="434">
          <cell r="E434">
            <v>1176</v>
          </cell>
          <cell r="F434" t="str">
            <v>FRONT COUNTER FC-500</v>
          </cell>
          <cell r="G434">
            <v>28.33</v>
          </cell>
        </row>
        <row r="435">
          <cell r="E435">
            <v>1182</v>
          </cell>
          <cell r="F435" t="str">
            <v>PANEL STRAIGHT SY-1 T 98116</v>
          </cell>
          <cell r="G435">
            <v>4.83</v>
          </cell>
        </row>
        <row r="436">
          <cell r="E436">
            <v>1183</v>
          </cell>
          <cell r="F436" t="str">
            <v>PANEL STRAIGHT SY-1 T 98116</v>
          </cell>
          <cell r="G436">
            <v>4.83</v>
          </cell>
        </row>
        <row r="437">
          <cell r="E437">
            <v>1185</v>
          </cell>
          <cell r="F437" t="str">
            <v>CREDENZA M42N7220PD-3632-9650</v>
          </cell>
          <cell r="G437">
            <v>12.98</v>
          </cell>
        </row>
        <row r="438">
          <cell r="E438">
            <v>1186</v>
          </cell>
          <cell r="F438" t="str">
            <v>DESK DBL PED M42DA6030-3632-</v>
          </cell>
          <cell r="G438">
            <v>11.97</v>
          </cell>
        </row>
        <row r="439">
          <cell r="E439">
            <v>1187</v>
          </cell>
          <cell r="F439" t="str">
            <v>CHAIR DESK CD-1-CT 408121-B384</v>
          </cell>
          <cell r="G439">
            <v>4.26</v>
          </cell>
        </row>
        <row r="440">
          <cell r="E440">
            <v>1189</v>
          </cell>
          <cell r="F440" t="str">
            <v>ELLIPSE DESK/PED RT DK-4R-T</v>
          </cell>
          <cell r="G440">
            <v>5.99</v>
          </cell>
        </row>
        <row r="441">
          <cell r="E441">
            <v>1190</v>
          </cell>
          <cell r="F441" t="str">
            <v>WORKSTATIONS TOTAL CONSISTING</v>
          </cell>
          <cell r="G441">
            <v>6.8</v>
          </cell>
        </row>
        <row r="442">
          <cell r="E442">
            <v>1191</v>
          </cell>
          <cell r="F442" t="str">
            <v>WORKSTATIONS TOTAL CONSISTING</v>
          </cell>
          <cell r="G442">
            <v>6.8</v>
          </cell>
        </row>
        <row r="443">
          <cell r="E443">
            <v>1192</v>
          </cell>
          <cell r="F443" t="str">
            <v>DESK L4526030</v>
          </cell>
          <cell r="G443">
            <v>5.04</v>
          </cell>
        </row>
        <row r="444">
          <cell r="E444">
            <v>1193</v>
          </cell>
          <cell r="F444" t="str">
            <v>DESK L4526030</v>
          </cell>
          <cell r="G444">
            <v>5.04</v>
          </cell>
        </row>
        <row r="445">
          <cell r="E445">
            <v>1195</v>
          </cell>
          <cell r="F445" t="str">
            <v>FILE 842561HF</v>
          </cell>
          <cell r="G445">
            <v>4.83</v>
          </cell>
        </row>
        <row r="446">
          <cell r="E446">
            <v>1196</v>
          </cell>
          <cell r="F446" t="str">
            <v>CHAIR 408121</v>
          </cell>
          <cell r="G446">
            <v>4.26</v>
          </cell>
        </row>
        <row r="447">
          <cell r="E447">
            <v>1197</v>
          </cell>
          <cell r="F447" t="str">
            <v>CREDENZA L45H6620</v>
          </cell>
          <cell r="G447">
            <v>5.4</v>
          </cell>
        </row>
        <row r="448">
          <cell r="E448">
            <v>1198</v>
          </cell>
          <cell r="F448" t="str">
            <v>ELLIPSE MGR WORKSTATION RIGHT</v>
          </cell>
          <cell r="G448">
            <v>16.350000000000001</v>
          </cell>
        </row>
        <row r="449">
          <cell r="E449">
            <v>1199</v>
          </cell>
          <cell r="F449" t="str">
            <v>ELLISPE GROUP MGR WORKSTATION</v>
          </cell>
          <cell r="G449">
            <v>11.61</v>
          </cell>
        </row>
        <row r="450">
          <cell r="E450">
            <v>1200</v>
          </cell>
          <cell r="F450" t="str">
            <v>ELLIPSE DESK/PED LFT DK-4L-T</v>
          </cell>
          <cell r="G450">
            <v>5.99</v>
          </cell>
        </row>
        <row r="451">
          <cell r="E451">
            <v>1201</v>
          </cell>
          <cell r="F451" t="str">
            <v>ELLIPSE DESK/PED LFT DK-4L-T</v>
          </cell>
          <cell r="G451">
            <v>5.99</v>
          </cell>
        </row>
        <row r="452">
          <cell r="E452">
            <v>1202</v>
          </cell>
          <cell r="F452" t="str">
            <v>ELLIPSE DESK/PED LFT DK-4L-T</v>
          </cell>
          <cell r="G452">
            <v>5.99</v>
          </cell>
        </row>
        <row r="453">
          <cell r="E453">
            <v>1203</v>
          </cell>
          <cell r="F453" t="str">
            <v>ELLIPSE DESK/PED LFT DK-4L-T</v>
          </cell>
          <cell r="G453">
            <v>5.99</v>
          </cell>
        </row>
        <row r="454">
          <cell r="E454">
            <v>1204</v>
          </cell>
          <cell r="F454" t="str">
            <v>ELLIPSE DESK/PED LFT DK-4L-T</v>
          </cell>
          <cell r="G454">
            <v>5.99</v>
          </cell>
        </row>
        <row r="455">
          <cell r="E455">
            <v>1205</v>
          </cell>
          <cell r="F455" t="str">
            <v>CHAIR MGR CD-2-CT 415116-B384</v>
          </cell>
          <cell r="G455">
            <v>4.87</v>
          </cell>
        </row>
        <row r="456">
          <cell r="E456">
            <v>1206</v>
          </cell>
          <cell r="F456" t="str">
            <v>CHAIR DESK CD-1-CT 408121-B384</v>
          </cell>
          <cell r="G456">
            <v>4.26</v>
          </cell>
        </row>
        <row r="457">
          <cell r="E457">
            <v>1207</v>
          </cell>
          <cell r="F457" t="str">
            <v>CHAIR DESK CD-1-CT 408121-B384</v>
          </cell>
          <cell r="G457">
            <v>4.26</v>
          </cell>
        </row>
        <row r="458">
          <cell r="E458">
            <v>1208</v>
          </cell>
          <cell r="F458" t="str">
            <v>CHAIR DESK CD-1-CT 408121-B384</v>
          </cell>
          <cell r="G458">
            <v>4.26</v>
          </cell>
        </row>
        <row r="459">
          <cell r="E459">
            <v>1209</v>
          </cell>
          <cell r="F459" t="str">
            <v>CHAIR DESK CD-1-CT 408121-B384</v>
          </cell>
          <cell r="G459">
            <v>4.26</v>
          </cell>
        </row>
        <row r="460">
          <cell r="E460">
            <v>1210</v>
          </cell>
          <cell r="F460" t="str">
            <v>CHAIR DESK CD-1-CT 408121-B384</v>
          </cell>
          <cell r="G460">
            <v>4.26</v>
          </cell>
        </row>
        <row r="461">
          <cell r="E461">
            <v>1211</v>
          </cell>
          <cell r="F461" t="str">
            <v>CHAIR DESK CD-1-CT 408121-B384</v>
          </cell>
          <cell r="G461">
            <v>4.26</v>
          </cell>
        </row>
        <row r="462">
          <cell r="E462">
            <v>1212</v>
          </cell>
          <cell r="F462" t="str">
            <v>CHAIR DESK CD-1-CT 408121-B384</v>
          </cell>
          <cell r="G462">
            <v>4.26</v>
          </cell>
        </row>
        <row r="463">
          <cell r="E463">
            <v>1213</v>
          </cell>
          <cell r="F463" t="str">
            <v>CHAIR DESK CD-1-CT 408121-B384</v>
          </cell>
          <cell r="G463">
            <v>4.26</v>
          </cell>
        </row>
        <row r="464">
          <cell r="E464">
            <v>1217</v>
          </cell>
          <cell r="F464" t="str">
            <v>CHAIR DESK CD-1-CT 408121-B384</v>
          </cell>
          <cell r="G464">
            <v>4.42</v>
          </cell>
        </row>
        <row r="465">
          <cell r="E465">
            <v>1218</v>
          </cell>
          <cell r="F465" t="str">
            <v>CHAIR DESK CD-1-CT 408121-B384</v>
          </cell>
          <cell r="G465">
            <v>4.42</v>
          </cell>
        </row>
        <row r="466">
          <cell r="E466">
            <v>1219</v>
          </cell>
          <cell r="F466" t="str">
            <v>CHAIR DESK CD-1-CT 408121-B384</v>
          </cell>
          <cell r="G466">
            <v>4.42</v>
          </cell>
        </row>
        <row r="467">
          <cell r="E467">
            <v>1220</v>
          </cell>
          <cell r="F467" t="str">
            <v>CHAIR DESK CD-1-CT 408121-B384</v>
          </cell>
          <cell r="G467">
            <v>4.42</v>
          </cell>
        </row>
        <row r="468">
          <cell r="E468">
            <v>1221</v>
          </cell>
          <cell r="F468" t="str">
            <v>CHAIR DESK CD-1-CT 408121-B384</v>
          </cell>
          <cell r="G468">
            <v>4.42</v>
          </cell>
        </row>
        <row r="469">
          <cell r="E469">
            <v>1222</v>
          </cell>
          <cell r="F469" t="str">
            <v>CHAIR DESK CD-1-CT 408121-B384</v>
          </cell>
          <cell r="G469">
            <v>4.42</v>
          </cell>
        </row>
        <row r="470">
          <cell r="E470">
            <v>1223</v>
          </cell>
          <cell r="F470" t="str">
            <v>CHAIR DESK CD-1-CT 408121-B384</v>
          </cell>
          <cell r="G470">
            <v>4.42</v>
          </cell>
        </row>
        <row r="471">
          <cell r="E471">
            <v>1224</v>
          </cell>
          <cell r="F471" t="str">
            <v>CHAIR DESK CD-1-CT 408121-B384</v>
          </cell>
          <cell r="G471">
            <v>4.42</v>
          </cell>
        </row>
        <row r="472">
          <cell r="E472">
            <v>1227</v>
          </cell>
          <cell r="F472" t="str">
            <v>CABINET-VERTICAL ASVA3065X9-</v>
          </cell>
          <cell r="G472">
            <v>5.62</v>
          </cell>
        </row>
        <row r="473">
          <cell r="E473">
            <v>1228</v>
          </cell>
          <cell r="F473" t="str">
            <v>FILE LATERAL FL-53 842561HF-</v>
          </cell>
          <cell r="G473">
            <v>5.24</v>
          </cell>
        </row>
        <row r="474">
          <cell r="E474">
            <v>1229</v>
          </cell>
          <cell r="F474" t="str">
            <v>FILE LATERAL FL-53 842561HF-</v>
          </cell>
          <cell r="G474">
            <v>5.24</v>
          </cell>
        </row>
        <row r="475">
          <cell r="E475">
            <v>1230</v>
          </cell>
          <cell r="F475" t="str">
            <v>TABLE-ROUND ATGX0042V6-0835-</v>
          </cell>
          <cell r="G475">
            <v>5.09</v>
          </cell>
        </row>
        <row r="476">
          <cell r="E476">
            <v>1231</v>
          </cell>
          <cell r="F476" t="str">
            <v>FILE LATERAL M4LF3620</v>
          </cell>
          <cell r="G476">
            <v>8.94</v>
          </cell>
        </row>
        <row r="477">
          <cell r="E477">
            <v>1232</v>
          </cell>
          <cell r="F477" t="str">
            <v>CREDENZA WFRH7220</v>
          </cell>
          <cell r="G477">
            <v>7.58</v>
          </cell>
        </row>
        <row r="478">
          <cell r="E478">
            <v>1233</v>
          </cell>
          <cell r="F478" t="str">
            <v>CREDENZA WFRH7220</v>
          </cell>
          <cell r="G478">
            <v>7.58</v>
          </cell>
        </row>
        <row r="479">
          <cell r="E479">
            <v>1234</v>
          </cell>
          <cell r="F479" t="str">
            <v>CREDENZA WFRH7220</v>
          </cell>
          <cell r="G479">
            <v>7.58</v>
          </cell>
        </row>
        <row r="480">
          <cell r="E480">
            <v>1235</v>
          </cell>
          <cell r="F480" t="str">
            <v>DESK W4526030</v>
          </cell>
          <cell r="G480">
            <v>6.21</v>
          </cell>
        </row>
        <row r="481">
          <cell r="E481">
            <v>1236</v>
          </cell>
          <cell r="F481" t="str">
            <v>DESK W4526030</v>
          </cell>
          <cell r="G481">
            <v>6.21</v>
          </cell>
        </row>
        <row r="482">
          <cell r="E482">
            <v>1237</v>
          </cell>
          <cell r="F482" t="str">
            <v>DESK W4526030</v>
          </cell>
          <cell r="G482">
            <v>6.21</v>
          </cell>
        </row>
        <row r="483">
          <cell r="E483">
            <v>1238</v>
          </cell>
          <cell r="F483" t="str">
            <v>TABLE VDT M40V4225E-3772 W/</v>
          </cell>
          <cell r="G483">
            <v>5.93</v>
          </cell>
        </row>
        <row r="484">
          <cell r="E484">
            <v>1239</v>
          </cell>
          <cell r="F484" t="str">
            <v>FILE 842561HF</v>
          </cell>
          <cell r="G484">
            <v>5.13</v>
          </cell>
        </row>
        <row r="485">
          <cell r="E485">
            <v>1240</v>
          </cell>
          <cell r="F485" t="str">
            <v>FILE 842561HF</v>
          </cell>
          <cell r="G485">
            <v>5.13</v>
          </cell>
        </row>
        <row r="486">
          <cell r="E486">
            <v>1241</v>
          </cell>
          <cell r="F486" t="str">
            <v>FILE 842561HF</v>
          </cell>
          <cell r="G486">
            <v>5.13</v>
          </cell>
        </row>
        <row r="487">
          <cell r="E487">
            <v>1242</v>
          </cell>
          <cell r="F487" t="str">
            <v>FILE LATERAL</v>
          </cell>
          <cell r="G487">
            <v>14.1</v>
          </cell>
        </row>
        <row r="488">
          <cell r="E488">
            <v>1243</v>
          </cell>
          <cell r="F488" t="str">
            <v>FILE LATERAL</v>
          </cell>
          <cell r="G488">
            <v>14.1</v>
          </cell>
        </row>
        <row r="489">
          <cell r="E489">
            <v>1244</v>
          </cell>
          <cell r="F489" t="str">
            <v>DESK DBL PED M40DA7236</v>
          </cell>
          <cell r="G489">
            <v>10.79</v>
          </cell>
        </row>
        <row r="490">
          <cell r="E490">
            <v>1245</v>
          </cell>
          <cell r="F490" t="str">
            <v>DESK DBL PED M40DA7236</v>
          </cell>
          <cell r="G490">
            <v>10.79</v>
          </cell>
        </row>
        <row r="491">
          <cell r="E491">
            <v>1246</v>
          </cell>
          <cell r="F491" t="str">
            <v>CREDENZA M40N7220BDB</v>
          </cell>
          <cell r="G491">
            <v>10.45</v>
          </cell>
        </row>
        <row r="492">
          <cell r="E492">
            <v>1247</v>
          </cell>
          <cell r="F492" t="str">
            <v>CREDENZA M40N7220BDB</v>
          </cell>
          <cell r="G492">
            <v>10.45</v>
          </cell>
        </row>
        <row r="493">
          <cell r="E493">
            <v>1248</v>
          </cell>
          <cell r="F493" t="str">
            <v>DESK SGL PED M42DA6030R W/</v>
          </cell>
          <cell r="G493">
            <v>8.49</v>
          </cell>
        </row>
        <row r="494">
          <cell r="E494">
            <v>1249</v>
          </cell>
          <cell r="F494" t="str">
            <v>DESK SGL PED M42DA6030R W/</v>
          </cell>
          <cell r="G494">
            <v>8.49</v>
          </cell>
        </row>
        <row r="495">
          <cell r="E495">
            <v>1250</v>
          </cell>
          <cell r="F495" t="str">
            <v>DESK UNIT ASSEMBLY 9259BR W/</v>
          </cell>
          <cell r="G495">
            <v>7.25</v>
          </cell>
        </row>
        <row r="496">
          <cell r="E496">
            <v>1251</v>
          </cell>
          <cell r="F496" t="str">
            <v>DESK UNIT ASSEMBLY</v>
          </cell>
          <cell r="G496">
            <v>6.78</v>
          </cell>
        </row>
        <row r="497">
          <cell r="E497">
            <v>1252</v>
          </cell>
          <cell r="F497" t="str">
            <v>DESK UNIT ASSEMBLY</v>
          </cell>
          <cell r="G497">
            <v>6.78</v>
          </cell>
        </row>
        <row r="498">
          <cell r="E498">
            <v>1253</v>
          </cell>
          <cell r="F498" t="str">
            <v>DESK UNIT ASSEMBLY</v>
          </cell>
          <cell r="G498">
            <v>6.78</v>
          </cell>
        </row>
        <row r="499">
          <cell r="E499">
            <v>1254</v>
          </cell>
          <cell r="F499" t="str">
            <v>DESK UNIT ASSEMBLY</v>
          </cell>
          <cell r="G499">
            <v>6.78</v>
          </cell>
        </row>
        <row r="500">
          <cell r="E500">
            <v>1255</v>
          </cell>
          <cell r="F500" t="str">
            <v>DESK UNIT ASSEMBLY</v>
          </cell>
          <cell r="G500">
            <v>6.78</v>
          </cell>
        </row>
        <row r="501">
          <cell r="E501">
            <v>1256</v>
          </cell>
          <cell r="F501" t="str">
            <v>DESK UNIT ASSEMBLY</v>
          </cell>
          <cell r="G501">
            <v>6.78</v>
          </cell>
        </row>
        <row r="502">
          <cell r="E502">
            <v>1257</v>
          </cell>
          <cell r="F502" t="str">
            <v>DESK UNIT ASSEMBLY</v>
          </cell>
          <cell r="G502">
            <v>6.78</v>
          </cell>
        </row>
        <row r="503">
          <cell r="E503">
            <v>1258</v>
          </cell>
          <cell r="F503" t="str">
            <v>DESK UNIT ASSEMBLY</v>
          </cell>
          <cell r="G503">
            <v>6.78</v>
          </cell>
        </row>
        <row r="504">
          <cell r="E504">
            <v>1259</v>
          </cell>
          <cell r="F504" t="str">
            <v>DESK UNIT ASSEMBLY</v>
          </cell>
          <cell r="G504">
            <v>6.78</v>
          </cell>
        </row>
        <row r="505">
          <cell r="E505">
            <v>1260</v>
          </cell>
          <cell r="F505" t="str">
            <v>DESK UNIT ASSEMBLY</v>
          </cell>
          <cell r="G505">
            <v>6.78</v>
          </cell>
        </row>
        <row r="506">
          <cell r="E506">
            <v>1261</v>
          </cell>
          <cell r="F506" t="str">
            <v>DESK UNIT ASSEMBLY</v>
          </cell>
          <cell r="G506">
            <v>6.78</v>
          </cell>
        </row>
        <row r="507">
          <cell r="E507">
            <v>1262</v>
          </cell>
          <cell r="F507" t="str">
            <v>DESK UNIT ASSEMBLY</v>
          </cell>
          <cell r="G507">
            <v>6.78</v>
          </cell>
        </row>
        <row r="508">
          <cell r="E508">
            <v>1263</v>
          </cell>
          <cell r="F508" t="str">
            <v>DESK UNIT ASSEMBLY</v>
          </cell>
          <cell r="G508">
            <v>6.78</v>
          </cell>
        </row>
        <row r="509">
          <cell r="E509">
            <v>1264</v>
          </cell>
          <cell r="F509" t="str">
            <v>DESK UNIT ASSEMBLY</v>
          </cell>
          <cell r="G509">
            <v>6.78</v>
          </cell>
        </row>
        <row r="510">
          <cell r="E510">
            <v>1265</v>
          </cell>
          <cell r="F510" t="str">
            <v>DESK UNIT ASSEMBLY</v>
          </cell>
          <cell r="G510">
            <v>6.78</v>
          </cell>
        </row>
        <row r="511">
          <cell r="E511">
            <v>1266</v>
          </cell>
          <cell r="F511" t="str">
            <v>DESK UNIT ASSEMBLY</v>
          </cell>
          <cell r="G511">
            <v>6.78</v>
          </cell>
        </row>
        <row r="512">
          <cell r="E512">
            <v>1267</v>
          </cell>
          <cell r="F512" t="str">
            <v>DESK UNIT ASSEMBLY</v>
          </cell>
          <cell r="G512">
            <v>6.78</v>
          </cell>
        </row>
        <row r="513">
          <cell r="E513">
            <v>1268</v>
          </cell>
          <cell r="F513" t="str">
            <v>DESK UNIT ASSEMBLY</v>
          </cell>
          <cell r="G513">
            <v>6.78</v>
          </cell>
        </row>
        <row r="514">
          <cell r="E514">
            <v>1269</v>
          </cell>
          <cell r="F514" t="str">
            <v>DESK UNIT ASSEMBLY</v>
          </cell>
          <cell r="G514">
            <v>6.78</v>
          </cell>
        </row>
        <row r="515">
          <cell r="E515">
            <v>1270</v>
          </cell>
          <cell r="F515" t="str">
            <v>CHAIR 752266 VECTA</v>
          </cell>
          <cell r="G515">
            <v>6.72</v>
          </cell>
        </row>
        <row r="516">
          <cell r="E516">
            <v>1271</v>
          </cell>
          <cell r="F516" t="str">
            <v>CHAIR 752266 VECTA</v>
          </cell>
          <cell r="G516">
            <v>6.72</v>
          </cell>
        </row>
        <row r="517">
          <cell r="E517">
            <v>1272</v>
          </cell>
          <cell r="F517" t="str">
            <v>CREDENZA M42N7220PK</v>
          </cell>
          <cell r="G517">
            <v>6.62</v>
          </cell>
        </row>
        <row r="518">
          <cell r="E518">
            <v>1273</v>
          </cell>
          <cell r="F518" t="str">
            <v>CREDENZA M42N7220PK</v>
          </cell>
          <cell r="G518">
            <v>6.62</v>
          </cell>
        </row>
        <row r="519">
          <cell r="E519">
            <v>1274</v>
          </cell>
          <cell r="F519" t="str">
            <v>TABLE VDT M40V4225E W/</v>
          </cell>
          <cell r="G519">
            <v>5.44</v>
          </cell>
        </row>
        <row r="520">
          <cell r="E520">
            <v>1275</v>
          </cell>
          <cell r="F520" t="str">
            <v>TABLE VDT M40V4225E W/</v>
          </cell>
          <cell r="G520">
            <v>5.44</v>
          </cell>
        </row>
        <row r="521">
          <cell r="E521">
            <v>1276</v>
          </cell>
          <cell r="F521" t="str">
            <v>TABLE-TOP KCTT7236-3772</v>
          </cell>
          <cell r="G521">
            <v>8.6199999999999992</v>
          </cell>
        </row>
        <row r="522">
          <cell r="E522">
            <v>1277</v>
          </cell>
          <cell r="F522" t="str">
            <v>CHAIR 752266-L114-1014 VECTA</v>
          </cell>
          <cell r="G522">
            <v>6.72</v>
          </cell>
        </row>
        <row r="523">
          <cell r="E523">
            <v>1278</v>
          </cell>
          <cell r="F523" t="str">
            <v>TABLE #M40V4225E-3772 MED.MAHG</v>
          </cell>
          <cell r="G523">
            <v>5.93</v>
          </cell>
        </row>
        <row r="524">
          <cell r="E524">
            <v>1279</v>
          </cell>
          <cell r="F524" t="str">
            <v>FILE 836561HF-4650-4650-9201</v>
          </cell>
          <cell r="G524">
            <v>4.1900000000000004</v>
          </cell>
        </row>
        <row r="525">
          <cell r="E525">
            <v>1280</v>
          </cell>
          <cell r="F525" t="str">
            <v>FILE 836561HF-4650-4650-9201</v>
          </cell>
          <cell r="G525">
            <v>4.1900000000000004</v>
          </cell>
        </row>
        <row r="526">
          <cell r="E526">
            <v>1281</v>
          </cell>
          <cell r="F526" t="str">
            <v>FILE 836561HF-4650-4650-9201</v>
          </cell>
          <cell r="G526">
            <v>4.1900000000000004</v>
          </cell>
        </row>
        <row r="527">
          <cell r="E527">
            <v>1282</v>
          </cell>
          <cell r="F527" t="str">
            <v>FILE 836561HF-4650-4650-9201</v>
          </cell>
          <cell r="G527">
            <v>4.1900000000000004</v>
          </cell>
        </row>
        <row r="528">
          <cell r="E528">
            <v>1283</v>
          </cell>
          <cell r="F528" t="str">
            <v>FILE 836561HF-4650-4650-9201</v>
          </cell>
          <cell r="G528">
            <v>4.1900000000000004</v>
          </cell>
        </row>
        <row r="529">
          <cell r="E529">
            <v>1284</v>
          </cell>
          <cell r="F529" t="str">
            <v>FILE 836561HF-4650-4650-9201</v>
          </cell>
          <cell r="G529">
            <v>4.1900000000000004</v>
          </cell>
        </row>
        <row r="530">
          <cell r="E530">
            <v>1285</v>
          </cell>
          <cell r="F530" t="str">
            <v>CHAIR 0811</v>
          </cell>
          <cell r="G530">
            <v>9.07</v>
          </cell>
        </row>
        <row r="531">
          <cell r="E531">
            <v>1286</v>
          </cell>
          <cell r="F531" t="str">
            <v>CHAIR 0811</v>
          </cell>
          <cell r="G531">
            <v>9.07</v>
          </cell>
        </row>
        <row r="532">
          <cell r="E532">
            <v>1287</v>
          </cell>
          <cell r="F532" t="str">
            <v>CHAIR 0811</v>
          </cell>
          <cell r="G532">
            <v>9.07</v>
          </cell>
        </row>
        <row r="533">
          <cell r="E533">
            <v>1288</v>
          </cell>
          <cell r="F533" t="str">
            <v>ELLIPSE WORKSTATION CONSISTING</v>
          </cell>
          <cell r="G533">
            <v>10.79</v>
          </cell>
        </row>
        <row r="534">
          <cell r="E534">
            <v>1289</v>
          </cell>
          <cell r="F534" t="str">
            <v>ELLIPSE WORKSTATION CONSISTING</v>
          </cell>
          <cell r="G534">
            <v>10.79</v>
          </cell>
        </row>
        <row r="535">
          <cell r="E535">
            <v>1290</v>
          </cell>
          <cell r="F535" t="str">
            <v>ELLIPSE WORKSTATION CONSISTING</v>
          </cell>
          <cell r="G535">
            <v>10.79</v>
          </cell>
        </row>
        <row r="536">
          <cell r="E536">
            <v>1291</v>
          </cell>
          <cell r="F536" t="str">
            <v>ELLIPSE WORKSTATION CONSISTING</v>
          </cell>
          <cell r="G536">
            <v>10.79</v>
          </cell>
        </row>
        <row r="537">
          <cell r="E537">
            <v>1292</v>
          </cell>
          <cell r="F537" t="str">
            <v>WORKSTATION CONSISTING OF:</v>
          </cell>
          <cell r="G537">
            <v>5.7</v>
          </cell>
        </row>
        <row r="538">
          <cell r="E538">
            <v>1293</v>
          </cell>
          <cell r="F538" t="str">
            <v>WORKSTATION CONSISTING OF:</v>
          </cell>
          <cell r="G538">
            <v>5.7</v>
          </cell>
        </row>
        <row r="539">
          <cell r="E539">
            <v>1294</v>
          </cell>
          <cell r="F539" t="str">
            <v>ELLIPSE FILE-LATERAL</v>
          </cell>
          <cell r="G539">
            <v>5.14</v>
          </cell>
        </row>
        <row r="540">
          <cell r="E540">
            <v>1295</v>
          </cell>
          <cell r="F540" t="str">
            <v>ELLIPSE FILE-LATERAL</v>
          </cell>
          <cell r="G540">
            <v>5.14</v>
          </cell>
        </row>
        <row r="541">
          <cell r="E541">
            <v>1296</v>
          </cell>
          <cell r="F541" t="str">
            <v>ELLIPSE FILE-LATERAL</v>
          </cell>
          <cell r="G541">
            <v>5.14</v>
          </cell>
        </row>
        <row r="542">
          <cell r="E542">
            <v>1297</v>
          </cell>
          <cell r="F542" t="str">
            <v>ELLIPSE FILE-LATERAL</v>
          </cell>
          <cell r="G542">
            <v>5.14</v>
          </cell>
        </row>
        <row r="543">
          <cell r="E543">
            <v>1298</v>
          </cell>
          <cell r="F543" t="str">
            <v>ELLIPSE ASVA3065X9 CABINET</v>
          </cell>
          <cell r="G543">
            <v>4.97</v>
          </cell>
        </row>
        <row r="544">
          <cell r="E544">
            <v>1299</v>
          </cell>
          <cell r="F544" t="str">
            <v>ELLIPSE ASVA3065X9 CABINET</v>
          </cell>
          <cell r="G544">
            <v>4.97</v>
          </cell>
        </row>
        <row r="545">
          <cell r="E545">
            <v>1300</v>
          </cell>
          <cell r="F545" t="str">
            <v>ELLIPSE ASVA3065X9 CABINET</v>
          </cell>
          <cell r="G545">
            <v>4.97</v>
          </cell>
        </row>
        <row r="546">
          <cell r="E546">
            <v>1301</v>
          </cell>
          <cell r="F546" t="str">
            <v>ELLIPSE ASVA3065X9 CABINET</v>
          </cell>
          <cell r="G546">
            <v>4.97</v>
          </cell>
        </row>
        <row r="547">
          <cell r="E547">
            <v>1302</v>
          </cell>
          <cell r="F547" t="str">
            <v>FRONT COUNTER CONSISTING OF</v>
          </cell>
          <cell r="G547">
            <v>22.92</v>
          </cell>
        </row>
        <row r="548">
          <cell r="E548">
            <v>1303</v>
          </cell>
          <cell r="F548" t="str">
            <v>FRONT COUNTER LEFT-CONS FC-2L</v>
          </cell>
          <cell r="G548">
            <v>20.04</v>
          </cell>
        </row>
        <row r="549">
          <cell r="E549">
            <v>1304</v>
          </cell>
          <cell r="F549" t="str">
            <v>WORKSTATION-CONSUMER MGR DK-1R</v>
          </cell>
          <cell r="G549">
            <v>14.08</v>
          </cell>
        </row>
        <row r="550">
          <cell r="E550">
            <v>1305</v>
          </cell>
          <cell r="F550" t="str">
            <v>CHAIR-TASK 4605331U-L503-6205</v>
          </cell>
          <cell r="G550">
            <v>8.11</v>
          </cell>
        </row>
        <row r="551">
          <cell r="E551">
            <v>1306</v>
          </cell>
          <cell r="F551" t="str">
            <v>DESK/PEDLFT DK-4L CONSISING OF</v>
          </cell>
          <cell r="G551">
            <v>6.56</v>
          </cell>
        </row>
        <row r="552">
          <cell r="E552">
            <v>1307</v>
          </cell>
          <cell r="F552" t="str">
            <v>DESK/PEDLFT DK-4L CONSISING OF</v>
          </cell>
          <cell r="G552">
            <v>6.56</v>
          </cell>
        </row>
        <row r="553">
          <cell r="E553">
            <v>1308</v>
          </cell>
          <cell r="F553" t="str">
            <v>FILE 842561HF-4604-4604</v>
          </cell>
          <cell r="G553">
            <v>5.13</v>
          </cell>
        </row>
        <row r="554">
          <cell r="E554">
            <v>1309</v>
          </cell>
          <cell r="F554" t="str">
            <v>FILE LATERAL FL-53 842561HF-</v>
          </cell>
          <cell r="G554">
            <v>5.22</v>
          </cell>
        </row>
        <row r="555">
          <cell r="E555">
            <v>1312</v>
          </cell>
          <cell r="F555" t="str">
            <v>FILE LATERAL FL-53 842561HF-</v>
          </cell>
          <cell r="G555">
            <v>5.22</v>
          </cell>
        </row>
        <row r="556">
          <cell r="E556">
            <v>1313</v>
          </cell>
          <cell r="F556" t="str">
            <v>FILE LATERAL FL-53 842561HF-</v>
          </cell>
          <cell r="G556">
            <v>5.22</v>
          </cell>
        </row>
        <row r="557">
          <cell r="E557">
            <v>1314</v>
          </cell>
          <cell r="F557" t="str">
            <v>FILE LATERAL FL-53 842561HF-</v>
          </cell>
          <cell r="G557">
            <v>5.22</v>
          </cell>
        </row>
        <row r="558">
          <cell r="E558">
            <v>1315</v>
          </cell>
          <cell r="F558" t="str">
            <v>FILE LATERAL FL-53 842561HF-</v>
          </cell>
          <cell r="G558">
            <v>5.22</v>
          </cell>
        </row>
        <row r="559">
          <cell r="E559">
            <v>1316</v>
          </cell>
          <cell r="F559" t="str">
            <v>FILE LATERAL FL-53 842561HF-</v>
          </cell>
          <cell r="G559">
            <v>5.22</v>
          </cell>
        </row>
        <row r="560">
          <cell r="E560">
            <v>1317</v>
          </cell>
          <cell r="F560" t="str">
            <v>FILE 842-561HF 4650-9201</v>
          </cell>
          <cell r="G560">
            <v>4.84</v>
          </cell>
        </row>
        <row r="561">
          <cell r="E561">
            <v>1318</v>
          </cell>
          <cell r="F561" t="str">
            <v>DESK/PESRT CONSUMER DK-4R</v>
          </cell>
          <cell r="G561">
            <v>6.35</v>
          </cell>
        </row>
        <row r="562">
          <cell r="E562">
            <v>1319</v>
          </cell>
          <cell r="F562" t="str">
            <v>DESK/PESRT CONSUMER DK-4R</v>
          </cell>
          <cell r="G562">
            <v>6.35</v>
          </cell>
        </row>
        <row r="563">
          <cell r="E563">
            <v>1320</v>
          </cell>
          <cell r="F563" t="str">
            <v>DESK/PESRT CONSUMER DK-4R</v>
          </cell>
          <cell r="G563">
            <v>6.35</v>
          </cell>
        </row>
        <row r="564">
          <cell r="E564">
            <v>1321</v>
          </cell>
          <cell r="F564" t="str">
            <v>DESK/PESRT CONSUMER DK-4R</v>
          </cell>
          <cell r="G564">
            <v>6.35</v>
          </cell>
        </row>
        <row r="565">
          <cell r="E565">
            <v>1323</v>
          </cell>
          <cell r="F565" t="str">
            <v>SECY ELLIPSE WORKSTATION</v>
          </cell>
          <cell r="G565">
            <v>14.93</v>
          </cell>
        </row>
        <row r="566">
          <cell r="E566">
            <v>1324</v>
          </cell>
          <cell r="F566" t="str">
            <v>SECY ELLIPSE WORKSTATION</v>
          </cell>
          <cell r="G566">
            <v>14.93</v>
          </cell>
        </row>
        <row r="567">
          <cell r="E567">
            <v>1325</v>
          </cell>
          <cell r="F567" t="str">
            <v>SECY ELLIPSE WORKSTATION</v>
          </cell>
          <cell r="G567">
            <v>14.93</v>
          </cell>
        </row>
        <row r="568">
          <cell r="E568">
            <v>1326</v>
          </cell>
          <cell r="F568" t="str">
            <v>SECY ELLIPSE WORKSTATION</v>
          </cell>
          <cell r="G568">
            <v>14.93</v>
          </cell>
        </row>
        <row r="569">
          <cell r="E569">
            <v>1327</v>
          </cell>
          <cell r="F569" t="str">
            <v>VP WOOD ELLIPSE WORKSTATION</v>
          </cell>
          <cell r="G569">
            <v>15</v>
          </cell>
        </row>
        <row r="570">
          <cell r="E570">
            <v>1328</v>
          </cell>
          <cell r="F570" t="str">
            <v>VP WOOD ELLIPSE WORKSTATION</v>
          </cell>
          <cell r="G570">
            <v>15</v>
          </cell>
        </row>
        <row r="571">
          <cell r="E571">
            <v>1329</v>
          </cell>
          <cell r="F571" t="str">
            <v>VP WOOD ELLIPSE WORKSTATION</v>
          </cell>
          <cell r="G571">
            <v>15</v>
          </cell>
        </row>
        <row r="572">
          <cell r="E572">
            <v>1330</v>
          </cell>
          <cell r="F572" t="str">
            <v>VP WOOD ELLIPSE WORKSTATION</v>
          </cell>
          <cell r="G572">
            <v>15</v>
          </cell>
        </row>
        <row r="573">
          <cell r="E573">
            <v>1331</v>
          </cell>
          <cell r="F573" t="str">
            <v>CHAIR-TASK 4605331U-L503-6205</v>
          </cell>
          <cell r="G573">
            <v>8.11</v>
          </cell>
        </row>
        <row r="574">
          <cell r="E574">
            <v>1332</v>
          </cell>
          <cell r="F574" t="str">
            <v>CHAIR-TASK 4605331U-L503-6205</v>
          </cell>
          <cell r="G574">
            <v>8.11</v>
          </cell>
        </row>
        <row r="575">
          <cell r="E575">
            <v>1333</v>
          </cell>
          <cell r="F575" t="str">
            <v>CHAIR-TASK 4605331U-L503-6205</v>
          </cell>
          <cell r="G575">
            <v>8.11</v>
          </cell>
        </row>
        <row r="576">
          <cell r="E576">
            <v>1334</v>
          </cell>
          <cell r="F576" t="str">
            <v>CHAIR-TASK 4605331U-L503-6205</v>
          </cell>
          <cell r="G576">
            <v>8.11</v>
          </cell>
        </row>
        <row r="577">
          <cell r="E577">
            <v>1335</v>
          </cell>
          <cell r="F577" t="str">
            <v>ELLIPSE CABINET (2)ASGD1930N9-</v>
          </cell>
          <cell r="G577">
            <v>6.25</v>
          </cell>
        </row>
        <row r="578">
          <cell r="E578">
            <v>1336</v>
          </cell>
          <cell r="F578" t="str">
            <v>ELLIPSE LATERAL FILE (2)</v>
          </cell>
          <cell r="G578">
            <v>6.25</v>
          </cell>
        </row>
        <row r="579">
          <cell r="E579">
            <v>1337</v>
          </cell>
          <cell r="F579" t="str">
            <v>ELLIPSE LATERAL FILE (2)</v>
          </cell>
          <cell r="G579">
            <v>6.25</v>
          </cell>
        </row>
        <row r="580">
          <cell r="E580">
            <v>1338</v>
          </cell>
          <cell r="F580" t="str">
            <v>ELLIPSE LATERAL FILE (2)</v>
          </cell>
          <cell r="G580">
            <v>6.25</v>
          </cell>
        </row>
        <row r="581">
          <cell r="E581">
            <v>1339</v>
          </cell>
          <cell r="F581" t="str">
            <v>ELLIPSE LATERAL FILE (2)</v>
          </cell>
          <cell r="G581">
            <v>6.25</v>
          </cell>
        </row>
        <row r="582">
          <cell r="E582">
            <v>1340</v>
          </cell>
          <cell r="F582" t="str">
            <v>ELLIPSE FILE-LATERAL (2)</v>
          </cell>
          <cell r="G582">
            <v>5.14</v>
          </cell>
        </row>
        <row r="583">
          <cell r="E583">
            <v>1341</v>
          </cell>
          <cell r="F583" t="str">
            <v>ELLIPSE FILE-LATERAL (2)</v>
          </cell>
          <cell r="G583">
            <v>5.14</v>
          </cell>
        </row>
        <row r="584">
          <cell r="E584">
            <v>1342</v>
          </cell>
          <cell r="F584" t="str">
            <v>ELLIPSE FILE-LATERAL (2)</v>
          </cell>
          <cell r="G584">
            <v>5.14</v>
          </cell>
        </row>
        <row r="585">
          <cell r="E585">
            <v>1343</v>
          </cell>
          <cell r="F585" t="str">
            <v>ELLIPSE FILE-LATERAL (2)</v>
          </cell>
          <cell r="G585">
            <v>5.14</v>
          </cell>
        </row>
        <row r="586">
          <cell r="E586">
            <v>1344</v>
          </cell>
          <cell r="F586" t="str">
            <v>ELLIPSE CABINET-VERTICAL</v>
          </cell>
          <cell r="G586">
            <v>4.97</v>
          </cell>
        </row>
        <row r="587">
          <cell r="E587">
            <v>1345</v>
          </cell>
          <cell r="F587" t="str">
            <v>ELLIPSE CABINET-VERTICAL</v>
          </cell>
          <cell r="G587">
            <v>4.97</v>
          </cell>
        </row>
        <row r="588">
          <cell r="E588">
            <v>1346</v>
          </cell>
          <cell r="F588" t="str">
            <v>ELLIPSE CABINET-VERTICAL</v>
          </cell>
          <cell r="G588">
            <v>4.97</v>
          </cell>
        </row>
        <row r="589">
          <cell r="E589">
            <v>1347</v>
          </cell>
          <cell r="F589" t="str">
            <v>ELLIPSE CABINET-VERTICAL</v>
          </cell>
          <cell r="G589">
            <v>4.97</v>
          </cell>
        </row>
        <row r="590">
          <cell r="E590">
            <v>1348</v>
          </cell>
          <cell r="F590" t="str">
            <v>TABLE-CONFERENCE, ROUND</v>
          </cell>
          <cell r="G590">
            <v>4.43</v>
          </cell>
        </row>
        <row r="591">
          <cell r="E591">
            <v>1349</v>
          </cell>
          <cell r="F591" t="str">
            <v>TABLE-CONFERENCE, ROUND</v>
          </cell>
          <cell r="G591">
            <v>4.43</v>
          </cell>
        </row>
        <row r="592">
          <cell r="E592">
            <v>1350</v>
          </cell>
          <cell r="F592" t="str">
            <v>TABLE-CONFERENCE, ROUND</v>
          </cell>
          <cell r="G592">
            <v>4.43</v>
          </cell>
        </row>
        <row r="593">
          <cell r="E593">
            <v>1351</v>
          </cell>
          <cell r="F593" t="str">
            <v>TABLE-CONFERENCE, ROUND</v>
          </cell>
          <cell r="G593">
            <v>4.43</v>
          </cell>
        </row>
        <row r="594">
          <cell r="E594">
            <v>1352</v>
          </cell>
          <cell r="F594" t="str">
            <v>FILE LATERAL 836561HF-4600-</v>
          </cell>
          <cell r="G594">
            <v>4.1900000000000004</v>
          </cell>
        </row>
        <row r="595">
          <cell r="E595">
            <v>1353</v>
          </cell>
          <cell r="F595" t="str">
            <v>FILE LATERAL 836561HF-4600-</v>
          </cell>
          <cell r="G595">
            <v>4.1900000000000004</v>
          </cell>
        </row>
        <row r="596">
          <cell r="E596">
            <v>1354</v>
          </cell>
          <cell r="F596" t="str">
            <v>FILE LATERAL 836561HF-4600-</v>
          </cell>
          <cell r="G596">
            <v>4.1900000000000004</v>
          </cell>
        </row>
        <row r="597">
          <cell r="E597">
            <v>1355</v>
          </cell>
          <cell r="F597" t="str">
            <v>FILE LATERAL 836561HF-4600-</v>
          </cell>
          <cell r="G597">
            <v>4.1900000000000004</v>
          </cell>
        </row>
        <row r="598">
          <cell r="E598">
            <v>1356</v>
          </cell>
          <cell r="F598" t="str">
            <v>TABLE-TOP (1) KCTT12048-3772</v>
          </cell>
          <cell r="G598">
            <v>15.06</v>
          </cell>
        </row>
        <row r="599">
          <cell r="E599">
            <v>1359</v>
          </cell>
          <cell r="F599" t="str">
            <v>CONSUMER DESK DK-3</v>
          </cell>
          <cell r="G599">
            <v>5.78</v>
          </cell>
        </row>
        <row r="600">
          <cell r="E600">
            <v>1361</v>
          </cell>
          <cell r="F600" t="str">
            <v>FILE 842561HF-4604-4604</v>
          </cell>
          <cell r="G600">
            <v>5.13</v>
          </cell>
        </row>
        <row r="601">
          <cell r="E601">
            <v>1362</v>
          </cell>
          <cell r="F601" t="str">
            <v>FILE LATERAL 842-561-HF-4604-</v>
          </cell>
          <cell r="G601">
            <v>5.13</v>
          </cell>
        </row>
        <row r="602">
          <cell r="E602">
            <v>1363</v>
          </cell>
          <cell r="F602" t="str">
            <v>DESK L4616630L W/RETURN</v>
          </cell>
          <cell r="G602">
            <v>8.64</v>
          </cell>
        </row>
        <row r="603">
          <cell r="E603">
            <v>1365</v>
          </cell>
          <cell r="F603" t="str">
            <v>FRONT COUNTER LEFT-CONS FC-2L</v>
          </cell>
          <cell r="G603">
            <v>23.36</v>
          </cell>
        </row>
        <row r="604">
          <cell r="E604">
            <v>1366</v>
          </cell>
          <cell r="F604" t="str">
            <v>WORKSTATION-CONSUMER MGR DK-1R</v>
          </cell>
          <cell r="G604">
            <v>10.52</v>
          </cell>
        </row>
        <row r="605">
          <cell r="E605">
            <v>1367</v>
          </cell>
          <cell r="F605" t="str">
            <v>DESK/PESRT CONSUMER DK-4R</v>
          </cell>
          <cell r="G605">
            <v>5.99</v>
          </cell>
        </row>
        <row r="606">
          <cell r="E606">
            <v>1368</v>
          </cell>
          <cell r="F606" t="str">
            <v>DESK/PESRT CONSUMER DK-4R</v>
          </cell>
          <cell r="G606">
            <v>5.99</v>
          </cell>
        </row>
        <row r="607">
          <cell r="E607">
            <v>1369</v>
          </cell>
          <cell r="F607" t="str">
            <v>MAJOR PROJECT</v>
          </cell>
          <cell r="G607">
            <v>76.3</v>
          </cell>
        </row>
        <row r="608">
          <cell r="E608">
            <v>1370</v>
          </cell>
          <cell r="F608" t="str">
            <v>ELLIPSE LATERAL FILE (2)</v>
          </cell>
          <cell r="G608">
            <v>6.25</v>
          </cell>
        </row>
        <row r="609">
          <cell r="E609">
            <v>1371</v>
          </cell>
          <cell r="F609" t="str">
            <v>ELLIPSE FRONT COUNTER</v>
          </cell>
          <cell r="G609">
            <v>19.23</v>
          </cell>
        </row>
        <row r="610">
          <cell r="E610">
            <v>1372</v>
          </cell>
          <cell r="F610" t="str">
            <v>ELLIPSE DESK CONSISTING</v>
          </cell>
          <cell r="G610">
            <v>13.36</v>
          </cell>
        </row>
        <row r="611">
          <cell r="E611">
            <v>1373</v>
          </cell>
          <cell r="F611" t="str">
            <v>ELLIPSE DESK CONSISTING OF</v>
          </cell>
          <cell r="G611">
            <v>5.99</v>
          </cell>
        </row>
        <row r="612">
          <cell r="E612">
            <v>1374</v>
          </cell>
          <cell r="F612" t="str">
            <v>ELLIPSE DESK CONSISTING OF</v>
          </cell>
          <cell r="G612">
            <v>5.99</v>
          </cell>
        </row>
        <row r="613">
          <cell r="E613">
            <v>1375</v>
          </cell>
          <cell r="F613" t="str">
            <v>ELLIPSE FILE LATERAL</v>
          </cell>
          <cell r="G613">
            <v>5.14</v>
          </cell>
        </row>
        <row r="614">
          <cell r="E614">
            <v>1376</v>
          </cell>
          <cell r="F614" t="str">
            <v>MAJOR PROJECT</v>
          </cell>
          <cell r="G614">
            <v>67.44</v>
          </cell>
        </row>
        <row r="615">
          <cell r="E615">
            <v>1378</v>
          </cell>
          <cell r="F615" t="str">
            <v>BOOKCASE 197-372 MAHOGANY ON</v>
          </cell>
          <cell r="G615">
            <v>8.68</v>
          </cell>
        </row>
        <row r="616">
          <cell r="E616">
            <v>1379</v>
          </cell>
          <cell r="F616" t="str">
            <v>CHAIR-DESK 4605331U-L107-6205</v>
          </cell>
          <cell r="G616">
            <v>8.11</v>
          </cell>
        </row>
        <row r="617">
          <cell r="E617">
            <v>1380</v>
          </cell>
          <cell r="F617" t="str">
            <v>TABLE MEETING 192-915</v>
          </cell>
          <cell r="G617">
            <v>8.11</v>
          </cell>
        </row>
        <row r="618">
          <cell r="E618">
            <v>1381</v>
          </cell>
          <cell r="F618" t="str">
            <v>4-DRAWER VERTIVAL FIRE FILE</v>
          </cell>
          <cell r="G618">
            <v>7.38</v>
          </cell>
        </row>
        <row r="619">
          <cell r="E619">
            <v>1382</v>
          </cell>
          <cell r="F619" t="str">
            <v>ELLIPSE LATERAL FILE UNIT</v>
          </cell>
          <cell r="G619">
            <v>5.5</v>
          </cell>
        </row>
        <row r="620">
          <cell r="E620">
            <v>1386</v>
          </cell>
          <cell r="F620" t="str">
            <v>ELLIPSE DESK (DK-2) CONSISTING</v>
          </cell>
          <cell r="G620">
            <v>6.47</v>
          </cell>
        </row>
        <row r="621">
          <cell r="E621">
            <v>1387</v>
          </cell>
          <cell r="F621" t="str">
            <v>FRONT COUNTER RIGHT-CONS FC-2R</v>
          </cell>
          <cell r="G621">
            <v>19.23</v>
          </cell>
        </row>
        <row r="622">
          <cell r="E622">
            <v>1388</v>
          </cell>
          <cell r="F622" t="str">
            <v>MAJOR PROJECT</v>
          </cell>
          <cell r="G622">
            <v>16.54</v>
          </cell>
        </row>
        <row r="623">
          <cell r="E623">
            <v>1389</v>
          </cell>
          <cell r="F623" t="str">
            <v>WORKSTATION-CONSUMER MGR DK-1R</v>
          </cell>
          <cell r="G623">
            <v>13.36</v>
          </cell>
        </row>
        <row r="624">
          <cell r="E624">
            <v>1390</v>
          </cell>
          <cell r="F624" t="str">
            <v>DESK/PEDLFT DK-4L CONSISTING</v>
          </cell>
          <cell r="G624">
            <v>5.99</v>
          </cell>
        </row>
        <row r="625">
          <cell r="E625">
            <v>1391</v>
          </cell>
          <cell r="F625" t="str">
            <v>DESK/PEDLFT DK-4L CONSISTING</v>
          </cell>
          <cell r="G625">
            <v>5.99</v>
          </cell>
        </row>
        <row r="626">
          <cell r="E626">
            <v>1392</v>
          </cell>
          <cell r="F626" t="str">
            <v>DESK/PESRT CONSUMER DK-4R</v>
          </cell>
          <cell r="G626">
            <v>5.99</v>
          </cell>
        </row>
        <row r="627">
          <cell r="E627">
            <v>1393</v>
          </cell>
          <cell r="F627" t="str">
            <v>FILE LATERAL W/ PEDESTAL</v>
          </cell>
          <cell r="G627">
            <v>5.14</v>
          </cell>
        </row>
        <row r="628">
          <cell r="E628">
            <v>1394</v>
          </cell>
          <cell r="F628" t="str">
            <v>TABLE-TOP KCTR4242-3712 W/BASE</v>
          </cell>
          <cell r="G628">
            <v>5.0199999999999996</v>
          </cell>
        </row>
        <row r="629">
          <cell r="E629">
            <v>1395</v>
          </cell>
          <cell r="F629" t="str">
            <v>CHAIR-SIDE 474429W-5999-3712</v>
          </cell>
          <cell r="G629">
            <v>4.6100000000000003</v>
          </cell>
        </row>
        <row r="630">
          <cell r="E630">
            <v>1396</v>
          </cell>
          <cell r="F630" t="str">
            <v>CHAIR-SIDE 474429W-5999-3712</v>
          </cell>
          <cell r="G630">
            <v>4.6100000000000003</v>
          </cell>
        </row>
        <row r="631">
          <cell r="E631">
            <v>1397</v>
          </cell>
          <cell r="F631" t="str">
            <v>CHAIR-SIDE 474429W-5999-3712</v>
          </cell>
          <cell r="G631">
            <v>4.6100000000000003</v>
          </cell>
        </row>
        <row r="632">
          <cell r="E632">
            <v>1401</v>
          </cell>
          <cell r="F632" t="str">
            <v>CLOSING BOOTH CONSISTING OF:</v>
          </cell>
          <cell r="G632">
            <v>10.92</v>
          </cell>
        </row>
        <row r="633">
          <cell r="E633">
            <v>1403</v>
          </cell>
          <cell r="F633" t="str">
            <v>WORKSTATION-CONSUMER MGR DK-1R</v>
          </cell>
          <cell r="G633">
            <v>13.53</v>
          </cell>
        </row>
        <row r="634">
          <cell r="E634">
            <v>1404</v>
          </cell>
          <cell r="F634" t="str">
            <v>DESK/PEDLFT DK-4L CONSISTING</v>
          </cell>
          <cell r="G634">
            <v>6.15</v>
          </cell>
        </row>
        <row r="635">
          <cell r="E635">
            <v>1405</v>
          </cell>
          <cell r="F635" t="str">
            <v>DESK/PEDLFT DK-4L CONSISTING</v>
          </cell>
          <cell r="G635">
            <v>6.15</v>
          </cell>
        </row>
        <row r="636">
          <cell r="E636">
            <v>1406</v>
          </cell>
          <cell r="F636" t="str">
            <v>Major Project</v>
          </cell>
          <cell r="G636">
            <v>60.94</v>
          </cell>
        </row>
        <row r="637">
          <cell r="E637">
            <v>1407</v>
          </cell>
          <cell r="F637" t="str">
            <v>FRONT COUNTER LEFT-CONS FC-1L</v>
          </cell>
          <cell r="G637">
            <v>16.84</v>
          </cell>
        </row>
        <row r="638">
          <cell r="E638">
            <v>1408</v>
          </cell>
          <cell r="F638" t="str">
            <v>WORKSTATION-CONSUMER MGR DK-1L</v>
          </cell>
          <cell r="G638">
            <v>13.36</v>
          </cell>
        </row>
        <row r="639">
          <cell r="E639">
            <v>1409</v>
          </cell>
          <cell r="F639" t="str">
            <v>DESK/PEDLFT DK-4L CONSISTING</v>
          </cell>
          <cell r="G639">
            <v>6.15</v>
          </cell>
        </row>
        <row r="640">
          <cell r="E640">
            <v>1410</v>
          </cell>
          <cell r="F640" t="str">
            <v>DESK/PEDLFT DK-4L CONSISTING</v>
          </cell>
          <cell r="G640">
            <v>6.15</v>
          </cell>
        </row>
        <row r="641">
          <cell r="E641">
            <v>1413</v>
          </cell>
          <cell r="F641" t="str">
            <v>Major project</v>
          </cell>
          <cell r="G641">
            <v>9.4600000000000009</v>
          </cell>
        </row>
        <row r="642">
          <cell r="E642">
            <v>1415</v>
          </cell>
          <cell r="F642" t="str">
            <v>ELLIPSE LATERAL FILE UNIT CONS</v>
          </cell>
          <cell r="G642">
            <v>5.94</v>
          </cell>
        </row>
        <row r="643">
          <cell r="E643">
            <v>1436</v>
          </cell>
          <cell r="F643" t="str">
            <v>VDT TABLE M40V4225E-3712</v>
          </cell>
          <cell r="G643">
            <v>4.3499999999999996</v>
          </cell>
        </row>
        <row r="644">
          <cell r="E644">
            <v>1444</v>
          </cell>
          <cell r="F644" t="str">
            <v>WORKSTATION CONSISTING OF:</v>
          </cell>
          <cell r="G644">
            <v>11.81</v>
          </cell>
        </row>
        <row r="645">
          <cell r="E645">
            <v>1446</v>
          </cell>
          <cell r="F645" t="str">
            <v>DESK: L4516630R</v>
          </cell>
          <cell r="G645">
            <v>4.62</v>
          </cell>
        </row>
        <row r="646">
          <cell r="E646">
            <v>1472</v>
          </cell>
          <cell r="F646" t="str">
            <v>SIGNAGE PER INVOICE NO.261</v>
          </cell>
          <cell r="G646">
            <v>12.29</v>
          </cell>
        </row>
        <row r="647">
          <cell r="E647">
            <v>1484</v>
          </cell>
          <cell r="F647" t="str">
            <v>BOOKCASE: MBC36484</v>
          </cell>
          <cell r="G647">
            <v>4.34</v>
          </cell>
        </row>
        <row r="648">
          <cell r="E648">
            <v>1518</v>
          </cell>
          <cell r="F648" t="str">
            <v>FILE LATERAL: 842461CW</v>
          </cell>
          <cell r="G648">
            <v>4.5199999999999996</v>
          </cell>
        </row>
        <row r="649">
          <cell r="E649">
            <v>1646</v>
          </cell>
          <cell r="F649" t="str">
            <v>FILE LATERAL: 842561HF</v>
          </cell>
          <cell r="G649">
            <v>5.39</v>
          </cell>
        </row>
        <row r="650">
          <cell r="E650">
            <v>1647</v>
          </cell>
          <cell r="F650" t="str">
            <v>FILE LATERAL: 842561HF</v>
          </cell>
          <cell r="G650">
            <v>5.39</v>
          </cell>
        </row>
        <row r="651">
          <cell r="E651">
            <v>1678</v>
          </cell>
          <cell r="F651" t="str">
            <v>FILE LATERAL QUOTE 39785</v>
          </cell>
          <cell r="G651">
            <v>5.85</v>
          </cell>
        </row>
        <row r="652">
          <cell r="E652">
            <v>1679</v>
          </cell>
          <cell r="F652" t="str">
            <v>FILE LATERAL QUOTE 39785</v>
          </cell>
          <cell r="G652">
            <v>5.85</v>
          </cell>
        </row>
        <row r="653">
          <cell r="E653">
            <v>1684</v>
          </cell>
          <cell r="F653" t="str">
            <v>FILE LATERAL 842561CW-4650-</v>
          </cell>
          <cell r="G653">
            <v>5.39</v>
          </cell>
        </row>
        <row r="654">
          <cell r="E654">
            <v>1685</v>
          </cell>
          <cell r="F654" t="str">
            <v>FILE LATERAL 842561CW-4650-</v>
          </cell>
          <cell r="G654">
            <v>5.39</v>
          </cell>
        </row>
        <row r="655">
          <cell r="E655">
            <v>1760</v>
          </cell>
          <cell r="F655" t="str">
            <v>TABLE VDT #M40V4225E-3712 NAT</v>
          </cell>
          <cell r="G655">
            <v>4.3499999999999996</v>
          </cell>
        </row>
        <row r="656">
          <cell r="E656">
            <v>2181</v>
          </cell>
          <cell r="F656" t="str">
            <v>FILE LATERAL: 842461CW</v>
          </cell>
          <cell r="G656">
            <v>4.92</v>
          </cell>
        </row>
        <row r="657">
          <cell r="E657">
            <v>2182</v>
          </cell>
          <cell r="F657" t="str">
            <v>FILE LATERAL: 842461CW</v>
          </cell>
          <cell r="G657">
            <v>4.5199999999999996</v>
          </cell>
        </row>
        <row r="658">
          <cell r="E658">
            <v>2738</v>
          </cell>
          <cell r="F658" t="str">
            <v>FILE LATERAL  842561CW-4650-</v>
          </cell>
          <cell r="G658">
            <v>7.67</v>
          </cell>
        </row>
        <row r="659">
          <cell r="E659">
            <v>2739</v>
          </cell>
          <cell r="F659" t="str">
            <v>FILE LATERAL  842561CW-4650-</v>
          </cell>
          <cell r="G659">
            <v>5.48</v>
          </cell>
        </row>
        <row r="660">
          <cell r="E660">
            <v>2740</v>
          </cell>
          <cell r="F660" t="str">
            <v>FILE LATERAL  842561CW-4650-</v>
          </cell>
          <cell r="G660">
            <v>5.48</v>
          </cell>
        </row>
        <row r="661">
          <cell r="E661">
            <v>2741</v>
          </cell>
          <cell r="F661" t="str">
            <v>FILE LATERAL  842561CW-4650-</v>
          </cell>
          <cell r="G661">
            <v>5.48</v>
          </cell>
        </row>
        <row r="662">
          <cell r="E662">
            <v>2742</v>
          </cell>
          <cell r="F662" t="str">
            <v>FILE LATERAL  842561CW-4650-</v>
          </cell>
          <cell r="G662">
            <v>5.48</v>
          </cell>
        </row>
        <row r="663">
          <cell r="E663">
            <v>2779</v>
          </cell>
          <cell r="F663" t="str">
            <v>LATERAL FILE UNIT CONSISTING</v>
          </cell>
          <cell r="G663">
            <v>17.579999999999998</v>
          </cell>
        </row>
        <row r="664">
          <cell r="E664">
            <v>2842</v>
          </cell>
          <cell r="F664" t="str">
            <v>3 SEAT SOFA OFS/MADISON SERIES</v>
          </cell>
          <cell r="G664">
            <v>9.41</v>
          </cell>
        </row>
        <row r="665">
          <cell r="E665">
            <v>2843</v>
          </cell>
          <cell r="F665" t="str">
            <v>LOUNGE CHAIR OFS/MADISON</v>
          </cell>
          <cell r="G665">
            <v>4.67</v>
          </cell>
        </row>
        <row r="666">
          <cell r="E666">
            <v>2844</v>
          </cell>
          <cell r="F666" t="str">
            <v>ORDER NO. 4277</v>
          </cell>
          <cell r="G666">
            <v>10.78</v>
          </cell>
        </row>
        <row r="667">
          <cell r="E667">
            <v>2847</v>
          </cell>
          <cell r="F667" t="str">
            <v>WORKSTATION CONSISTING OF:</v>
          </cell>
          <cell r="G667">
            <v>13.91</v>
          </cell>
        </row>
        <row r="668">
          <cell r="E668">
            <v>2848</v>
          </cell>
          <cell r="F668" t="str">
            <v>FILE LATERAL 4 DRW-4600-9201</v>
          </cell>
          <cell r="G668">
            <v>4.5199999999999996</v>
          </cell>
        </row>
        <row r="669">
          <cell r="E669">
            <v>3021</v>
          </cell>
          <cell r="F669" t="str">
            <v>ELLIPSE DESK/PED  DK-4R-T</v>
          </cell>
          <cell r="G669">
            <v>6.88</v>
          </cell>
        </row>
        <row r="670">
          <cell r="E670">
            <v>3022</v>
          </cell>
          <cell r="F670" t="str">
            <v>ELLIPSE DESK/PED  DK-4R-T</v>
          </cell>
          <cell r="G670">
            <v>6.88</v>
          </cell>
        </row>
        <row r="671">
          <cell r="E671">
            <v>3024</v>
          </cell>
          <cell r="F671" t="str">
            <v>FILE STEELCAS</v>
          </cell>
          <cell r="G671">
            <v>10.78</v>
          </cell>
        </row>
        <row r="672">
          <cell r="E672">
            <v>3025</v>
          </cell>
          <cell r="F672" t="str">
            <v>GLASS TOP  PLUS TAX</v>
          </cell>
          <cell r="G672">
            <v>10.55</v>
          </cell>
        </row>
        <row r="673">
          <cell r="E673">
            <v>3030</v>
          </cell>
          <cell r="F673" t="str">
            <v>DESK-DBL L4526030-3712-9250-</v>
          </cell>
          <cell r="G673">
            <v>5.43</v>
          </cell>
        </row>
        <row r="674">
          <cell r="E674">
            <v>3031</v>
          </cell>
          <cell r="F674" t="str">
            <v>DESK-DBL L4526030-3712-9250-</v>
          </cell>
          <cell r="G674">
            <v>5.43</v>
          </cell>
        </row>
        <row r="675">
          <cell r="E675">
            <v>3061</v>
          </cell>
          <cell r="F675" t="str">
            <v>CHAIR: 1166-25</v>
          </cell>
          <cell r="G675">
            <v>9.6999999999999993</v>
          </cell>
        </row>
        <row r="676">
          <cell r="E676">
            <v>3071</v>
          </cell>
          <cell r="F676" t="str">
            <v>SOFA: F20/633-74</v>
          </cell>
          <cell r="G676">
            <v>8.7799999999999994</v>
          </cell>
        </row>
        <row r="677">
          <cell r="E677">
            <v>3072</v>
          </cell>
          <cell r="F677" t="str">
            <v>CHAIR: 10-556</v>
          </cell>
          <cell r="G677">
            <v>5.03</v>
          </cell>
        </row>
        <row r="678">
          <cell r="E678">
            <v>3073</v>
          </cell>
          <cell r="F678" t="str">
            <v>CHAIR: 10-556</v>
          </cell>
          <cell r="G678">
            <v>5.03</v>
          </cell>
        </row>
        <row r="679">
          <cell r="E679">
            <v>3096</v>
          </cell>
          <cell r="F679" t="str">
            <v>SIDE-CHAIR 3001-10 HBF MARTHA</v>
          </cell>
          <cell r="G679">
            <v>7.44</v>
          </cell>
        </row>
        <row r="680">
          <cell r="E680">
            <v>3097</v>
          </cell>
          <cell r="F680" t="str">
            <v>OFS-MADISON LOUNGE CHAIR</v>
          </cell>
          <cell r="G680">
            <v>4.67</v>
          </cell>
        </row>
        <row r="681">
          <cell r="E681">
            <v>3104</v>
          </cell>
          <cell r="F681" t="str">
            <v>#4605331U-6205-L503 CHAIR</v>
          </cell>
          <cell r="G681">
            <v>6.33</v>
          </cell>
        </row>
        <row r="682">
          <cell r="E682">
            <v>3114</v>
          </cell>
          <cell r="F682" t="str">
            <v>SIGNAGE PER INVOICE #1144</v>
          </cell>
          <cell r="G682">
            <v>20.97</v>
          </cell>
        </row>
        <row r="683">
          <cell r="E683">
            <v>3128</v>
          </cell>
          <cell r="F683" t="str">
            <v>LEGEND MLX10DP/W SET</v>
          </cell>
          <cell r="G683">
            <v>53.05</v>
          </cell>
        </row>
        <row r="684">
          <cell r="E684">
            <v>3129</v>
          </cell>
          <cell r="F684" t="str">
            <v>9120 T2 FRM RLY AC UN</v>
          </cell>
          <cell r="G684">
            <v>50.38</v>
          </cell>
        </row>
        <row r="685">
          <cell r="E685">
            <v>3130</v>
          </cell>
          <cell r="F685" t="str">
            <v>9120 T2 FRM RLY AC UN</v>
          </cell>
          <cell r="G685">
            <v>48.57</v>
          </cell>
        </row>
        <row r="686">
          <cell r="E686">
            <v>3131</v>
          </cell>
          <cell r="F686" t="str">
            <v>9120 T2 FRM RLY AC UN</v>
          </cell>
          <cell r="G686">
            <v>38.75</v>
          </cell>
        </row>
        <row r="687">
          <cell r="E687">
            <v>3132</v>
          </cell>
          <cell r="F687" t="str">
            <v>9120 T2 FRM RLY AC UN</v>
          </cell>
          <cell r="G687">
            <v>38.75</v>
          </cell>
        </row>
        <row r="688">
          <cell r="E688">
            <v>3133</v>
          </cell>
          <cell r="F688" t="str">
            <v>9120 T2 FRM RLY AC UN</v>
          </cell>
          <cell r="G688">
            <v>38.75</v>
          </cell>
        </row>
        <row r="689">
          <cell r="E689">
            <v>3134</v>
          </cell>
          <cell r="F689" t="str">
            <v>FILE LATERAL FL-53 842561HF-</v>
          </cell>
          <cell r="G689">
            <v>5.48</v>
          </cell>
        </row>
        <row r="690">
          <cell r="E690">
            <v>3135</v>
          </cell>
          <cell r="F690" t="str">
            <v>RCPTN WORKSTATION CONSISTING</v>
          </cell>
          <cell r="G690">
            <v>17.63</v>
          </cell>
        </row>
        <row r="691">
          <cell r="E691">
            <v>3136</v>
          </cell>
          <cell r="F691" t="str">
            <v>MGR WORKSTATION CONSISTING OF</v>
          </cell>
          <cell r="G691">
            <v>11.67</v>
          </cell>
        </row>
        <row r="692">
          <cell r="E692">
            <v>3138</v>
          </cell>
          <cell r="F692" t="str">
            <v>ADD'L.PIECES FOR WORKSTATIONS</v>
          </cell>
          <cell r="G692">
            <v>11.4</v>
          </cell>
        </row>
        <row r="693">
          <cell r="E693">
            <v>3139</v>
          </cell>
          <cell r="F693" t="str">
            <v>ADD'L.PIECES FOR WORKSTATIONS</v>
          </cell>
          <cell r="G693">
            <v>11.4</v>
          </cell>
        </row>
        <row r="694">
          <cell r="E694">
            <v>3140</v>
          </cell>
          <cell r="F694" t="str">
            <v>ADD'L.PIECES FOR WORKSTATIONS</v>
          </cell>
          <cell r="G694">
            <v>11.4</v>
          </cell>
        </row>
        <row r="695">
          <cell r="E695">
            <v>3141</v>
          </cell>
          <cell r="F695" t="str">
            <v>ADD'L.PIECES FOR WORKSTATIONS</v>
          </cell>
          <cell r="G695">
            <v>11.4</v>
          </cell>
        </row>
        <row r="696">
          <cell r="E696">
            <v>3142</v>
          </cell>
          <cell r="F696" t="str">
            <v>ADD'L.PIECES FOR WORKSTATIONS</v>
          </cell>
          <cell r="G696">
            <v>11.4</v>
          </cell>
        </row>
        <row r="697">
          <cell r="E697">
            <v>3143</v>
          </cell>
          <cell r="F697" t="str">
            <v>ADD'L.PIECES FOR WORKSTATIONS</v>
          </cell>
          <cell r="G697">
            <v>11.4</v>
          </cell>
        </row>
        <row r="698">
          <cell r="E698">
            <v>3144</v>
          </cell>
          <cell r="F698" t="str">
            <v>ADD'L.PIECES FOR WORKSTATIONS</v>
          </cell>
          <cell r="G698">
            <v>11.4</v>
          </cell>
        </row>
        <row r="699">
          <cell r="E699">
            <v>3145</v>
          </cell>
          <cell r="F699" t="str">
            <v>ADD'L.PIECES FOR WORKSTATIONS</v>
          </cell>
          <cell r="G699">
            <v>11.4</v>
          </cell>
        </row>
        <row r="700">
          <cell r="E700">
            <v>3146</v>
          </cell>
          <cell r="F700" t="str">
            <v>UNIT ASSEMBLY: 9039F</v>
          </cell>
          <cell r="G700">
            <v>6.66</v>
          </cell>
        </row>
        <row r="701">
          <cell r="E701">
            <v>3147</v>
          </cell>
          <cell r="F701" t="str">
            <v>UNIT ASSEMBLY: 9075C</v>
          </cell>
          <cell r="G701">
            <v>6.19</v>
          </cell>
        </row>
        <row r="702">
          <cell r="E702">
            <v>3148</v>
          </cell>
          <cell r="F702" t="str">
            <v>UNIT ASSEMBLY: 9059B</v>
          </cell>
          <cell r="G702">
            <v>4.59</v>
          </cell>
        </row>
        <row r="703">
          <cell r="E703">
            <v>3150</v>
          </cell>
          <cell r="F703" t="str">
            <v>LEGEND MLX10DP/W SET</v>
          </cell>
          <cell r="G703">
            <v>55.55</v>
          </cell>
        </row>
        <row r="704">
          <cell r="E704">
            <v>3154</v>
          </cell>
          <cell r="F704" t="str">
            <v>BOOKCASE: BK01/3670</v>
          </cell>
          <cell r="G704">
            <v>12.74</v>
          </cell>
        </row>
        <row r="705">
          <cell r="E705">
            <v>3183</v>
          </cell>
          <cell r="F705" t="str">
            <v>UNIT ASY-DESK 9259B-4650-9201-</v>
          </cell>
          <cell r="G705">
            <v>5.26</v>
          </cell>
        </row>
        <row r="706">
          <cell r="E706">
            <v>3184</v>
          </cell>
          <cell r="F706" t="str">
            <v>408120 CHAIR-9002-6041-1012-</v>
          </cell>
          <cell r="G706">
            <v>4.3499999999999996</v>
          </cell>
        </row>
        <row r="707">
          <cell r="E707">
            <v>3185</v>
          </cell>
          <cell r="F707" t="str">
            <v>408120 CHAIR-9002-6041-1012-</v>
          </cell>
          <cell r="G707">
            <v>4.3499999999999996</v>
          </cell>
        </row>
        <row r="708">
          <cell r="E708">
            <v>3186</v>
          </cell>
          <cell r="F708" t="str">
            <v>ARTWORK: BIRTH OF AMERICA</v>
          </cell>
          <cell r="G708">
            <v>6.26</v>
          </cell>
        </row>
        <row r="709">
          <cell r="E709">
            <v>3187</v>
          </cell>
          <cell r="F709" t="str">
            <v>ARTWORK: FINANCE XXI</v>
          </cell>
          <cell r="G709">
            <v>6.01</v>
          </cell>
        </row>
        <row r="710">
          <cell r="E710">
            <v>3225</v>
          </cell>
          <cell r="F710" t="str">
            <v>WORKSTATION DK-1L CONSISTING</v>
          </cell>
          <cell r="G710">
            <v>16.13</v>
          </cell>
        </row>
        <row r="711">
          <cell r="E711">
            <v>3226</v>
          </cell>
          <cell r="F711" t="str">
            <v>WORKSTATION DK-4R CONSISTING</v>
          </cell>
          <cell r="G711">
            <v>7.21</v>
          </cell>
        </row>
        <row r="712">
          <cell r="E712">
            <v>3227</v>
          </cell>
          <cell r="F712" t="str">
            <v>WORKSTATION DK-4R CONSISTING</v>
          </cell>
          <cell r="G712">
            <v>7.21</v>
          </cell>
        </row>
        <row r="713">
          <cell r="E713">
            <v>3228</v>
          </cell>
          <cell r="F713" t="str">
            <v>WORKSTATION DK-4R CONSISTING</v>
          </cell>
          <cell r="G713">
            <v>7.21</v>
          </cell>
        </row>
        <row r="714">
          <cell r="E714">
            <v>3229</v>
          </cell>
          <cell r="F714" t="str">
            <v>WORKSTATION DK-4R CONSISTING</v>
          </cell>
          <cell r="G714">
            <v>7.21</v>
          </cell>
        </row>
        <row r="715">
          <cell r="E715">
            <v>3230</v>
          </cell>
          <cell r="F715" t="str">
            <v>WORKSTATION DK-4R CONSISTING</v>
          </cell>
          <cell r="G715">
            <v>7.21</v>
          </cell>
        </row>
        <row r="716">
          <cell r="E716">
            <v>3231</v>
          </cell>
          <cell r="F716" t="str">
            <v>WORKSTATION DK-4R CONSISTING</v>
          </cell>
          <cell r="G716">
            <v>7.21</v>
          </cell>
        </row>
        <row r="717">
          <cell r="E717">
            <v>3232</v>
          </cell>
          <cell r="F717" t="str">
            <v>WORKSTATION DK-4R CONSISTING</v>
          </cell>
          <cell r="G717">
            <v>7.21</v>
          </cell>
        </row>
        <row r="718">
          <cell r="E718">
            <v>3233</v>
          </cell>
          <cell r="F718" t="str">
            <v>WORKSTATION DK-4R CONSISTING</v>
          </cell>
          <cell r="G718">
            <v>7.21</v>
          </cell>
        </row>
        <row r="719">
          <cell r="E719">
            <v>3234</v>
          </cell>
          <cell r="F719" t="str">
            <v>DESK-UNIT ASY 9059B 30X60X30</v>
          </cell>
          <cell r="G719">
            <v>4.24</v>
          </cell>
        </row>
        <row r="720">
          <cell r="E720">
            <v>3235</v>
          </cell>
          <cell r="F720" t="str">
            <v>WORKSTATION FC-4R CONSISTING</v>
          </cell>
          <cell r="G720">
            <v>13.86</v>
          </cell>
        </row>
        <row r="721">
          <cell r="E721">
            <v>3236</v>
          </cell>
          <cell r="F721" t="str">
            <v>CREDENZA:9039F UNIT ASY 2 PEDS</v>
          </cell>
          <cell r="G721">
            <v>6.15</v>
          </cell>
        </row>
        <row r="722">
          <cell r="E722">
            <v>3262</v>
          </cell>
          <cell r="F722" t="str">
            <v>DISHWASHER INSTALLED/FURNISHED</v>
          </cell>
          <cell r="G722">
            <v>8.9600000000000009</v>
          </cell>
        </row>
        <row r="723">
          <cell r="E723">
            <v>3274</v>
          </cell>
          <cell r="F723" t="str">
            <v>OFS-LOUNGE CHAIR 2107/FMW</v>
          </cell>
          <cell r="G723">
            <v>5.1100000000000003</v>
          </cell>
        </row>
        <row r="724">
          <cell r="E724">
            <v>3279</v>
          </cell>
          <cell r="F724" t="str">
            <v>RECPT. WORKSTATION CONSISTING</v>
          </cell>
          <cell r="G724">
            <v>29.83</v>
          </cell>
        </row>
        <row r="725">
          <cell r="E725">
            <v>3296</v>
          </cell>
          <cell r="F725" t="str">
            <v>DESK-SGL PED M42DA66361-3772-</v>
          </cell>
          <cell r="G725">
            <v>15.96</v>
          </cell>
        </row>
        <row r="726">
          <cell r="E726">
            <v>3297</v>
          </cell>
          <cell r="F726" t="str">
            <v>VDT TABLE M40V4225E-3772</v>
          </cell>
          <cell r="G726">
            <v>5.15</v>
          </cell>
        </row>
        <row r="727">
          <cell r="E727">
            <v>3298</v>
          </cell>
          <cell r="F727" t="str">
            <v>VDT TABLE M40V4225E-3772</v>
          </cell>
          <cell r="G727">
            <v>5.15</v>
          </cell>
        </row>
        <row r="728">
          <cell r="E728">
            <v>3299</v>
          </cell>
          <cell r="F728" t="str">
            <v>VDT TABLE M40V4225E-3772</v>
          </cell>
          <cell r="G728">
            <v>5.15</v>
          </cell>
        </row>
        <row r="729">
          <cell r="E729">
            <v>3300</v>
          </cell>
          <cell r="F729" t="str">
            <v>CHAIR-GUEST 474429W-3772-5999</v>
          </cell>
          <cell r="G729">
            <v>5.29</v>
          </cell>
        </row>
        <row r="730">
          <cell r="E730">
            <v>3301</v>
          </cell>
          <cell r="F730" t="str">
            <v>CHAIR-GUEST 474429W-3772-5999</v>
          </cell>
          <cell r="G730">
            <v>5.29</v>
          </cell>
        </row>
        <row r="731">
          <cell r="E731">
            <v>3302</v>
          </cell>
          <cell r="F731" t="str">
            <v>CHAIR-GUEST 474429W-3772-5999</v>
          </cell>
          <cell r="G731">
            <v>5.29</v>
          </cell>
        </row>
        <row r="732">
          <cell r="E732">
            <v>3303</v>
          </cell>
          <cell r="F732" t="str">
            <v>CHAIR-GUEST 474429W-3772-5999</v>
          </cell>
          <cell r="G732">
            <v>5.29</v>
          </cell>
        </row>
        <row r="733">
          <cell r="E733">
            <v>3304</v>
          </cell>
          <cell r="F733" t="str">
            <v>CHAIR-GUEST 474429W-3772-5999</v>
          </cell>
          <cell r="G733">
            <v>5.29</v>
          </cell>
        </row>
        <row r="734">
          <cell r="E734">
            <v>3305</v>
          </cell>
          <cell r="F734" t="str">
            <v>CHAIR-GUEST 474429W-3772-5999</v>
          </cell>
          <cell r="G734">
            <v>5.29</v>
          </cell>
        </row>
        <row r="735">
          <cell r="E735">
            <v>3306</v>
          </cell>
          <cell r="F735" t="str">
            <v>CHAIR-GUEST 474429W-3772-5999</v>
          </cell>
          <cell r="G735">
            <v>5.29</v>
          </cell>
        </row>
        <row r="736">
          <cell r="E736">
            <v>3307</v>
          </cell>
          <cell r="F736" t="str">
            <v>CHAIR-GUEST 474429W-3772-5999</v>
          </cell>
          <cell r="G736">
            <v>5.29</v>
          </cell>
        </row>
        <row r="737">
          <cell r="E737">
            <v>3308</v>
          </cell>
          <cell r="F737" t="str">
            <v>FILE-LATERAL M4LF7220-3772-</v>
          </cell>
          <cell r="G737">
            <v>15.16</v>
          </cell>
        </row>
        <row r="738">
          <cell r="E738">
            <v>3309</v>
          </cell>
          <cell r="F738" t="str">
            <v>DESK-DBL PED M42DA7236-3772-</v>
          </cell>
          <cell r="G738">
            <v>13.73</v>
          </cell>
        </row>
        <row r="739">
          <cell r="E739">
            <v>3310</v>
          </cell>
          <cell r="F739" t="str">
            <v>CREDENZA M42N6020PDP-3772-9250</v>
          </cell>
          <cell r="G739">
            <v>12.51</v>
          </cell>
        </row>
        <row r="740">
          <cell r="E740">
            <v>3311</v>
          </cell>
          <cell r="F740" t="str">
            <v>DESK-DBL PED M42DA6636-3772-</v>
          </cell>
          <cell r="G740">
            <v>12.35</v>
          </cell>
        </row>
        <row r="741">
          <cell r="E741">
            <v>3312</v>
          </cell>
          <cell r="F741" t="str">
            <v>DESK-SGL PED M42DA7236L-3772-</v>
          </cell>
          <cell r="G741">
            <v>10.210000000000001</v>
          </cell>
        </row>
        <row r="742">
          <cell r="E742">
            <v>3313</v>
          </cell>
          <cell r="F742" t="str">
            <v>CHAIR-DESK 4605331U-6205-L107</v>
          </cell>
          <cell r="G742">
            <v>7.12</v>
          </cell>
        </row>
        <row r="743">
          <cell r="E743">
            <v>3314</v>
          </cell>
          <cell r="F743" t="str">
            <v>CHAIR-DESK 4605331U-6205-L107</v>
          </cell>
          <cell r="G743">
            <v>7.12</v>
          </cell>
        </row>
        <row r="744">
          <cell r="E744">
            <v>3315</v>
          </cell>
          <cell r="F744" t="str">
            <v>CHAIR-DESK 4605331U-6205-L107</v>
          </cell>
          <cell r="G744">
            <v>7.12</v>
          </cell>
        </row>
        <row r="745">
          <cell r="E745">
            <v>3316</v>
          </cell>
          <cell r="F745" t="str">
            <v>CHAIR-DESK 4605331U-6205-L107</v>
          </cell>
          <cell r="G745">
            <v>7.12</v>
          </cell>
        </row>
        <row r="746">
          <cell r="E746">
            <v>3317</v>
          </cell>
          <cell r="F746" t="str">
            <v>BOOKCASE MBC36484-3772</v>
          </cell>
          <cell r="G746">
            <v>5.34</v>
          </cell>
        </row>
        <row r="747">
          <cell r="E747">
            <v>3318</v>
          </cell>
          <cell r="F747" t="str">
            <v>BOOKCASE MBC36484-3772</v>
          </cell>
          <cell r="G747">
            <v>5.34</v>
          </cell>
        </row>
        <row r="748">
          <cell r="E748">
            <v>3319</v>
          </cell>
          <cell r="F748" t="str">
            <v>BOOKCASE MBC36484-3772</v>
          </cell>
          <cell r="G748">
            <v>5.34</v>
          </cell>
        </row>
        <row r="749">
          <cell r="E749">
            <v>3320</v>
          </cell>
          <cell r="F749" t="str">
            <v>BOOKCASE MBC36484-3772</v>
          </cell>
          <cell r="G749">
            <v>5.34</v>
          </cell>
        </row>
        <row r="750">
          <cell r="E750">
            <v>3321</v>
          </cell>
          <cell r="F750" t="str">
            <v>CREDENZA M42N7220PDP-3772-</v>
          </cell>
          <cell r="G750">
            <v>13.3</v>
          </cell>
        </row>
        <row r="751">
          <cell r="E751">
            <v>3322</v>
          </cell>
          <cell r="F751" t="str">
            <v>CREDENZA M42N7220PDP-3772-</v>
          </cell>
          <cell r="G751">
            <v>13.3</v>
          </cell>
        </row>
        <row r="752">
          <cell r="E752">
            <v>3323</v>
          </cell>
          <cell r="F752" t="str">
            <v>DESK CONSISTING OF:</v>
          </cell>
          <cell r="G752">
            <v>22.6</v>
          </cell>
        </row>
        <row r="753">
          <cell r="E753">
            <v>3336</v>
          </cell>
          <cell r="F753" t="str">
            <v>CHAIR-DESK 4605331U-6205-L107</v>
          </cell>
          <cell r="G753">
            <v>8.1300000000000008</v>
          </cell>
        </row>
        <row r="754">
          <cell r="E754">
            <v>3337</v>
          </cell>
          <cell r="F754" t="str">
            <v>FILE LATERAL W/TOP CONSISTING</v>
          </cell>
          <cell r="G754">
            <v>6.56</v>
          </cell>
        </row>
        <row r="755">
          <cell r="E755">
            <v>3338</v>
          </cell>
          <cell r="F755" t="str">
            <v>CHAIR-GUEST 10-598-19-2253</v>
          </cell>
          <cell r="G755">
            <v>4.8099999999999996</v>
          </cell>
        </row>
        <row r="756">
          <cell r="E756">
            <v>3339</v>
          </cell>
          <cell r="F756" t="str">
            <v>CHAIR-GUEST 10-598-19-2253</v>
          </cell>
          <cell r="G756">
            <v>4.8099999999999996</v>
          </cell>
        </row>
        <row r="757">
          <cell r="E757">
            <v>3340</v>
          </cell>
          <cell r="F757" t="str">
            <v>CHAIR-GUEST 10-598-19-2253</v>
          </cell>
          <cell r="G757">
            <v>4.8099999999999996</v>
          </cell>
        </row>
        <row r="758">
          <cell r="E758">
            <v>3341</v>
          </cell>
          <cell r="F758" t="str">
            <v>WORKSTATION CONSISTING OF THE</v>
          </cell>
          <cell r="G758">
            <v>7.4</v>
          </cell>
        </row>
        <row r="759">
          <cell r="E759">
            <v>3344</v>
          </cell>
          <cell r="F759" t="str">
            <v>CHAIR-DESK 4605331I-6205-L507</v>
          </cell>
          <cell r="G759">
            <v>6.54</v>
          </cell>
        </row>
        <row r="760">
          <cell r="E760">
            <v>3345</v>
          </cell>
          <cell r="F760" t="str">
            <v>DESK-SGL L4616630R-3961-9250-</v>
          </cell>
          <cell r="G760">
            <v>8.8699999999999992</v>
          </cell>
        </row>
        <row r="761">
          <cell r="E761">
            <v>3346</v>
          </cell>
          <cell r="F761" t="str">
            <v>DESK-SGL L4616630R-3961-9250-</v>
          </cell>
          <cell r="G761">
            <v>8.8699999999999992</v>
          </cell>
        </row>
        <row r="762">
          <cell r="E762">
            <v>3356</v>
          </cell>
          <cell r="F762" t="str">
            <v>ARTWORK</v>
          </cell>
          <cell r="G762">
            <v>8.15</v>
          </cell>
        </row>
        <row r="763">
          <cell r="E763">
            <v>3357</v>
          </cell>
          <cell r="F763" t="str">
            <v>ARTWORK</v>
          </cell>
          <cell r="G763">
            <v>8.15</v>
          </cell>
        </row>
        <row r="764">
          <cell r="E764">
            <v>3358</v>
          </cell>
          <cell r="F764" t="str">
            <v>Proximity Keyboard Wedge</v>
          </cell>
          <cell r="G764">
            <v>15.41</v>
          </cell>
        </row>
        <row r="765">
          <cell r="E765">
            <v>3375</v>
          </cell>
          <cell r="F765" t="str">
            <v>FRONT COUNTER</v>
          </cell>
          <cell r="G765">
            <v>33.119999999999997</v>
          </cell>
        </row>
        <row r="766">
          <cell r="E766">
            <v>3381</v>
          </cell>
          <cell r="F766" t="str">
            <v>BANNER INSTALLED PER</v>
          </cell>
          <cell r="G766">
            <v>14.24</v>
          </cell>
        </row>
        <row r="767">
          <cell r="E767">
            <v>3386</v>
          </cell>
          <cell r="F767" t="str">
            <v>RENOVATION</v>
          </cell>
          <cell r="G767">
            <v>573.9</v>
          </cell>
        </row>
        <row r="768">
          <cell r="E768">
            <v>3388</v>
          </cell>
          <cell r="F768" t="str">
            <v>RENOVATION</v>
          </cell>
          <cell r="G768">
            <v>70.3</v>
          </cell>
        </row>
        <row r="769">
          <cell r="E769">
            <v>3400</v>
          </cell>
          <cell r="F769" t="str">
            <v>460 CHAIR WORK-4605331U-6205</v>
          </cell>
          <cell r="G769">
            <v>6.45</v>
          </cell>
        </row>
        <row r="770">
          <cell r="E770">
            <v>3401</v>
          </cell>
          <cell r="F770" t="str">
            <v>460 CHAIR WORK-4605331U-6205-</v>
          </cell>
          <cell r="G770">
            <v>6.45</v>
          </cell>
        </row>
        <row r="771">
          <cell r="E771">
            <v>3409</v>
          </cell>
          <cell r="F771" t="str">
            <v>4605331U CHAIR 6205-L107</v>
          </cell>
          <cell r="G771">
            <v>6.54</v>
          </cell>
        </row>
        <row r="772">
          <cell r="E772">
            <v>3415</v>
          </cell>
          <cell r="F772" t="str">
            <v>4605331U-6205-L107 CHAIR</v>
          </cell>
          <cell r="G772">
            <v>6.45</v>
          </cell>
        </row>
        <row r="773">
          <cell r="E773">
            <v>3426</v>
          </cell>
          <cell r="F773" t="str">
            <v>5-TON AIR HANDLER UNIT PER</v>
          </cell>
          <cell r="G773">
            <v>33.33</v>
          </cell>
        </row>
        <row r="774">
          <cell r="E774">
            <v>3427</v>
          </cell>
          <cell r="F774" t="str">
            <v>13- 6x30 worksurfaces"</v>
          </cell>
          <cell r="G774">
            <v>11.19</v>
          </cell>
        </row>
        <row r="775">
          <cell r="E775">
            <v>3446</v>
          </cell>
          <cell r="F775" t="str">
            <v>LABOR/MOVED PHONES&amp;FAX</v>
          </cell>
          <cell r="G775">
            <v>63.04</v>
          </cell>
        </row>
        <row r="776">
          <cell r="E776">
            <v>3452</v>
          </cell>
          <cell r="F776" t="str">
            <v>SHELVING</v>
          </cell>
          <cell r="G776">
            <v>49.65</v>
          </cell>
        </row>
        <row r="777">
          <cell r="E777">
            <v>3460</v>
          </cell>
          <cell r="F777" t="str">
            <v>42- 72x30 WorkSurfaces</v>
          </cell>
          <cell r="G777">
            <v>36.159999999999997</v>
          </cell>
        </row>
        <row r="778">
          <cell r="E778">
            <v>3461</v>
          </cell>
          <cell r="F778" t="str">
            <v>35- 6x30 Worksurfaces</v>
          </cell>
          <cell r="G778">
            <v>30.49</v>
          </cell>
        </row>
        <row r="779">
          <cell r="E779">
            <v>3462</v>
          </cell>
          <cell r="F779" t="str">
            <v>9- 5 Drawerals 36 lateral fil"</v>
          </cell>
          <cell r="G779">
            <v>21.57</v>
          </cell>
        </row>
        <row r="780">
          <cell r="E780">
            <v>3463</v>
          </cell>
          <cell r="F780" t="str">
            <v>66- Adjustable Keynboard Pads</v>
          </cell>
          <cell r="G780">
            <v>20.64</v>
          </cell>
        </row>
        <row r="781">
          <cell r="E781">
            <v>3464</v>
          </cell>
          <cell r="F781" t="str">
            <v>45- Adjustable keyboard pads</v>
          </cell>
          <cell r="G781">
            <v>17.95</v>
          </cell>
        </row>
        <row r="782">
          <cell r="E782">
            <v>3465</v>
          </cell>
          <cell r="F782" t="str">
            <v>STRT SPAN PWR CONNECTOR</v>
          </cell>
          <cell r="G782">
            <v>17.010000000000002</v>
          </cell>
        </row>
        <row r="783">
          <cell r="E783">
            <v>3466</v>
          </cell>
          <cell r="F783" t="str">
            <v>43-Adjustable Keyboard Pads</v>
          </cell>
          <cell r="G783">
            <v>16.95</v>
          </cell>
        </row>
        <row r="784">
          <cell r="E784">
            <v>3467</v>
          </cell>
          <cell r="F784" t="str">
            <v>Misc. Items</v>
          </cell>
          <cell r="G784">
            <v>16.34</v>
          </cell>
        </row>
        <row r="785">
          <cell r="E785">
            <v>3468</v>
          </cell>
          <cell r="F785" t="str">
            <v>BASECOVERS</v>
          </cell>
          <cell r="G785">
            <v>14.54</v>
          </cell>
        </row>
        <row r="786">
          <cell r="E786">
            <v>3469</v>
          </cell>
          <cell r="F786" t="str">
            <v>WS-630 WORKSURFACE</v>
          </cell>
          <cell r="G786">
            <v>14.29</v>
          </cell>
        </row>
        <row r="787">
          <cell r="E787">
            <v>3470</v>
          </cell>
          <cell r="F787" t="str">
            <v>LATERAL FILE, 2 DRAWERS</v>
          </cell>
          <cell r="G787">
            <v>13.5</v>
          </cell>
        </row>
        <row r="788">
          <cell r="E788">
            <v>3471</v>
          </cell>
          <cell r="F788" t="str">
            <v>33- Adjustable keyboard pads</v>
          </cell>
          <cell r="G788">
            <v>13.28</v>
          </cell>
        </row>
        <row r="789">
          <cell r="E789">
            <v>3472</v>
          </cell>
          <cell r="F789" t="str">
            <v>35- 36 Powered Retrofit Kits"</v>
          </cell>
          <cell r="G789">
            <v>13.02</v>
          </cell>
        </row>
        <row r="790">
          <cell r="E790">
            <v>3473</v>
          </cell>
          <cell r="F790" t="str">
            <v>72X30 WS</v>
          </cell>
          <cell r="G790">
            <v>12.63</v>
          </cell>
        </row>
        <row r="791">
          <cell r="E791">
            <v>3474</v>
          </cell>
          <cell r="F791" t="str">
            <v>5-36 5 Draweral Lateral files"</v>
          </cell>
          <cell r="G791">
            <v>12.35</v>
          </cell>
        </row>
        <row r="792">
          <cell r="E792">
            <v>3475</v>
          </cell>
          <cell r="F792" t="str">
            <v>STRT SPAN PWR CONNECTOR</v>
          </cell>
          <cell r="G792">
            <v>11.87</v>
          </cell>
        </row>
        <row r="793">
          <cell r="E793">
            <v>3476</v>
          </cell>
          <cell r="F793" t="str">
            <v>20-36 POWERED RETROFIT KIT"</v>
          </cell>
          <cell r="G793">
            <v>10.85</v>
          </cell>
        </row>
        <row r="794">
          <cell r="E794">
            <v>3477</v>
          </cell>
          <cell r="F794" t="str">
            <v>4-36 5 Drawers Locking Latera"</v>
          </cell>
          <cell r="G794">
            <v>9.2200000000000006</v>
          </cell>
        </row>
        <row r="795">
          <cell r="E795">
            <v>3478</v>
          </cell>
          <cell r="F795" t="str">
            <v>8-Base Feed Modules</v>
          </cell>
          <cell r="G795">
            <v>8.3000000000000007</v>
          </cell>
        </row>
        <row r="796">
          <cell r="E796">
            <v>3479</v>
          </cell>
          <cell r="F796" t="str">
            <v>27- Straight Span Connectors</v>
          </cell>
          <cell r="G796">
            <v>7.85</v>
          </cell>
        </row>
        <row r="797">
          <cell r="E797">
            <v>3480</v>
          </cell>
          <cell r="F797" t="str">
            <v>(3) 5 Drawers 36 Haworth file"</v>
          </cell>
          <cell r="G797">
            <v>7.61</v>
          </cell>
        </row>
        <row r="798">
          <cell r="E798">
            <v>3481</v>
          </cell>
          <cell r="F798" t="str">
            <v>8-TOP FEED MODULE</v>
          </cell>
          <cell r="G798">
            <v>10.8</v>
          </cell>
        </row>
        <row r="799">
          <cell r="E799">
            <v>3482</v>
          </cell>
          <cell r="F799" t="str">
            <v>NEOPOST MACHINE</v>
          </cell>
          <cell r="G799">
            <v>156.22999999999999</v>
          </cell>
        </row>
        <row r="800">
          <cell r="E800">
            <v>3496</v>
          </cell>
          <cell r="F800" t="str">
            <v>EXPAND ACCESS CONTROL SYSTEM</v>
          </cell>
          <cell r="G800">
            <v>1395.93</v>
          </cell>
        </row>
        <row r="801">
          <cell r="E801">
            <v>3498</v>
          </cell>
          <cell r="F801" t="str">
            <v>Leasehold Improvements</v>
          </cell>
          <cell r="G801">
            <v>380.93</v>
          </cell>
        </row>
        <row r="802">
          <cell r="E802">
            <v>3500</v>
          </cell>
          <cell r="F802" t="str">
            <v>Leasehold Improvements</v>
          </cell>
          <cell r="G802">
            <v>140.02000000000001</v>
          </cell>
        </row>
        <row r="803">
          <cell r="E803">
            <v>3501</v>
          </cell>
          <cell r="F803" t="str">
            <v>Leasehold Improvements</v>
          </cell>
          <cell r="G803">
            <v>69.260000000000005</v>
          </cell>
        </row>
        <row r="804">
          <cell r="E804">
            <v>3503</v>
          </cell>
          <cell r="F804" t="str">
            <v>Signage</v>
          </cell>
          <cell r="G804">
            <v>24.32</v>
          </cell>
        </row>
        <row r="805">
          <cell r="E805">
            <v>3504</v>
          </cell>
          <cell r="F805" t="str">
            <v>842561HF LAT FILE 1 SHV 4 DRW</v>
          </cell>
          <cell r="G805">
            <v>5.48</v>
          </cell>
        </row>
        <row r="806">
          <cell r="E806">
            <v>3508</v>
          </cell>
          <cell r="F806" t="str">
            <v>460 CHAIR WORK-4605331U-6205</v>
          </cell>
          <cell r="G806">
            <v>6.54</v>
          </cell>
        </row>
        <row r="807">
          <cell r="E807">
            <v>3511</v>
          </cell>
          <cell r="F807" t="str">
            <v>Telecom Equipment - Lucent</v>
          </cell>
          <cell r="G807">
            <v>6134.7</v>
          </cell>
        </row>
        <row r="808">
          <cell r="E808">
            <v>3513</v>
          </cell>
          <cell r="F808" t="str">
            <v>MINI BLINDS PER QUOTE DATED</v>
          </cell>
          <cell r="G808">
            <v>5.04</v>
          </cell>
        </row>
        <row r="809">
          <cell r="E809">
            <v>3520</v>
          </cell>
          <cell r="F809" t="str">
            <v>PANELS TO COMPLETE WORKSTATION</v>
          </cell>
          <cell r="G809">
            <v>8.8699999999999992</v>
          </cell>
        </row>
        <row r="810">
          <cell r="E810">
            <v>3521</v>
          </cell>
          <cell r="F810" t="str">
            <v>Leasehold Improvements</v>
          </cell>
          <cell r="G810">
            <v>133.61000000000001</v>
          </cell>
        </row>
        <row r="811">
          <cell r="E811">
            <v>3522</v>
          </cell>
          <cell r="F811" t="str">
            <v>Leasehold Improvements</v>
          </cell>
          <cell r="G811">
            <v>90</v>
          </cell>
        </row>
        <row r="812">
          <cell r="E812">
            <v>3524</v>
          </cell>
          <cell r="F812" t="str">
            <v>CHAIR-PLUS 4539331BW-6205-B389</v>
          </cell>
          <cell r="G812">
            <v>5.89</v>
          </cell>
        </row>
        <row r="813">
          <cell r="E813">
            <v>3525</v>
          </cell>
          <cell r="F813" t="str">
            <v>INSTALL CASI-RUSCO SECURE</v>
          </cell>
          <cell r="G813">
            <v>354.32</v>
          </cell>
        </row>
        <row r="814">
          <cell r="E814">
            <v>3527</v>
          </cell>
          <cell r="F814" t="str">
            <v>842461HF LAT. FILE 4 DWR 4600</v>
          </cell>
          <cell r="G814">
            <v>4.5199999999999996</v>
          </cell>
        </row>
        <row r="815">
          <cell r="E815">
            <v>3528</v>
          </cell>
          <cell r="F815" t="str">
            <v>842461HF LAT. FILE 4 DWR 4600</v>
          </cell>
          <cell r="G815">
            <v>4.5199999999999996</v>
          </cell>
        </row>
        <row r="816">
          <cell r="E816">
            <v>3529</v>
          </cell>
          <cell r="F816" t="str">
            <v>842461HF LAT. FILE 4 DWR 4600</v>
          </cell>
          <cell r="G816">
            <v>4.5199999999999996</v>
          </cell>
        </row>
        <row r="817">
          <cell r="E817">
            <v>3530</v>
          </cell>
          <cell r="F817" t="str">
            <v>842461HF LAT. FILE 4 DWR 4600</v>
          </cell>
          <cell r="G817">
            <v>4.5199999999999996</v>
          </cell>
        </row>
        <row r="818">
          <cell r="E818">
            <v>3531</v>
          </cell>
          <cell r="F818" t="str">
            <v>REFRIGERATOR MODEL 46-70003</v>
          </cell>
          <cell r="G818">
            <v>11.99</v>
          </cell>
        </row>
        <row r="819">
          <cell r="E819">
            <v>3532</v>
          </cell>
          <cell r="F819" t="str">
            <v>REFRIGERATOR MODEL 46-70003</v>
          </cell>
          <cell r="G819">
            <v>11.99</v>
          </cell>
        </row>
        <row r="820">
          <cell r="E820">
            <v>3533</v>
          </cell>
          <cell r="F820" t="str">
            <v>PANEL-ENHANCED 9TT4245P3-6607-</v>
          </cell>
          <cell r="G820">
            <v>8.2200000000000006</v>
          </cell>
        </row>
        <row r="821">
          <cell r="E821">
            <v>3534</v>
          </cell>
          <cell r="F821" t="str">
            <v>PANEL-ENHANCED 9TT4245P3-6607-</v>
          </cell>
          <cell r="G821">
            <v>8.2200000000000006</v>
          </cell>
        </row>
        <row r="822">
          <cell r="E822">
            <v>3535</v>
          </cell>
          <cell r="F822" t="str">
            <v>REFRIGERATOR MODEL #4</v>
          </cell>
          <cell r="G822">
            <v>23.98</v>
          </cell>
        </row>
        <row r="823">
          <cell r="E823">
            <v>3536</v>
          </cell>
          <cell r="F823" t="str">
            <v>REFRIGERATOR MODEL #4</v>
          </cell>
          <cell r="G823">
            <v>23.98</v>
          </cell>
        </row>
        <row r="824">
          <cell r="E824">
            <v>3543</v>
          </cell>
          <cell r="F824" t="str">
            <v>CHAIR-SWATHMORE 243  W-45 MAHG</v>
          </cell>
          <cell r="G824">
            <v>9.18</v>
          </cell>
        </row>
        <row r="825">
          <cell r="E825">
            <v>3544</v>
          </cell>
          <cell r="F825" t="str">
            <v>CHAIR-SWATHMORE 243  W-45 MAHG</v>
          </cell>
          <cell r="G825">
            <v>9.18</v>
          </cell>
        </row>
        <row r="826">
          <cell r="E826">
            <v>3545</v>
          </cell>
          <cell r="F826" t="str">
            <v>CHAIR-SWATHMORE 243  W-45 MAHG</v>
          </cell>
          <cell r="G826">
            <v>9.18</v>
          </cell>
        </row>
        <row r="827">
          <cell r="E827">
            <v>3546</v>
          </cell>
          <cell r="F827" t="str">
            <v>CHAIR-SWATHMORE 243  W-45 MAHG</v>
          </cell>
          <cell r="G827">
            <v>9.18</v>
          </cell>
        </row>
        <row r="828">
          <cell r="E828">
            <v>3547</v>
          </cell>
          <cell r="F828" t="str">
            <v>Dell</v>
          </cell>
          <cell r="G828">
            <v>118.38</v>
          </cell>
        </row>
        <row r="829">
          <cell r="E829">
            <v>3548</v>
          </cell>
          <cell r="F829" t="str">
            <v>Dell</v>
          </cell>
          <cell r="G829">
            <v>148.36000000000001</v>
          </cell>
        </row>
        <row r="830">
          <cell r="E830">
            <v>3549</v>
          </cell>
          <cell r="F830" t="str">
            <v>Sprint Altamonte Rewire</v>
          </cell>
          <cell r="G830">
            <v>28.49</v>
          </cell>
        </row>
        <row r="831">
          <cell r="E831">
            <v>3551</v>
          </cell>
          <cell r="F831" t="str">
            <v>Dell computers and monitors</v>
          </cell>
          <cell r="G831">
            <v>1021.19</v>
          </cell>
        </row>
        <row r="832">
          <cell r="E832">
            <v>3552</v>
          </cell>
          <cell r="F832" t="str">
            <v>Vector Technology New Server H</v>
          </cell>
          <cell r="G832">
            <v>1323.75</v>
          </cell>
        </row>
        <row r="833">
          <cell r="E833">
            <v>3553</v>
          </cell>
          <cell r="F833" t="str">
            <v>Centra Software</v>
          </cell>
          <cell r="G833">
            <v>2008.03</v>
          </cell>
        </row>
        <row r="834">
          <cell r="E834">
            <v>3554</v>
          </cell>
          <cell r="F834" t="str">
            <v>HOSHIZAKI ICE MACHINE</v>
          </cell>
          <cell r="G834">
            <v>48.45</v>
          </cell>
        </row>
        <row r="835">
          <cell r="E835">
            <v>3555</v>
          </cell>
          <cell r="F835" t="str">
            <v>HOSHIZAKI ICE MACHINE</v>
          </cell>
          <cell r="G835">
            <v>48.45</v>
          </cell>
        </row>
        <row r="836">
          <cell r="E836">
            <v>3556</v>
          </cell>
          <cell r="F836" t="str">
            <v>HOSHIZAKI ICE MACHINE</v>
          </cell>
          <cell r="G836">
            <v>48.45</v>
          </cell>
        </row>
        <row r="837">
          <cell r="E837">
            <v>3557</v>
          </cell>
          <cell r="F837" t="str">
            <v>HOSHIZAKI ICE MACHINE</v>
          </cell>
          <cell r="G837">
            <v>48.45</v>
          </cell>
        </row>
        <row r="838">
          <cell r="E838">
            <v>3558</v>
          </cell>
          <cell r="F838" t="str">
            <v>HOSHIZAKI ICE MACHINE</v>
          </cell>
          <cell r="G838">
            <v>48.45</v>
          </cell>
        </row>
        <row r="839">
          <cell r="E839">
            <v>3561</v>
          </cell>
          <cell r="F839" t="str">
            <v>JVC GR-DVM90U INCL RBL KIT</v>
          </cell>
          <cell r="G839">
            <v>30.26</v>
          </cell>
        </row>
        <row r="840">
          <cell r="E840">
            <v>3587</v>
          </cell>
          <cell r="F840" t="str">
            <v>EGAN MARKER BOARDS</v>
          </cell>
          <cell r="G840">
            <v>7.47</v>
          </cell>
        </row>
        <row r="841">
          <cell r="E841">
            <v>3588</v>
          </cell>
          <cell r="F841" t="str">
            <v>EGAN MARKER BOARDS</v>
          </cell>
          <cell r="G841">
            <v>7.47</v>
          </cell>
        </row>
        <row r="842">
          <cell r="E842">
            <v>3590</v>
          </cell>
          <cell r="F842" t="str">
            <v>HOSHIZAKI ICE MACHINE</v>
          </cell>
          <cell r="G842">
            <v>48.44</v>
          </cell>
        </row>
        <row r="843">
          <cell r="E843">
            <v>3591</v>
          </cell>
          <cell r="F843" t="str">
            <v>HOSHIZAKI ICE MACHINE</v>
          </cell>
          <cell r="G843">
            <v>48.44</v>
          </cell>
        </row>
        <row r="844">
          <cell r="E844">
            <v>3592</v>
          </cell>
          <cell r="F844" t="str">
            <v>HOSHIZAKI ICE MACHINE</v>
          </cell>
          <cell r="G844">
            <v>48.44</v>
          </cell>
        </row>
        <row r="845">
          <cell r="E845">
            <v>3594</v>
          </cell>
          <cell r="F845" t="str">
            <v>Leasehold Improvements</v>
          </cell>
          <cell r="G845">
            <v>62.13</v>
          </cell>
        </row>
        <row r="846">
          <cell r="E846">
            <v>3595</v>
          </cell>
          <cell r="F846" t="str">
            <v>construction new opening</v>
          </cell>
          <cell r="G846">
            <v>747.73</v>
          </cell>
        </row>
        <row r="847">
          <cell r="E847">
            <v>3597</v>
          </cell>
          <cell r="F847" t="str">
            <v>construction new opening</v>
          </cell>
          <cell r="G847">
            <v>229.5</v>
          </cell>
        </row>
        <row r="848">
          <cell r="E848">
            <v>3598</v>
          </cell>
          <cell r="F848" t="str">
            <v>Leasehold Improvements</v>
          </cell>
          <cell r="G848">
            <v>211.4</v>
          </cell>
        </row>
        <row r="849">
          <cell r="E849">
            <v>3599</v>
          </cell>
          <cell r="F849" t="str">
            <v>Leasehold Improvements</v>
          </cell>
          <cell r="G849">
            <v>153.46</v>
          </cell>
        </row>
        <row r="850">
          <cell r="E850">
            <v>3600</v>
          </cell>
          <cell r="F850" t="str">
            <v>Leasehold Improvements</v>
          </cell>
          <cell r="G850">
            <v>125.81</v>
          </cell>
        </row>
        <row r="851">
          <cell r="E851">
            <v>3601</v>
          </cell>
          <cell r="F851" t="str">
            <v>Leasehold Improvements</v>
          </cell>
          <cell r="G851">
            <v>88.83</v>
          </cell>
        </row>
        <row r="852">
          <cell r="E852">
            <v>3603</v>
          </cell>
          <cell r="F852" t="str">
            <v>signage</v>
          </cell>
          <cell r="G852">
            <v>62.71</v>
          </cell>
        </row>
        <row r="853">
          <cell r="E853">
            <v>3608</v>
          </cell>
          <cell r="F853" t="str">
            <v>MONUMENT SIGNAGE AS PER INVOIC</v>
          </cell>
          <cell r="G853">
            <v>42.16</v>
          </cell>
        </row>
        <row r="854">
          <cell r="E854">
            <v>3611</v>
          </cell>
          <cell r="F854" t="str">
            <v>SIGNAGE AS PER INVOICE # 2668</v>
          </cell>
          <cell r="G854">
            <v>22.71</v>
          </cell>
        </row>
        <row r="855">
          <cell r="E855">
            <v>3614</v>
          </cell>
          <cell r="F855" t="str">
            <v>Construction new operations c</v>
          </cell>
          <cell r="G855">
            <v>16337.55</v>
          </cell>
        </row>
        <row r="856">
          <cell r="E856">
            <v>3615</v>
          </cell>
          <cell r="F856" t="str">
            <v>RECLASS TO CORRECT ACCOUNT</v>
          </cell>
          <cell r="G856">
            <v>196.72</v>
          </cell>
        </row>
        <row r="857">
          <cell r="E857">
            <v>3616</v>
          </cell>
          <cell r="F857" t="str">
            <v>RECLASS TO CORRECT ACCOUNT</v>
          </cell>
          <cell r="G857">
            <v>46.74</v>
          </cell>
        </row>
        <row r="858">
          <cell r="E858">
            <v>3617</v>
          </cell>
          <cell r="F858" t="str">
            <v>RECLASS TO CORRECT ACCOUNT</v>
          </cell>
          <cell r="G858">
            <v>42.23</v>
          </cell>
        </row>
        <row r="859">
          <cell r="E859">
            <v>3620</v>
          </cell>
          <cell r="F859" t="str">
            <v>CUST# 015369008 PCS</v>
          </cell>
          <cell r="G859">
            <v>177.87</v>
          </cell>
        </row>
        <row r="860">
          <cell r="E860">
            <v>3625</v>
          </cell>
          <cell r="F860" t="str">
            <v>customer 015369008/Dell mktg</v>
          </cell>
          <cell r="G860">
            <v>70.39</v>
          </cell>
        </row>
        <row r="861">
          <cell r="E861">
            <v>3626</v>
          </cell>
          <cell r="F861" t="str">
            <v>equipment</v>
          </cell>
          <cell r="G861">
            <v>250.61</v>
          </cell>
        </row>
        <row r="862">
          <cell r="E862">
            <v>3627</v>
          </cell>
          <cell r="F862" t="str">
            <v>cust 015369008 equip/DELL</v>
          </cell>
          <cell r="G862">
            <v>169.66</v>
          </cell>
        </row>
        <row r="863">
          <cell r="E863">
            <v>3628</v>
          </cell>
          <cell r="F863" t="str">
            <v>equipment</v>
          </cell>
          <cell r="G863">
            <v>169.66</v>
          </cell>
        </row>
        <row r="864">
          <cell r="E864">
            <v>3629</v>
          </cell>
          <cell r="F864" t="str">
            <v>cust 015369008/DELL</v>
          </cell>
          <cell r="G864">
            <v>44.25</v>
          </cell>
        </row>
        <row r="865">
          <cell r="E865">
            <v>3630</v>
          </cell>
          <cell r="F865" t="str">
            <v>monitor/standard register</v>
          </cell>
          <cell r="G865">
            <v>199.19</v>
          </cell>
        </row>
        <row r="866">
          <cell r="E866">
            <v>3631</v>
          </cell>
          <cell r="F866" t="str">
            <v>Micr w/lock trays</v>
          </cell>
          <cell r="G866">
            <v>141.13</v>
          </cell>
        </row>
        <row r="867">
          <cell r="E867">
            <v>3632</v>
          </cell>
          <cell r="F867" t="str">
            <v>intergration</v>
          </cell>
          <cell r="G867">
            <v>139.6</v>
          </cell>
        </row>
        <row r="868">
          <cell r="E868">
            <v>3633</v>
          </cell>
          <cell r="F868" t="str">
            <v>Dell monitor</v>
          </cell>
          <cell r="G868">
            <v>14.59</v>
          </cell>
        </row>
        <row r="869">
          <cell r="E869">
            <v>3634</v>
          </cell>
          <cell r="F869" t="str">
            <v>Dell monitor</v>
          </cell>
          <cell r="G869">
            <v>14.59</v>
          </cell>
        </row>
        <row r="870">
          <cell r="E870">
            <v>3635</v>
          </cell>
          <cell r="F870" t="str">
            <v>Dell monitor</v>
          </cell>
          <cell r="G870">
            <v>14.59</v>
          </cell>
        </row>
        <row r="871">
          <cell r="E871">
            <v>3636</v>
          </cell>
          <cell r="F871" t="str">
            <v>Dell monitor</v>
          </cell>
          <cell r="G871">
            <v>14.59</v>
          </cell>
        </row>
        <row r="872">
          <cell r="E872">
            <v>3637</v>
          </cell>
          <cell r="F872" t="str">
            <v>Dell monitor</v>
          </cell>
          <cell r="G872">
            <v>14.59</v>
          </cell>
        </row>
        <row r="873">
          <cell r="E873">
            <v>3638</v>
          </cell>
          <cell r="F873" t="str">
            <v>Dell monitor</v>
          </cell>
          <cell r="G873">
            <v>14.59</v>
          </cell>
        </row>
        <row r="874">
          <cell r="E874">
            <v>3639</v>
          </cell>
          <cell r="F874" t="str">
            <v>Dell monitor</v>
          </cell>
          <cell r="G874">
            <v>14.59</v>
          </cell>
        </row>
        <row r="875">
          <cell r="E875">
            <v>3640</v>
          </cell>
          <cell r="F875" t="str">
            <v>Dell monitor</v>
          </cell>
          <cell r="G875">
            <v>14.59</v>
          </cell>
        </row>
        <row r="876">
          <cell r="E876">
            <v>3641</v>
          </cell>
          <cell r="F876" t="str">
            <v>Dell monitor</v>
          </cell>
          <cell r="G876">
            <v>14.59</v>
          </cell>
        </row>
        <row r="877">
          <cell r="E877">
            <v>3642</v>
          </cell>
          <cell r="F877" t="str">
            <v>Dell monitor</v>
          </cell>
          <cell r="G877">
            <v>14.59</v>
          </cell>
        </row>
        <row r="878">
          <cell r="E878">
            <v>3643</v>
          </cell>
          <cell r="F878" t="str">
            <v>Dell monitor</v>
          </cell>
          <cell r="G878">
            <v>14.59</v>
          </cell>
        </row>
        <row r="879">
          <cell r="E879">
            <v>3644</v>
          </cell>
          <cell r="F879" t="str">
            <v>Dell monitor</v>
          </cell>
          <cell r="G879">
            <v>14.59</v>
          </cell>
        </row>
        <row r="880">
          <cell r="E880">
            <v>3645</v>
          </cell>
          <cell r="F880" t="str">
            <v>Dell</v>
          </cell>
          <cell r="G880">
            <v>1114.0899999999999</v>
          </cell>
        </row>
        <row r="881">
          <cell r="E881">
            <v>3646</v>
          </cell>
          <cell r="F881" t="str">
            <v>Dell Latitude Notebook</v>
          </cell>
          <cell r="G881">
            <v>354.97</v>
          </cell>
        </row>
        <row r="882">
          <cell r="E882">
            <v>3648</v>
          </cell>
          <cell r="F882" t="str">
            <v>Dell</v>
          </cell>
          <cell r="G882">
            <v>684.31</v>
          </cell>
        </row>
        <row r="883">
          <cell r="E883">
            <v>3649</v>
          </cell>
          <cell r="F883" t="str">
            <v>Dell computer</v>
          </cell>
          <cell r="G883">
            <v>83.12</v>
          </cell>
        </row>
        <row r="884">
          <cell r="E884">
            <v>3650</v>
          </cell>
          <cell r="F884" t="str">
            <v>Dell Latitude Notebook</v>
          </cell>
          <cell r="G884">
            <v>256.37</v>
          </cell>
        </row>
        <row r="885">
          <cell r="E885">
            <v>3651</v>
          </cell>
          <cell r="F885" t="str">
            <v>Dell Latitude Notebook</v>
          </cell>
          <cell r="G885">
            <v>62.78</v>
          </cell>
        </row>
        <row r="886">
          <cell r="E886">
            <v>3652</v>
          </cell>
          <cell r="F886" t="str">
            <v>Dell Latitude Notebook</v>
          </cell>
          <cell r="G886">
            <v>62.78</v>
          </cell>
        </row>
        <row r="887">
          <cell r="E887">
            <v>3653</v>
          </cell>
          <cell r="F887" t="str">
            <v>Dell Latitude Notebook</v>
          </cell>
          <cell r="G887">
            <v>62.78</v>
          </cell>
        </row>
        <row r="888">
          <cell r="E888">
            <v>3654</v>
          </cell>
          <cell r="F888" t="str">
            <v>Dell Latitude Notebook</v>
          </cell>
          <cell r="G888">
            <v>62.78</v>
          </cell>
        </row>
        <row r="889">
          <cell r="E889">
            <v>3656</v>
          </cell>
          <cell r="F889" t="str">
            <v>Burnsville, MN Communications</v>
          </cell>
          <cell r="G889">
            <v>74.38</v>
          </cell>
        </row>
        <row r="890">
          <cell r="E890">
            <v>3657</v>
          </cell>
          <cell r="F890" t="str">
            <v>Chesapeake, VA</v>
          </cell>
          <cell r="G890">
            <v>432.34</v>
          </cell>
        </row>
        <row r="891">
          <cell r="E891">
            <v>3658</v>
          </cell>
          <cell r="F891" t="str">
            <v>Hanford, CA Branch LH Improvem</v>
          </cell>
          <cell r="G891">
            <v>84.56</v>
          </cell>
        </row>
        <row r="892">
          <cell r="E892">
            <v>3659</v>
          </cell>
          <cell r="F892" t="str">
            <v>Indianapolis, IN</v>
          </cell>
          <cell r="G892">
            <v>52.71</v>
          </cell>
        </row>
        <row r="893">
          <cell r="E893">
            <v>3660</v>
          </cell>
          <cell r="F893" t="str">
            <v>Murfreesboro, TN</v>
          </cell>
          <cell r="G893">
            <v>162.91</v>
          </cell>
        </row>
        <row r="894">
          <cell r="E894">
            <v>3661</v>
          </cell>
          <cell r="F894" t="str">
            <v>Santa Rosa, CA</v>
          </cell>
          <cell r="G894">
            <v>62.52</v>
          </cell>
        </row>
        <row r="895">
          <cell r="E895">
            <v>3662</v>
          </cell>
          <cell r="F895" t="str">
            <v>Wilmington, NC Leasehold impro</v>
          </cell>
          <cell r="G895">
            <v>130.16999999999999</v>
          </cell>
        </row>
        <row r="896">
          <cell r="E896">
            <v>3664</v>
          </cell>
          <cell r="F896" t="str">
            <v>Dell Notebook</v>
          </cell>
          <cell r="G896">
            <v>62.78</v>
          </cell>
        </row>
        <row r="897">
          <cell r="E897">
            <v>3665</v>
          </cell>
          <cell r="F897" t="str">
            <v>Carpet replacement</v>
          </cell>
          <cell r="G897">
            <v>132.61000000000001</v>
          </cell>
        </row>
        <row r="898">
          <cell r="E898">
            <v>3666</v>
          </cell>
          <cell r="F898" t="str">
            <v>Signage and Installation</v>
          </cell>
          <cell r="G898">
            <v>118.39</v>
          </cell>
        </row>
        <row r="899">
          <cell r="E899">
            <v>3669</v>
          </cell>
          <cell r="F899" t="str">
            <v>Monitors</v>
          </cell>
          <cell r="G899">
            <v>85.49</v>
          </cell>
        </row>
        <row r="900">
          <cell r="E900">
            <v>3670</v>
          </cell>
          <cell r="F900" t="str">
            <v>Dell computer</v>
          </cell>
          <cell r="G900">
            <v>200.21</v>
          </cell>
        </row>
        <row r="901">
          <cell r="E901">
            <v>3671</v>
          </cell>
          <cell r="F901" t="str">
            <v>Dell computer</v>
          </cell>
          <cell r="G901">
            <v>18.25</v>
          </cell>
        </row>
        <row r="902">
          <cell r="E902">
            <v>3672</v>
          </cell>
          <cell r="F902" t="str">
            <v>Dell computer</v>
          </cell>
          <cell r="G902">
            <v>15.48</v>
          </cell>
        </row>
        <row r="903">
          <cell r="E903">
            <v>3673</v>
          </cell>
          <cell r="F903" t="str">
            <v>Dell computer</v>
          </cell>
          <cell r="G903">
            <v>59.77</v>
          </cell>
        </row>
        <row r="904">
          <cell r="E904">
            <v>3674</v>
          </cell>
          <cell r="F904" t="str">
            <v>Dell computer</v>
          </cell>
          <cell r="G904">
            <v>62.63</v>
          </cell>
        </row>
        <row r="905">
          <cell r="E905">
            <v>3675</v>
          </cell>
          <cell r="F905" t="str">
            <v>Dell Optiplex GX260D computer</v>
          </cell>
          <cell r="G905">
            <v>19.97</v>
          </cell>
        </row>
        <row r="906">
          <cell r="E906">
            <v>3676</v>
          </cell>
          <cell r="F906" t="str">
            <v>Dell Optiplex GX260D computer</v>
          </cell>
          <cell r="G906">
            <v>19.97</v>
          </cell>
        </row>
        <row r="907">
          <cell r="E907">
            <v>3677</v>
          </cell>
          <cell r="F907" t="str">
            <v>Dell Optiplex GX260D computer</v>
          </cell>
          <cell r="G907">
            <v>19.97</v>
          </cell>
        </row>
        <row r="908">
          <cell r="E908">
            <v>3678</v>
          </cell>
          <cell r="F908" t="str">
            <v>Dell Optiplex GX260D computer</v>
          </cell>
          <cell r="G908">
            <v>19.97</v>
          </cell>
        </row>
        <row r="909">
          <cell r="E909">
            <v>3679</v>
          </cell>
          <cell r="F909" t="str">
            <v>Dell Optiplex GX260D computer</v>
          </cell>
          <cell r="G909">
            <v>19.97</v>
          </cell>
        </row>
        <row r="910">
          <cell r="E910">
            <v>3680</v>
          </cell>
          <cell r="F910" t="str">
            <v>Dell Optiplex GX260D computer</v>
          </cell>
          <cell r="G910">
            <v>19.97</v>
          </cell>
        </row>
        <row r="911">
          <cell r="E911">
            <v>3681</v>
          </cell>
          <cell r="F911" t="str">
            <v>Dell 21  monitor"</v>
          </cell>
          <cell r="G911">
            <v>20.9</v>
          </cell>
        </row>
        <row r="912">
          <cell r="E912">
            <v>3682</v>
          </cell>
          <cell r="F912" t="str">
            <v>Refurb Pent.3 CPX laptop</v>
          </cell>
          <cell r="G912">
            <v>19.78</v>
          </cell>
        </row>
        <row r="913">
          <cell r="E913">
            <v>3683</v>
          </cell>
          <cell r="F913" t="str">
            <v>Refurb Pent.3 CPX laptop</v>
          </cell>
          <cell r="G913">
            <v>19.78</v>
          </cell>
        </row>
        <row r="914">
          <cell r="E914">
            <v>3684</v>
          </cell>
          <cell r="F914" t="str">
            <v>Refurb Pent.3 CPX laptop</v>
          </cell>
          <cell r="G914">
            <v>19.78</v>
          </cell>
        </row>
        <row r="915">
          <cell r="E915">
            <v>3685</v>
          </cell>
          <cell r="F915" t="str">
            <v>Refurb Pent.3 CPX laptop</v>
          </cell>
          <cell r="G915">
            <v>19.78</v>
          </cell>
        </row>
        <row r="916">
          <cell r="E916">
            <v>3686</v>
          </cell>
          <cell r="F916" t="str">
            <v>Refurb Pent.3 CPX laptop</v>
          </cell>
          <cell r="G916">
            <v>19.78</v>
          </cell>
        </row>
        <row r="917">
          <cell r="E917">
            <v>3687</v>
          </cell>
          <cell r="F917" t="str">
            <v>Refurb Pent.3 CPX laptop</v>
          </cell>
          <cell r="G917">
            <v>19.78</v>
          </cell>
        </row>
        <row r="918">
          <cell r="E918">
            <v>3688</v>
          </cell>
          <cell r="F918" t="str">
            <v>Refurb Pent.3 CPX laptop</v>
          </cell>
          <cell r="G918">
            <v>19.78</v>
          </cell>
        </row>
        <row r="919">
          <cell r="E919">
            <v>3689</v>
          </cell>
          <cell r="F919" t="str">
            <v>Refurb Pent.3 CPX laptop</v>
          </cell>
          <cell r="G919">
            <v>19.78</v>
          </cell>
        </row>
        <row r="920">
          <cell r="E920">
            <v>3690</v>
          </cell>
          <cell r="F920" t="str">
            <v>Refurb Pent.3 CPX laptop</v>
          </cell>
          <cell r="G920">
            <v>19.78</v>
          </cell>
        </row>
        <row r="921">
          <cell r="E921">
            <v>3691</v>
          </cell>
          <cell r="F921" t="str">
            <v>Refurb Pent.3 CPX laptop</v>
          </cell>
          <cell r="G921">
            <v>19.78</v>
          </cell>
        </row>
        <row r="922">
          <cell r="E922">
            <v>3692</v>
          </cell>
          <cell r="F922" t="str">
            <v>Refurb Pent.3 CPX laptop</v>
          </cell>
          <cell r="G922">
            <v>19.78</v>
          </cell>
        </row>
        <row r="923">
          <cell r="E923">
            <v>3693</v>
          </cell>
          <cell r="F923" t="str">
            <v>Refurb Pent.3 CPX laptop</v>
          </cell>
          <cell r="G923">
            <v>19.78</v>
          </cell>
        </row>
        <row r="924">
          <cell r="E924">
            <v>3694</v>
          </cell>
          <cell r="F924" t="str">
            <v>Dell 21  monitor"</v>
          </cell>
          <cell r="G924">
            <v>20.9</v>
          </cell>
        </row>
        <row r="925">
          <cell r="E925">
            <v>3695</v>
          </cell>
          <cell r="F925" t="str">
            <v>Dell laptop</v>
          </cell>
          <cell r="G925">
            <v>65.25</v>
          </cell>
        </row>
        <row r="926">
          <cell r="E926">
            <v>3696</v>
          </cell>
          <cell r="F926" t="str">
            <v>Dell 21  monitor"</v>
          </cell>
          <cell r="G926">
            <v>21.86</v>
          </cell>
        </row>
        <row r="927">
          <cell r="E927">
            <v>3697</v>
          </cell>
          <cell r="F927" t="str">
            <v>Dell 21  monitor"</v>
          </cell>
          <cell r="G927">
            <v>21.86</v>
          </cell>
        </row>
        <row r="928">
          <cell r="E928">
            <v>3698</v>
          </cell>
          <cell r="F928" t="str">
            <v>Dell 21  monitor"</v>
          </cell>
          <cell r="G928">
            <v>21.86</v>
          </cell>
        </row>
        <row r="929">
          <cell r="E929">
            <v>3699</v>
          </cell>
          <cell r="F929" t="str">
            <v>Dell 21  monitor"</v>
          </cell>
          <cell r="G929">
            <v>21.86</v>
          </cell>
        </row>
        <row r="930">
          <cell r="E930">
            <v>3700</v>
          </cell>
          <cell r="F930" t="str">
            <v>Dell 21  monitor"</v>
          </cell>
          <cell r="G930">
            <v>21.86</v>
          </cell>
        </row>
        <row r="931">
          <cell r="E931">
            <v>3701</v>
          </cell>
          <cell r="F931" t="str">
            <v>Dell 21  monitor"</v>
          </cell>
          <cell r="G931">
            <v>21.86</v>
          </cell>
        </row>
        <row r="932">
          <cell r="E932">
            <v>3702</v>
          </cell>
          <cell r="F932" t="str">
            <v>Dell 21  monitor"</v>
          </cell>
          <cell r="G932">
            <v>21.86</v>
          </cell>
        </row>
        <row r="933">
          <cell r="E933">
            <v>3703</v>
          </cell>
          <cell r="F933" t="str">
            <v>Dell 21  monitor"</v>
          </cell>
          <cell r="G933">
            <v>21.86</v>
          </cell>
        </row>
        <row r="934">
          <cell r="E934">
            <v>3704</v>
          </cell>
          <cell r="F934" t="str">
            <v>Voice / data cable work</v>
          </cell>
          <cell r="G934">
            <v>56.67</v>
          </cell>
        </row>
        <row r="935">
          <cell r="E935">
            <v>3706</v>
          </cell>
          <cell r="F935" t="str">
            <v>Dell T522dn Duplex laser print</v>
          </cell>
          <cell r="G935">
            <v>43.99</v>
          </cell>
        </row>
        <row r="936">
          <cell r="E936">
            <v>3707</v>
          </cell>
          <cell r="F936" t="str">
            <v>Dell T522dn Duplex laser print</v>
          </cell>
          <cell r="G936">
            <v>43.28</v>
          </cell>
        </row>
        <row r="937">
          <cell r="E937">
            <v>3708</v>
          </cell>
          <cell r="F937" t="str">
            <v>Dell 73 GB Server drive</v>
          </cell>
          <cell r="G937">
            <v>12.84</v>
          </cell>
        </row>
        <row r="938">
          <cell r="E938">
            <v>3709</v>
          </cell>
          <cell r="F938" t="str">
            <v>Dell 73 GB Server drive</v>
          </cell>
          <cell r="G938">
            <v>12.84</v>
          </cell>
        </row>
        <row r="939">
          <cell r="E939">
            <v>3710</v>
          </cell>
          <cell r="F939" t="str">
            <v>Dell 73 GB Server drive</v>
          </cell>
          <cell r="G939">
            <v>12.84</v>
          </cell>
        </row>
        <row r="940">
          <cell r="E940">
            <v>3711</v>
          </cell>
          <cell r="F940" t="str">
            <v>Dell 73 GB Server drive</v>
          </cell>
          <cell r="G940">
            <v>12.84</v>
          </cell>
        </row>
        <row r="941">
          <cell r="E941">
            <v>3712</v>
          </cell>
          <cell r="F941" t="str">
            <v>Dell 73 GB Server drive</v>
          </cell>
          <cell r="G941">
            <v>12.84</v>
          </cell>
        </row>
        <row r="942">
          <cell r="E942">
            <v>3713</v>
          </cell>
          <cell r="F942" t="str">
            <v>Dell 73 GB Server drive</v>
          </cell>
          <cell r="G942">
            <v>12.84</v>
          </cell>
        </row>
        <row r="943">
          <cell r="E943">
            <v>3714</v>
          </cell>
          <cell r="F943" t="str">
            <v>Dell 73 GB Server drive</v>
          </cell>
          <cell r="G943">
            <v>12.84</v>
          </cell>
        </row>
        <row r="944">
          <cell r="E944">
            <v>3715</v>
          </cell>
          <cell r="F944" t="str">
            <v>Dell 73 GB Server drive</v>
          </cell>
          <cell r="G944">
            <v>12.84</v>
          </cell>
        </row>
        <row r="945">
          <cell r="E945">
            <v>3716</v>
          </cell>
          <cell r="F945" t="str">
            <v>Dell 73 GB Server drive</v>
          </cell>
          <cell r="G945">
            <v>12.84</v>
          </cell>
        </row>
        <row r="946">
          <cell r="E946">
            <v>3717</v>
          </cell>
          <cell r="F946" t="str">
            <v>Dell 73 GB Server drive</v>
          </cell>
          <cell r="G946">
            <v>12.84</v>
          </cell>
        </row>
        <row r="947">
          <cell r="E947">
            <v>3718</v>
          </cell>
          <cell r="F947" t="str">
            <v>Dell 73 GB Server drive</v>
          </cell>
          <cell r="G947">
            <v>12.84</v>
          </cell>
        </row>
        <row r="948">
          <cell r="E948">
            <v>3719</v>
          </cell>
          <cell r="F948" t="str">
            <v>Dell 73 GB Server drive</v>
          </cell>
          <cell r="G948">
            <v>12.84</v>
          </cell>
        </row>
        <row r="949">
          <cell r="E949">
            <v>3720</v>
          </cell>
          <cell r="F949" t="str">
            <v>Dell T522dn Duplex laser print</v>
          </cell>
          <cell r="G949">
            <v>43.84</v>
          </cell>
        </row>
        <row r="950">
          <cell r="E950">
            <v>3721</v>
          </cell>
          <cell r="F950" t="str">
            <v>Dell T522dn Duplex laser print</v>
          </cell>
          <cell r="G950">
            <v>42.67</v>
          </cell>
        </row>
        <row r="951">
          <cell r="E951">
            <v>3722</v>
          </cell>
          <cell r="F951" t="str">
            <v>Dell Latitiude C610 laptop &amp; d</v>
          </cell>
          <cell r="G951">
            <v>69.819999999999993</v>
          </cell>
        </row>
        <row r="952">
          <cell r="E952">
            <v>3723</v>
          </cell>
          <cell r="F952" t="str">
            <v>Dell Latitiude C610 laptop</v>
          </cell>
          <cell r="G952">
            <v>54.15</v>
          </cell>
        </row>
        <row r="953">
          <cell r="E953">
            <v>3724</v>
          </cell>
          <cell r="F953" t="str">
            <v>Dell Latitiude C610 laptop</v>
          </cell>
          <cell r="G953">
            <v>55.72</v>
          </cell>
        </row>
        <row r="954">
          <cell r="E954">
            <v>3725</v>
          </cell>
          <cell r="F954" t="str">
            <v>Dell 21 monitor"</v>
          </cell>
          <cell r="G954">
            <v>20.9</v>
          </cell>
        </row>
        <row r="955">
          <cell r="E955">
            <v>3726</v>
          </cell>
          <cell r="F955" t="str">
            <v>Dell Latitude C610 laptop</v>
          </cell>
          <cell r="G955">
            <v>53.03</v>
          </cell>
        </row>
        <row r="956">
          <cell r="E956">
            <v>3727</v>
          </cell>
          <cell r="F956" t="str">
            <v>Dell T522dn Duplex laser print</v>
          </cell>
          <cell r="G956">
            <v>43.28</v>
          </cell>
        </row>
        <row r="957">
          <cell r="E957">
            <v>3728</v>
          </cell>
          <cell r="F957" t="str">
            <v>Dell T522dn Duplex laser print</v>
          </cell>
          <cell r="G957">
            <v>43.28</v>
          </cell>
        </row>
        <row r="958">
          <cell r="E958">
            <v>3729</v>
          </cell>
          <cell r="F958" t="str">
            <v>Dell T622dn Duplex laser print</v>
          </cell>
          <cell r="G958">
            <v>56.14</v>
          </cell>
        </row>
        <row r="959">
          <cell r="E959">
            <v>3730</v>
          </cell>
          <cell r="F959" t="str">
            <v>Dell T522 Duplex laser printer</v>
          </cell>
          <cell r="G959">
            <v>42.67</v>
          </cell>
        </row>
        <row r="960">
          <cell r="E960">
            <v>3731</v>
          </cell>
          <cell r="F960" t="str">
            <v>Dell Optiplex GX260D PC</v>
          </cell>
          <cell r="G960">
            <v>22.56</v>
          </cell>
        </row>
        <row r="961">
          <cell r="E961">
            <v>3732</v>
          </cell>
          <cell r="F961" t="str">
            <v>Dell Optiplex GX260D PC</v>
          </cell>
          <cell r="G961">
            <v>22.55</v>
          </cell>
        </row>
        <row r="962">
          <cell r="E962">
            <v>3733</v>
          </cell>
          <cell r="F962" t="str">
            <v>Dell Optiplex GX260D PC</v>
          </cell>
          <cell r="G962">
            <v>22.55</v>
          </cell>
        </row>
        <row r="963">
          <cell r="E963">
            <v>3734</v>
          </cell>
          <cell r="F963" t="str">
            <v>Dell Optiplex GX260D PC</v>
          </cell>
          <cell r="G963">
            <v>22.55</v>
          </cell>
        </row>
        <row r="964">
          <cell r="E964">
            <v>3735</v>
          </cell>
          <cell r="F964" t="str">
            <v>Dell T522 Duplex laser printer</v>
          </cell>
          <cell r="G964">
            <v>41.3</v>
          </cell>
        </row>
        <row r="965">
          <cell r="E965">
            <v>3736</v>
          </cell>
          <cell r="F965" t="str">
            <v>Dell Optiplex GX260D PC</v>
          </cell>
          <cell r="G965">
            <v>22.56</v>
          </cell>
        </row>
        <row r="966">
          <cell r="E966">
            <v>3737</v>
          </cell>
          <cell r="F966" t="str">
            <v>Dell T522 Duplex laser printer</v>
          </cell>
          <cell r="G966">
            <v>43.48</v>
          </cell>
        </row>
        <row r="967">
          <cell r="E967">
            <v>3738</v>
          </cell>
          <cell r="F967" t="str">
            <v>Russell Properties carpeting</v>
          </cell>
          <cell r="G967">
            <v>215.79</v>
          </cell>
        </row>
        <row r="968">
          <cell r="E968">
            <v>3739</v>
          </cell>
          <cell r="F968" t="str">
            <v>Dell Optiplex GX260D computer</v>
          </cell>
          <cell r="G968">
            <v>22.55</v>
          </cell>
        </row>
        <row r="969">
          <cell r="E969">
            <v>3740</v>
          </cell>
          <cell r="F969" t="str">
            <v>Dell Optiplex GX260D computer</v>
          </cell>
          <cell r="G969">
            <v>22.55</v>
          </cell>
        </row>
        <row r="970">
          <cell r="E970">
            <v>3741</v>
          </cell>
          <cell r="F970" t="str">
            <v>Dell Optiplex GX260D computer</v>
          </cell>
          <cell r="G970">
            <v>22.56</v>
          </cell>
        </row>
        <row r="971">
          <cell r="E971">
            <v>3742</v>
          </cell>
          <cell r="F971" t="str">
            <v>Dell Optiplex GX260D computer</v>
          </cell>
          <cell r="G971">
            <v>22.56</v>
          </cell>
        </row>
        <row r="972">
          <cell r="E972">
            <v>3743</v>
          </cell>
          <cell r="F972" t="str">
            <v>Dell T522dn Duplex laser print</v>
          </cell>
          <cell r="G972">
            <v>41.3</v>
          </cell>
        </row>
        <row r="973">
          <cell r="E973">
            <v>3744</v>
          </cell>
          <cell r="F973" t="str">
            <v>Dell T522dn Duplex laser print</v>
          </cell>
          <cell r="G973">
            <v>43.17</v>
          </cell>
        </row>
        <row r="974">
          <cell r="E974">
            <v>3745</v>
          </cell>
          <cell r="F974" t="str">
            <v>Dell Optiplex GX260D computer</v>
          </cell>
          <cell r="G974">
            <v>39</v>
          </cell>
        </row>
        <row r="975">
          <cell r="E975">
            <v>3746</v>
          </cell>
          <cell r="F975" t="str">
            <v>Dell Optiplex GX260D computer</v>
          </cell>
          <cell r="G975">
            <v>39</v>
          </cell>
        </row>
        <row r="976">
          <cell r="E976">
            <v>3747</v>
          </cell>
          <cell r="F976" t="str">
            <v>Dell T522dn Duplex laser print</v>
          </cell>
          <cell r="G976">
            <v>44.31</v>
          </cell>
        </row>
        <row r="977">
          <cell r="E977">
            <v>3748</v>
          </cell>
          <cell r="F977" t="str">
            <v>Dell T522dn Duplex laser print</v>
          </cell>
          <cell r="G977">
            <v>41.1</v>
          </cell>
        </row>
        <row r="978">
          <cell r="E978">
            <v>3749</v>
          </cell>
          <cell r="F978" t="str">
            <v>Dell P1130 21 Trinitron monit"</v>
          </cell>
          <cell r="G978">
            <v>20.329999999999998</v>
          </cell>
        </row>
        <row r="979">
          <cell r="E979">
            <v>3750</v>
          </cell>
          <cell r="F979" t="str">
            <v>Dell Optiplex GX260D computer</v>
          </cell>
          <cell r="G979">
            <v>25.8</v>
          </cell>
        </row>
        <row r="980">
          <cell r="E980">
            <v>3751</v>
          </cell>
          <cell r="F980" t="str">
            <v>Dell Latitude C610 laptop and</v>
          </cell>
          <cell r="G980">
            <v>68.319999999999993</v>
          </cell>
        </row>
        <row r="981">
          <cell r="E981">
            <v>3752</v>
          </cell>
          <cell r="F981" t="str">
            <v>Dell Optiplex GX260D computer</v>
          </cell>
          <cell r="G981">
            <v>20.7</v>
          </cell>
        </row>
        <row r="982">
          <cell r="E982">
            <v>3753</v>
          </cell>
          <cell r="F982" t="str">
            <v>Dell Optiplex GX260D computer</v>
          </cell>
          <cell r="G982">
            <v>20.7</v>
          </cell>
        </row>
        <row r="983">
          <cell r="E983">
            <v>3754</v>
          </cell>
          <cell r="F983" t="str">
            <v>Dell Optiplex GX260D computer</v>
          </cell>
          <cell r="G983">
            <v>20.7</v>
          </cell>
        </row>
        <row r="984">
          <cell r="E984">
            <v>3755</v>
          </cell>
          <cell r="F984" t="str">
            <v>Dell Optiplex GX260D computer</v>
          </cell>
          <cell r="G984">
            <v>20.7</v>
          </cell>
        </row>
        <row r="985">
          <cell r="E985">
            <v>3756</v>
          </cell>
          <cell r="F985" t="str">
            <v>Dell Optiplex GX260T computer</v>
          </cell>
          <cell r="G985">
            <v>23.55</v>
          </cell>
        </row>
        <row r="986">
          <cell r="E986">
            <v>3757</v>
          </cell>
          <cell r="F986" t="str">
            <v>Dell Optiplex GX260D computer</v>
          </cell>
          <cell r="G986">
            <v>20.87</v>
          </cell>
        </row>
        <row r="987">
          <cell r="E987">
            <v>3758</v>
          </cell>
          <cell r="F987" t="str">
            <v>Dell T630DN network printer</v>
          </cell>
          <cell r="G987">
            <v>38.19</v>
          </cell>
        </row>
        <row r="988">
          <cell r="E988">
            <v>3759</v>
          </cell>
          <cell r="F988" t="str">
            <v>Dell Optiplex GX260D computer</v>
          </cell>
          <cell r="G988">
            <v>25.74</v>
          </cell>
        </row>
        <row r="989">
          <cell r="E989">
            <v>3760</v>
          </cell>
          <cell r="F989" t="str">
            <v>Dell Optiplex GX260D computer</v>
          </cell>
          <cell r="G989">
            <v>20.87</v>
          </cell>
        </row>
        <row r="990">
          <cell r="E990">
            <v>3761</v>
          </cell>
          <cell r="F990" t="str">
            <v>Dell Optiplex GX260D computer</v>
          </cell>
          <cell r="G990">
            <v>20.87</v>
          </cell>
        </row>
        <row r="991">
          <cell r="E991">
            <v>3762</v>
          </cell>
          <cell r="F991" t="str">
            <v>Dell Optiplex GX260D computer</v>
          </cell>
          <cell r="G991">
            <v>20.87</v>
          </cell>
        </row>
        <row r="992">
          <cell r="E992">
            <v>3763</v>
          </cell>
          <cell r="F992" t="str">
            <v>Dell T630DN network printer</v>
          </cell>
          <cell r="G992">
            <v>39.72</v>
          </cell>
        </row>
        <row r="993">
          <cell r="E993">
            <v>3764</v>
          </cell>
          <cell r="F993" t="str">
            <v>Dell T630DN network printer</v>
          </cell>
          <cell r="G993">
            <v>40.950000000000003</v>
          </cell>
        </row>
        <row r="994">
          <cell r="E994">
            <v>3765</v>
          </cell>
          <cell r="F994" t="str">
            <v>Dell T630DN network printer</v>
          </cell>
          <cell r="G994">
            <v>38.19</v>
          </cell>
        </row>
        <row r="995">
          <cell r="E995">
            <v>3766</v>
          </cell>
          <cell r="F995" t="str">
            <v>Xerox FaxCentre F12</v>
          </cell>
          <cell r="G995">
            <v>50.49</v>
          </cell>
        </row>
        <row r="996">
          <cell r="E996">
            <v>3767</v>
          </cell>
          <cell r="F996" t="str">
            <v>Xerox FaxCentre F12</v>
          </cell>
          <cell r="G996">
            <v>50.73</v>
          </cell>
        </row>
        <row r="997">
          <cell r="E997">
            <v>3768</v>
          </cell>
          <cell r="F997" t="str">
            <v>Xerox WC 575 fax machine</v>
          </cell>
          <cell r="G997">
            <v>42.94</v>
          </cell>
        </row>
        <row r="998">
          <cell r="E998">
            <v>3769</v>
          </cell>
          <cell r="F998" t="str">
            <v>Xerox WC 575 fax machine</v>
          </cell>
          <cell r="G998">
            <v>42.94</v>
          </cell>
        </row>
        <row r="999">
          <cell r="E999">
            <v>3770</v>
          </cell>
          <cell r="F999" t="str">
            <v>Xerox WC 575 fax machine</v>
          </cell>
          <cell r="G999">
            <v>42.94</v>
          </cell>
        </row>
        <row r="1000">
          <cell r="E1000">
            <v>3771</v>
          </cell>
          <cell r="F1000" t="str">
            <v>Xerox FaxCentre F12</v>
          </cell>
          <cell r="G1000">
            <v>50.97</v>
          </cell>
        </row>
        <row r="1001">
          <cell r="E1001">
            <v>3772</v>
          </cell>
          <cell r="F1001" t="str">
            <v>Xerox FaxCentre F12</v>
          </cell>
          <cell r="G1001">
            <v>50.49</v>
          </cell>
        </row>
        <row r="1002">
          <cell r="E1002">
            <v>3773</v>
          </cell>
          <cell r="F1002" t="str">
            <v>Xerox FaxCentre F12</v>
          </cell>
          <cell r="G1002">
            <v>50.49</v>
          </cell>
        </row>
        <row r="1003">
          <cell r="E1003">
            <v>3774</v>
          </cell>
          <cell r="F1003" t="str">
            <v>Xerox FaxCentre F12</v>
          </cell>
          <cell r="G1003">
            <v>50.97</v>
          </cell>
        </row>
        <row r="1004">
          <cell r="E1004">
            <v>3775</v>
          </cell>
          <cell r="F1004" t="str">
            <v>Xerox FaxCentre F12</v>
          </cell>
          <cell r="G1004">
            <v>50.97</v>
          </cell>
        </row>
        <row r="1005">
          <cell r="E1005">
            <v>3776</v>
          </cell>
          <cell r="F1005" t="str">
            <v>Xerox FaxCentre F12</v>
          </cell>
          <cell r="G1005">
            <v>50.34</v>
          </cell>
        </row>
        <row r="1006">
          <cell r="E1006">
            <v>3777</v>
          </cell>
          <cell r="F1006" t="str">
            <v>Xerox FaxCentre F12</v>
          </cell>
          <cell r="G1006">
            <v>50.34</v>
          </cell>
        </row>
        <row r="1007">
          <cell r="E1007">
            <v>3778</v>
          </cell>
          <cell r="F1007" t="str">
            <v>Xerox FaxCentre F12</v>
          </cell>
          <cell r="G1007">
            <v>50.34</v>
          </cell>
        </row>
        <row r="1008">
          <cell r="E1008">
            <v>3779</v>
          </cell>
          <cell r="F1008" t="str">
            <v>Xerox FaxCentre F12</v>
          </cell>
          <cell r="G1008">
            <v>50.49</v>
          </cell>
        </row>
        <row r="1009">
          <cell r="E1009">
            <v>3780</v>
          </cell>
          <cell r="F1009" t="str">
            <v>Xerox FaxCentre F12</v>
          </cell>
          <cell r="G1009">
            <v>50.97</v>
          </cell>
        </row>
        <row r="1010">
          <cell r="E1010">
            <v>3781</v>
          </cell>
          <cell r="F1010" t="str">
            <v>Xerox FaxCentre F12</v>
          </cell>
          <cell r="G1010">
            <v>50.97</v>
          </cell>
        </row>
        <row r="1011">
          <cell r="E1011">
            <v>3782</v>
          </cell>
          <cell r="F1011" t="str">
            <v>Xerox FaxCentre F12</v>
          </cell>
          <cell r="G1011">
            <v>50.97</v>
          </cell>
        </row>
        <row r="1012">
          <cell r="E1012">
            <v>3783</v>
          </cell>
          <cell r="F1012" t="str">
            <v>Xerox FaxCentre F12</v>
          </cell>
          <cell r="G1012">
            <v>50.49</v>
          </cell>
        </row>
        <row r="1013">
          <cell r="E1013">
            <v>3784</v>
          </cell>
          <cell r="F1013" t="str">
            <v>Xerox FaxCentre F12</v>
          </cell>
          <cell r="G1013">
            <v>50.34</v>
          </cell>
        </row>
        <row r="1014">
          <cell r="E1014">
            <v>3785</v>
          </cell>
          <cell r="F1014" t="str">
            <v>3161 T1 DSU/CSU Rackmount</v>
          </cell>
          <cell r="G1014">
            <v>45.15</v>
          </cell>
        </row>
        <row r="1015">
          <cell r="E1015">
            <v>3786</v>
          </cell>
          <cell r="F1015" t="str">
            <v>3161 T1 DSU/CSU Rackmount</v>
          </cell>
          <cell r="G1015">
            <v>45.15</v>
          </cell>
        </row>
        <row r="1016">
          <cell r="E1016">
            <v>3787</v>
          </cell>
          <cell r="F1016" t="str">
            <v>Replacement data network hardw</v>
          </cell>
          <cell r="G1016">
            <v>482.72</v>
          </cell>
        </row>
        <row r="1017">
          <cell r="E1017">
            <v>3788</v>
          </cell>
          <cell r="F1017" t="str">
            <v>Leasehold Improvements</v>
          </cell>
          <cell r="G1017">
            <v>225.44</v>
          </cell>
        </row>
        <row r="1018">
          <cell r="E1018">
            <v>3789</v>
          </cell>
          <cell r="F1018" t="str">
            <v>Leasehold Improvements</v>
          </cell>
          <cell r="G1018">
            <v>53.91</v>
          </cell>
        </row>
        <row r="1019">
          <cell r="E1019">
            <v>3790</v>
          </cell>
          <cell r="F1019" t="str">
            <v>Leasehold Improvements</v>
          </cell>
          <cell r="G1019">
            <v>106</v>
          </cell>
        </row>
        <row r="1020">
          <cell r="E1020">
            <v>3791</v>
          </cell>
          <cell r="F1020" t="str">
            <v>Leasehold Improvements Coppell</v>
          </cell>
          <cell r="G1020">
            <v>1648.29</v>
          </cell>
        </row>
        <row r="1021">
          <cell r="E1021">
            <v>3792</v>
          </cell>
          <cell r="F1021" t="str">
            <v>T630DN Laserprinter</v>
          </cell>
          <cell r="G1021">
            <v>37.83</v>
          </cell>
        </row>
        <row r="1022">
          <cell r="E1022">
            <v>3793</v>
          </cell>
          <cell r="F1022" t="str">
            <v>Portable DLP Projector</v>
          </cell>
          <cell r="G1022">
            <v>36.42</v>
          </cell>
        </row>
        <row r="1023">
          <cell r="E1023">
            <v>3794</v>
          </cell>
          <cell r="F1023" t="str">
            <v>Dell P1130 21 Trinitron monit"</v>
          </cell>
          <cell r="G1023">
            <v>20.329999999999998</v>
          </cell>
        </row>
        <row r="1024">
          <cell r="E1024">
            <v>3795</v>
          </cell>
          <cell r="F1024" t="str">
            <v>C/Dock2, V3 Expansion Station</v>
          </cell>
          <cell r="G1024">
            <v>15.6</v>
          </cell>
        </row>
        <row r="1025">
          <cell r="E1025">
            <v>3796</v>
          </cell>
          <cell r="F1025" t="str">
            <v>C/Dock2, V3 Expansion Station</v>
          </cell>
          <cell r="G1025">
            <v>15.6</v>
          </cell>
        </row>
        <row r="1026">
          <cell r="E1026">
            <v>3797</v>
          </cell>
          <cell r="F1026" t="str">
            <v>Dell GX260D Computer</v>
          </cell>
          <cell r="G1026">
            <v>54.06</v>
          </cell>
        </row>
        <row r="1027">
          <cell r="E1027">
            <v>3798</v>
          </cell>
          <cell r="F1027" t="str">
            <v>Dell GX260D Computer</v>
          </cell>
          <cell r="G1027">
            <v>19.98</v>
          </cell>
        </row>
        <row r="1028">
          <cell r="E1028">
            <v>3799</v>
          </cell>
          <cell r="F1028" t="str">
            <v>Dell GX260D Computer</v>
          </cell>
          <cell r="G1028">
            <v>19.98</v>
          </cell>
        </row>
        <row r="1029">
          <cell r="E1029">
            <v>3800</v>
          </cell>
          <cell r="F1029" t="str">
            <v>Dell GX260D Computer</v>
          </cell>
          <cell r="G1029">
            <v>19.98</v>
          </cell>
        </row>
        <row r="1030">
          <cell r="E1030">
            <v>3801</v>
          </cell>
          <cell r="F1030" t="str">
            <v>Dell GX260D Computer</v>
          </cell>
          <cell r="G1030">
            <v>19.98</v>
          </cell>
        </row>
        <row r="1031">
          <cell r="E1031">
            <v>3802</v>
          </cell>
          <cell r="F1031" t="str">
            <v>Dialer system upgrade Bedford</v>
          </cell>
          <cell r="G1031">
            <v>822.88</v>
          </cell>
        </row>
        <row r="1032">
          <cell r="E1032">
            <v>3803</v>
          </cell>
          <cell r="F1032" t="str">
            <v>Dell Lattitude C610 Computer</v>
          </cell>
          <cell r="G1032">
            <v>54.75</v>
          </cell>
        </row>
        <row r="1033">
          <cell r="E1033">
            <v>3804</v>
          </cell>
          <cell r="F1033" t="str">
            <v>Laser Printer T630DN</v>
          </cell>
          <cell r="G1033">
            <v>39</v>
          </cell>
        </row>
        <row r="1034">
          <cell r="E1034">
            <v>3805</v>
          </cell>
          <cell r="F1034" t="str">
            <v>Dell GX270T Minitower</v>
          </cell>
          <cell r="G1034">
            <v>54.66</v>
          </cell>
        </row>
        <row r="1035">
          <cell r="E1035">
            <v>3806</v>
          </cell>
          <cell r="F1035" t="str">
            <v>Portable DLP Projector</v>
          </cell>
          <cell r="G1035">
            <v>36.51</v>
          </cell>
        </row>
        <row r="1036">
          <cell r="E1036">
            <v>3807</v>
          </cell>
          <cell r="F1036" t="str">
            <v>Audio Visual Board</v>
          </cell>
          <cell r="G1036">
            <v>20.77</v>
          </cell>
        </row>
        <row r="1037">
          <cell r="E1037">
            <v>3808</v>
          </cell>
          <cell r="F1037" t="str">
            <v>Pitney Bowes folder and insert</v>
          </cell>
          <cell r="G1037">
            <v>659.29</v>
          </cell>
        </row>
        <row r="1038">
          <cell r="E1038">
            <v>3809</v>
          </cell>
          <cell r="F1038" t="str">
            <v>Proliant DL380 Server</v>
          </cell>
          <cell r="G1038">
            <v>127.64</v>
          </cell>
        </row>
        <row r="1039">
          <cell r="E1039">
            <v>3810</v>
          </cell>
          <cell r="F1039" t="str">
            <v>IP Agent (Circuit Pak Interfac</v>
          </cell>
          <cell r="G1039">
            <v>586.39</v>
          </cell>
        </row>
        <row r="1040">
          <cell r="E1040">
            <v>3811</v>
          </cell>
          <cell r="F1040" t="str">
            <v>Projector NEC VSD 2400LUM</v>
          </cell>
          <cell r="G1040">
            <v>49.79</v>
          </cell>
        </row>
        <row r="1041">
          <cell r="E1041">
            <v>3812</v>
          </cell>
          <cell r="F1041" t="str">
            <v>Latitude C610 Pentium III Lapt</v>
          </cell>
          <cell r="G1041">
            <v>54.06</v>
          </cell>
        </row>
        <row r="1042">
          <cell r="E1042">
            <v>3813</v>
          </cell>
          <cell r="F1042" t="str">
            <v>Latitude C610 Pentium III Lapt</v>
          </cell>
          <cell r="G1042">
            <v>54.06</v>
          </cell>
        </row>
        <row r="1043">
          <cell r="E1043">
            <v>3814</v>
          </cell>
          <cell r="F1043" t="str">
            <v>Latitude C610 Pentium III Lapt</v>
          </cell>
          <cell r="G1043">
            <v>54.06</v>
          </cell>
        </row>
        <row r="1044">
          <cell r="E1044">
            <v>3815</v>
          </cell>
          <cell r="F1044" t="str">
            <v>GX150 GRAY SMALL DESKTOP AND A</v>
          </cell>
          <cell r="G1044">
            <v>25.01</v>
          </cell>
        </row>
        <row r="1045">
          <cell r="E1045">
            <v>3816</v>
          </cell>
          <cell r="F1045" t="str">
            <v>GX150 GRAY SMALL DESKTOP AND A</v>
          </cell>
          <cell r="G1045">
            <v>25.01</v>
          </cell>
        </row>
        <row r="1046">
          <cell r="E1046">
            <v>3817</v>
          </cell>
          <cell r="F1046" t="str">
            <v>T23 LAPTOP</v>
          </cell>
          <cell r="G1046">
            <v>69.209999999999994</v>
          </cell>
        </row>
        <row r="1047">
          <cell r="E1047">
            <v>3818</v>
          </cell>
          <cell r="F1047" t="str">
            <v>T23 LAPTOP</v>
          </cell>
          <cell r="G1047">
            <v>69.209999999999994</v>
          </cell>
        </row>
        <row r="1048">
          <cell r="E1048">
            <v>3819</v>
          </cell>
          <cell r="F1048" t="str">
            <v>CATALYST 5500 AC POWER SUPPLY</v>
          </cell>
          <cell r="G1048">
            <v>30.53</v>
          </cell>
        </row>
        <row r="1049">
          <cell r="E1049">
            <v>3882</v>
          </cell>
          <cell r="F1049" t="str">
            <v>Carpet CIP 799</v>
          </cell>
          <cell r="G1049">
            <v>142.18</v>
          </cell>
        </row>
        <row r="1050">
          <cell r="E1050">
            <v>3883</v>
          </cell>
          <cell r="F1050" t="str">
            <v>Training Room Area Rugs</v>
          </cell>
          <cell r="G1050">
            <v>13.26</v>
          </cell>
        </row>
        <row r="1051">
          <cell r="E1051">
            <v>3884</v>
          </cell>
          <cell r="F1051" t="str">
            <v>Carpet CIP 473</v>
          </cell>
          <cell r="G1051">
            <v>430.34</v>
          </cell>
        </row>
        <row r="1052">
          <cell r="E1052">
            <v>3885</v>
          </cell>
          <cell r="F1052" t="str">
            <v>HVAC S05079</v>
          </cell>
          <cell r="G1052">
            <v>738.92</v>
          </cell>
        </row>
        <row r="1053">
          <cell r="E1053">
            <v>3886</v>
          </cell>
          <cell r="F1053" t="str">
            <v>HVAC-10 Ton CIP 1130</v>
          </cell>
          <cell r="G1053">
            <v>867.53</v>
          </cell>
        </row>
        <row r="1054">
          <cell r="E1054">
            <v>3887</v>
          </cell>
          <cell r="F1054" t="str">
            <v>R Heidle - A/C</v>
          </cell>
          <cell r="G1054">
            <v>9.1300000000000008</v>
          </cell>
        </row>
        <row r="1055">
          <cell r="E1055">
            <v>3888</v>
          </cell>
          <cell r="F1055" t="str">
            <v>A/C Parts &amp; Service</v>
          </cell>
          <cell r="G1055">
            <v>33.130000000000003</v>
          </cell>
        </row>
        <row r="1056">
          <cell r="E1056">
            <v>3889</v>
          </cell>
          <cell r="F1056" t="str">
            <v>Meridian 2216 Telephone x 29</v>
          </cell>
          <cell r="G1056">
            <v>114.65</v>
          </cell>
        </row>
        <row r="1057">
          <cell r="E1057">
            <v>3892</v>
          </cell>
          <cell r="F1057" t="str">
            <v>Nortel Phone System</v>
          </cell>
          <cell r="G1057">
            <v>141.57</v>
          </cell>
        </row>
        <row r="1058">
          <cell r="E1058">
            <v>3893</v>
          </cell>
          <cell r="F1058" t="str">
            <v>Nortel Phone System</v>
          </cell>
          <cell r="G1058">
            <v>79.88</v>
          </cell>
        </row>
        <row r="1059">
          <cell r="E1059">
            <v>3894</v>
          </cell>
          <cell r="F1059" t="str">
            <v>PBX Guaranty Svgs Conversion</v>
          </cell>
          <cell r="G1059">
            <v>432.26</v>
          </cell>
        </row>
        <row r="1060">
          <cell r="E1060">
            <v>3895</v>
          </cell>
          <cell r="F1060" t="str">
            <v>Meridian Option 11C PBC 505069</v>
          </cell>
          <cell r="G1060">
            <v>1629.82</v>
          </cell>
        </row>
        <row r="1061">
          <cell r="E1061">
            <v>3896</v>
          </cell>
          <cell r="F1061" t="str">
            <v>AS7200 Asembly CIP 903</v>
          </cell>
          <cell r="G1061">
            <v>114.91</v>
          </cell>
        </row>
        <row r="1062">
          <cell r="E1062">
            <v>3897</v>
          </cell>
          <cell r="F1062" t="str">
            <v>Meridian Option 81C CIP 939</v>
          </cell>
          <cell r="G1062">
            <v>226.3</v>
          </cell>
        </row>
        <row r="1063">
          <cell r="E1063">
            <v>3898</v>
          </cell>
          <cell r="F1063" t="str">
            <v>Meridian 81C Option S05079</v>
          </cell>
          <cell r="G1063">
            <v>462.47</v>
          </cell>
        </row>
        <row r="1064">
          <cell r="E1064">
            <v>3899</v>
          </cell>
          <cell r="F1064" t="str">
            <v>MSDL I/F Card</v>
          </cell>
          <cell r="G1064">
            <v>17.97</v>
          </cell>
        </row>
        <row r="1065">
          <cell r="E1065">
            <v>3901</v>
          </cell>
          <cell r="F1065" t="str">
            <v>PBX Option 11C</v>
          </cell>
          <cell r="G1065">
            <v>538</v>
          </cell>
        </row>
        <row r="1066">
          <cell r="E1066">
            <v>3902</v>
          </cell>
          <cell r="F1066" t="str">
            <v>DTI Card - PBX</v>
          </cell>
          <cell r="G1066">
            <v>13.67</v>
          </cell>
        </row>
        <row r="1067">
          <cell r="E1067">
            <v>3903</v>
          </cell>
          <cell r="F1067" t="str">
            <v>Tape Drive External PBX</v>
          </cell>
          <cell r="G1067">
            <v>9.23</v>
          </cell>
        </row>
        <row r="1068">
          <cell r="E1068">
            <v>3904</v>
          </cell>
          <cell r="F1068" t="str">
            <v>T1 Interface card</v>
          </cell>
          <cell r="G1068">
            <v>41.31</v>
          </cell>
        </row>
        <row r="1069">
          <cell r="E1069">
            <v>3912</v>
          </cell>
          <cell r="F1069" t="str">
            <v>PBX Upgrade Option 81C - 1500</v>
          </cell>
          <cell r="G1069">
            <v>981.19</v>
          </cell>
        </row>
        <row r="1070">
          <cell r="E1070">
            <v>3913</v>
          </cell>
          <cell r="F1070" t="str">
            <v>Telecom System CIP668</v>
          </cell>
          <cell r="G1070">
            <v>323.77</v>
          </cell>
        </row>
        <row r="1071">
          <cell r="E1071">
            <v>3959</v>
          </cell>
          <cell r="F1071" t="str">
            <v>PROLIANT ML570R X700 SERVER</v>
          </cell>
          <cell r="G1071">
            <v>179</v>
          </cell>
        </row>
        <row r="1072">
          <cell r="E1072">
            <v>3961</v>
          </cell>
          <cell r="F1072" t="str">
            <v>PROLIANT DL-380 SERVER</v>
          </cell>
          <cell r="G1072">
            <v>75.23</v>
          </cell>
        </row>
        <row r="1073">
          <cell r="E1073">
            <v>3962</v>
          </cell>
          <cell r="F1073" t="str">
            <v>PROLIANT DL-380 SERVER</v>
          </cell>
          <cell r="G1073">
            <v>75.23</v>
          </cell>
        </row>
        <row r="1074">
          <cell r="E1074">
            <v>3967</v>
          </cell>
          <cell r="F1074" t="str">
            <v>PROLIANT DL380 G2 SERVER</v>
          </cell>
          <cell r="G1074">
            <v>65.3</v>
          </cell>
        </row>
        <row r="1075">
          <cell r="E1075">
            <v>3968</v>
          </cell>
          <cell r="F1075" t="str">
            <v>CISCO 7200 MODULAR ROUTER</v>
          </cell>
          <cell r="G1075">
            <v>248.05</v>
          </cell>
        </row>
        <row r="1076">
          <cell r="E1076">
            <v>3969</v>
          </cell>
          <cell r="F1076" t="str">
            <v>CATALYST 4000 ROUTER</v>
          </cell>
          <cell r="G1076">
            <v>187.69</v>
          </cell>
        </row>
        <row r="1077">
          <cell r="E1077">
            <v>3970</v>
          </cell>
          <cell r="F1077" t="str">
            <v>PROLIANT DL 380 G2 SERVER</v>
          </cell>
          <cell r="G1077">
            <v>69.430000000000007</v>
          </cell>
        </row>
        <row r="1078">
          <cell r="E1078">
            <v>3971</v>
          </cell>
          <cell r="F1078" t="str">
            <v>PROLIANT DL 380 G2 SERVER</v>
          </cell>
          <cell r="G1078">
            <v>74.33</v>
          </cell>
        </row>
        <row r="1079">
          <cell r="E1079">
            <v>3972</v>
          </cell>
          <cell r="F1079" t="str">
            <v>PROLIANT DL 380 G2 SERVER</v>
          </cell>
          <cell r="G1079">
            <v>69.53</v>
          </cell>
        </row>
        <row r="1080">
          <cell r="E1080">
            <v>3973</v>
          </cell>
          <cell r="F1080" t="str">
            <v>PROLIANT DL 380 G2 SERVER</v>
          </cell>
          <cell r="G1080">
            <v>69.510000000000005</v>
          </cell>
        </row>
        <row r="1081">
          <cell r="E1081">
            <v>3974</v>
          </cell>
          <cell r="F1081" t="str">
            <v>PROLIANT ML570R01 P2 SERVER</v>
          </cell>
          <cell r="G1081">
            <v>234.19</v>
          </cell>
        </row>
        <row r="1082">
          <cell r="E1082">
            <v>3975</v>
          </cell>
          <cell r="F1082" t="str">
            <v>PROLIANT DL 380 G2 SERVER</v>
          </cell>
          <cell r="G1082">
            <v>65.3</v>
          </cell>
        </row>
        <row r="1083">
          <cell r="E1083">
            <v>3976</v>
          </cell>
          <cell r="F1083" t="str">
            <v>PROLIANT DL 380 G2 SERVER</v>
          </cell>
          <cell r="G1083">
            <v>65.3</v>
          </cell>
        </row>
        <row r="1084">
          <cell r="E1084">
            <v>3982</v>
          </cell>
          <cell r="F1084" t="str">
            <v>CISCO CATALYST 6509 SWITCH</v>
          </cell>
          <cell r="G1084">
            <v>966.01</v>
          </cell>
        </row>
        <row r="1085">
          <cell r="E1085">
            <v>3986</v>
          </cell>
          <cell r="F1085" t="str">
            <v>PROLIANT DL380G2 SERVER</v>
          </cell>
          <cell r="G1085">
            <v>69.87</v>
          </cell>
        </row>
        <row r="1086">
          <cell r="E1086">
            <v>3987</v>
          </cell>
          <cell r="F1086" t="str">
            <v>PROLIANT DL380G2 SERVER</v>
          </cell>
          <cell r="G1086">
            <v>69.87</v>
          </cell>
        </row>
        <row r="1087">
          <cell r="E1087">
            <v>3989</v>
          </cell>
          <cell r="F1087" t="str">
            <v>Proliant DL 380 Server</v>
          </cell>
          <cell r="G1087">
            <v>67.63</v>
          </cell>
        </row>
        <row r="1088">
          <cell r="E1088">
            <v>3990</v>
          </cell>
          <cell r="F1088" t="str">
            <v>Quantum BRC SDLT - HVD</v>
          </cell>
          <cell r="G1088">
            <v>94.96</v>
          </cell>
        </row>
        <row r="1089">
          <cell r="E1089">
            <v>3991</v>
          </cell>
          <cell r="F1089" t="str">
            <v>Quantum BRC SDLT - HVD</v>
          </cell>
          <cell r="G1089">
            <v>94.96</v>
          </cell>
        </row>
        <row r="1090">
          <cell r="E1090">
            <v>3992</v>
          </cell>
          <cell r="F1090" t="str">
            <v>Quantum BRC SDLT - HVD</v>
          </cell>
          <cell r="G1090">
            <v>94.96</v>
          </cell>
        </row>
        <row r="1091">
          <cell r="E1091">
            <v>3993</v>
          </cell>
          <cell r="F1091" t="str">
            <v>Proliant DL380 Server</v>
          </cell>
          <cell r="G1091">
            <v>64.459999999999994</v>
          </cell>
        </row>
        <row r="1092">
          <cell r="E1092">
            <v>3994</v>
          </cell>
          <cell r="F1092" t="str">
            <v>Proliam DL380 G2 Server</v>
          </cell>
          <cell r="G1092">
            <v>83.39</v>
          </cell>
        </row>
        <row r="1093">
          <cell r="E1093">
            <v>3997</v>
          </cell>
          <cell r="F1093" t="str">
            <v>Cisco 48 Port Router</v>
          </cell>
          <cell r="G1093">
            <v>91.71</v>
          </cell>
        </row>
        <row r="1094">
          <cell r="E1094">
            <v>4034</v>
          </cell>
          <cell r="F1094" t="str">
            <v>Site Event Buffer Modem</v>
          </cell>
          <cell r="G1094">
            <v>36.979999999999997</v>
          </cell>
        </row>
        <row r="1095">
          <cell r="E1095">
            <v>4035</v>
          </cell>
          <cell r="F1095" t="str">
            <v>T1 Esf Csu X8 S05079</v>
          </cell>
          <cell r="G1095">
            <v>91.15</v>
          </cell>
        </row>
        <row r="1096">
          <cell r="E1096">
            <v>4036</v>
          </cell>
          <cell r="F1096" t="str">
            <v>Dual I/F Pri T-1 Card S05079</v>
          </cell>
          <cell r="G1096">
            <v>93.57</v>
          </cell>
        </row>
        <row r="1097">
          <cell r="E1097">
            <v>4037</v>
          </cell>
          <cell r="F1097" t="str">
            <v>Dual I/F Pri T-1 Card S05079</v>
          </cell>
          <cell r="G1097">
            <v>93.57</v>
          </cell>
        </row>
        <row r="1098">
          <cell r="E1098">
            <v>4038</v>
          </cell>
          <cell r="F1098" t="str">
            <v>Dual I/F Pri T-1 Card S05079</v>
          </cell>
          <cell r="G1098">
            <v>93.57</v>
          </cell>
        </row>
        <row r="1099">
          <cell r="E1099">
            <v>4039</v>
          </cell>
          <cell r="F1099" t="str">
            <v>Dual I/F Pri T-1 Card S05079</v>
          </cell>
          <cell r="G1099">
            <v>93.57</v>
          </cell>
        </row>
        <row r="1100">
          <cell r="E1100">
            <v>4041</v>
          </cell>
          <cell r="F1100" t="str">
            <v>Printer HP Laserjet 4550 Color</v>
          </cell>
          <cell r="G1100">
            <v>29.51</v>
          </cell>
        </row>
        <row r="1101">
          <cell r="E1101">
            <v>4042</v>
          </cell>
          <cell r="F1101" t="str">
            <v>Data Link Card</v>
          </cell>
          <cell r="G1101">
            <v>46.63</v>
          </cell>
        </row>
        <row r="1102">
          <cell r="E1102">
            <v>4043</v>
          </cell>
          <cell r="F1102" t="str">
            <v>Sdlt Lvd Tape Drive</v>
          </cell>
          <cell r="G1102">
            <v>111.36</v>
          </cell>
        </row>
        <row r="1103">
          <cell r="E1103">
            <v>4044</v>
          </cell>
          <cell r="F1103" t="str">
            <v>Viewsonic Litebird PJ500 Proje</v>
          </cell>
          <cell r="G1103">
            <v>29.65</v>
          </cell>
        </row>
        <row r="1104">
          <cell r="E1104">
            <v>4045</v>
          </cell>
          <cell r="F1104" t="str">
            <v>Right Fax Digital Fax Board</v>
          </cell>
          <cell r="G1104">
            <v>210.67</v>
          </cell>
        </row>
        <row r="1105">
          <cell r="E1105">
            <v>4046</v>
          </cell>
          <cell r="F1105" t="str">
            <v>Printer HP Laser Jet 8150</v>
          </cell>
          <cell r="G1105">
            <v>31.03</v>
          </cell>
        </row>
        <row r="1106">
          <cell r="E1106">
            <v>4047</v>
          </cell>
          <cell r="F1106" t="str">
            <v>Fax Board Brooktrout 24 Ch</v>
          </cell>
          <cell r="G1106">
            <v>230.23</v>
          </cell>
        </row>
        <row r="1107">
          <cell r="E1107">
            <v>4048</v>
          </cell>
          <cell r="F1107" t="str">
            <v>Projector Viewsonic PJ 500</v>
          </cell>
          <cell r="G1107">
            <v>25.25</v>
          </cell>
        </row>
        <row r="1108">
          <cell r="E1108">
            <v>4049</v>
          </cell>
          <cell r="F1108" t="str">
            <v>Printer HP Laserjet 8150</v>
          </cell>
          <cell r="G1108">
            <v>31.18</v>
          </cell>
        </row>
        <row r="1109">
          <cell r="E1109">
            <v>4051</v>
          </cell>
          <cell r="F1109" t="str">
            <v>CABLING</v>
          </cell>
          <cell r="G1109">
            <v>303.44</v>
          </cell>
        </row>
        <row r="1110">
          <cell r="E1110">
            <v>4052</v>
          </cell>
          <cell r="F1110" t="str">
            <v>CABLING CIP 799</v>
          </cell>
          <cell r="G1110">
            <v>1850.5</v>
          </cell>
        </row>
        <row r="1111">
          <cell r="E1111">
            <v>4053</v>
          </cell>
          <cell r="F1111" t="str">
            <v>CABLING CIP 903</v>
          </cell>
          <cell r="G1111">
            <v>366.96</v>
          </cell>
        </row>
        <row r="1112">
          <cell r="E1112">
            <v>4054</v>
          </cell>
          <cell r="F1112" t="str">
            <v>CABLING CIP 939</v>
          </cell>
          <cell r="G1112">
            <v>64.34</v>
          </cell>
        </row>
        <row r="1113">
          <cell r="E1113">
            <v>4055</v>
          </cell>
          <cell r="F1113" t="str">
            <v>CABLING S05079</v>
          </cell>
          <cell r="G1113">
            <v>32.619999999999997</v>
          </cell>
        </row>
        <row r="1114">
          <cell r="E1114">
            <v>4056</v>
          </cell>
          <cell r="F1114" t="str">
            <v>CABLING</v>
          </cell>
          <cell r="G1114">
            <v>211.1</v>
          </cell>
        </row>
        <row r="1115">
          <cell r="E1115">
            <v>4059</v>
          </cell>
          <cell r="F1115" t="str">
            <v>CABLING - COMPUTER ROOM</v>
          </cell>
          <cell r="G1115">
            <v>121.87</v>
          </cell>
        </row>
        <row r="1116">
          <cell r="E1116">
            <v>4061</v>
          </cell>
          <cell r="F1116" t="str">
            <v>CABLING CIP668</v>
          </cell>
          <cell r="G1116">
            <v>736.31</v>
          </cell>
        </row>
        <row r="1117">
          <cell r="E1117">
            <v>4062</v>
          </cell>
          <cell r="F1117" t="str">
            <v>ACCESS CONTROL SYSTEM CIP 799</v>
          </cell>
          <cell r="G1117">
            <v>260.02</v>
          </cell>
        </row>
        <row r="1118">
          <cell r="E1118">
            <v>4063</v>
          </cell>
          <cell r="F1118" t="str">
            <v>ACCESS CONTROL SYSTEM</v>
          </cell>
          <cell r="G1118">
            <v>51.69</v>
          </cell>
        </row>
        <row r="1119">
          <cell r="E1119">
            <v>4064</v>
          </cell>
          <cell r="F1119" t="str">
            <v>SECURITY SYSTEM</v>
          </cell>
          <cell r="G1119">
            <v>274.73</v>
          </cell>
        </row>
        <row r="1120">
          <cell r="E1120">
            <v>4065</v>
          </cell>
          <cell r="F1120" t="str">
            <v>SECURITY SYSTEM U/G CIP 473</v>
          </cell>
          <cell r="G1120">
            <v>50.34</v>
          </cell>
        </row>
        <row r="1121">
          <cell r="E1121">
            <v>4066</v>
          </cell>
          <cell r="F1121" t="str">
            <v>CARD READERS</v>
          </cell>
          <cell r="G1121">
            <v>185.02</v>
          </cell>
        </row>
        <row r="1122">
          <cell r="E1122">
            <v>4080</v>
          </cell>
          <cell r="F1122" t="str">
            <v>CANON LASERFAX 3170</v>
          </cell>
          <cell r="G1122">
            <v>36.43</v>
          </cell>
        </row>
        <row r="1123">
          <cell r="E1123">
            <v>4081</v>
          </cell>
          <cell r="F1123" t="str">
            <v>XEROX DOCUMENT WORK CENTER</v>
          </cell>
          <cell r="G1123">
            <v>43.01</v>
          </cell>
        </row>
        <row r="1124">
          <cell r="E1124">
            <v>4082</v>
          </cell>
          <cell r="F1124" t="str">
            <v>CANON LASERFAX 3170</v>
          </cell>
          <cell r="G1124">
            <v>29.52</v>
          </cell>
        </row>
        <row r="1125">
          <cell r="E1125">
            <v>4083</v>
          </cell>
          <cell r="F1125" t="str">
            <v>CANON LASERFAX 3170</v>
          </cell>
          <cell r="G1125">
            <v>29.52</v>
          </cell>
        </row>
        <row r="1126">
          <cell r="E1126">
            <v>4084</v>
          </cell>
          <cell r="F1126" t="str">
            <v>CANON LASERFAX 3170</v>
          </cell>
          <cell r="G1126">
            <v>29.52</v>
          </cell>
        </row>
        <row r="1127">
          <cell r="E1127">
            <v>4085</v>
          </cell>
          <cell r="F1127" t="str">
            <v>CANON LASERFAX 3170</v>
          </cell>
          <cell r="G1127">
            <v>32.770000000000003</v>
          </cell>
        </row>
        <row r="1128">
          <cell r="E1128">
            <v>4086</v>
          </cell>
          <cell r="F1128" t="str">
            <v>CANON LASERFAX 3170</v>
          </cell>
          <cell r="G1128">
            <v>32.770000000000003</v>
          </cell>
        </row>
        <row r="1129">
          <cell r="E1129">
            <v>4087</v>
          </cell>
          <cell r="F1129" t="str">
            <v>CANON LASERFAX 3170</v>
          </cell>
          <cell r="G1129">
            <v>32.770000000000003</v>
          </cell>
        </row>
        <row r="1130">
          <cell r="E1130">
            <v>4088</v>
          </cell>
          <cell r="F1130" t="str">
            <v>UPS System CIP 1130</v>
          </cell>
          <cell r="G1130">
            <v>624.16</v>
          </cell>
        </row>
        <row r="1131">
          <cell r="E1131">
            <v>4089</v>
          </cell>
          <cell r="F1131" t="str">
            <v>UPS Site Net Integrator</v>
          </cell>
          <cell r="G1131">
            <v>17.010000000000002</v>
          </cell>
        </row>
        <row r="1132">
          <cell r="E1132">
            <v>4090</v>
          </cell>
          <cell r="F1132" t="str">
            <v>UPS Site Net Integrator</v>
          </cell>
          <cell r="G1132">
            <v>17.010000000000002</v>
          </cell>
        </row>
        <row r="1133">
          <cell r="E1133">
            <v>4094</v>
          </cell>
          <cell r="F1133" t="str">
            <v>Transformer &amp; Feeder - 15KVA</v>
          </cell>
          <cell r="G1133">
            <v>19.46</v>
          </cell>
        </row>
        <row r="1134">
          <cell r="E1134">
            <v>4095</v>
          </cell>
          <cell r="F1134" t="str">
            <v>Liebert UPS 20 KVA CIP 473</v>
          </cell>
          <cell r="G1134">
            <v>188.28</v>
          </cell>
        </row>
        <row r="1135">
          <cell r="E1135">
            <v>4096</v>
          </cell>
          <cell r="F1135" t="str">
            <v>APC UPS 3000</v>
          </cell>
          <cell r="G1135">
            <v>12.32</v>
          </cell>
        </row>
        <row r="1136">
          <cell r="E1136">
            <v>4097</v>
          </cell>
          <cell r="F1136" t="str">
            <v>Ferrups 5.3 KVA UPS</v>
          </cell>
          <cell r="G1136">
            <v>65.77</v>
          </cell>
        </row>
        <row r="1137">
          <cell r="E1137">
            <v>4098</v>
          </cell>
          <cell r="F1137" t="str">
            <v>Netvista IBM Serial #S67922HUK</v>
          </cell>
          <cell r="G1137">
            <v>31.38</v>
          </cell>
        </row>
        <row r="1138">
          <cell r="E1138">
            <v>4099</v>
          </cell>
          <cell r="F1138" t="str">
            <v>Dell Latitude C610   976J921</v>
          </cell>
          <cell r="G1138">
            <v>54.15</v>
          </cell>
        </row>
        <row r="1139">
          <cell r="E1139">
            <v>4100</v>
          </cell>
          <cell r="F1139" t="str">
            <v>Dell Latitude C610   4TCTC21</v>
          </cell>
          <cell r="G1139">
            <v>55.72</v>
          </cell>
        </row>
        <row r="1140">
          <cell r="E1140">
            <v>4101</v>
          </cell>
          <cell r="F1140" t="str">
            <v>Dell Latitude C610   DTCTC21</v>
          </cell>
          <cell r="G1140">
            <v>55.72</v>
          </cell>
        </row>
        <row r="1141">
          <cell r="E1141">
            <v>4102</v>
          </cell>
          <cell r="F1141" t="str">
            <v>Dell Latitude C610   1VCTC21</v>
          </cell>
          <cell r="G1141">
            <v>55.72</v>
          </cell>
        </row>
        <row r="1142">
          <cell r="E1142">
            <v>4103</v>
          </cell>
          <cell r="F1142" t="str">
            <v>Dell Latitude C610 includes Do</v>
          </cell>
          <cell r="G1142">
            <v>69.11</v>
          </cell>
        </row>
        <row r="1143">
          <cell r="E1143">
            <v>4104</v>
          </cell>
          <cell r="F1143" t="str">
            <v>Dell Latitude C610 includes Do</v>
          </cell>
          <cell r="G1143">
            <v>69.11</v>
          </cell>
        </row>
        <row r="1144">
          <cell r="E1144">
            <v>4105</v>
          </cell>
          <cell r="F1144" t="str">
            <v>Dell Latitude C610 includes Do</v>
          </cell>
          <cell r="G1144">
            <v>69.11</v>
          </cell>
        </row>
        <row r="1145">
          <cell r="E1145">
            <v>4106</v>
          </cell>
          <cell r="F1145" t="str">
            <v>OptiPlex GX260D Desktop Base</v>
          </cell>
          <cell r="G1145">
            <v>22.56</v>
          </cell>
        </row>
        <row r="1146">
          <cell r="E1146">
            <v>4107</v>
          </cell>
          <cell r="F1146" t="str">
            <v>OptiPlex GX260D Desktop Base</v>
          </cell>
          <cell r="G1146">
            <v>22.56</v>
          </cell>
        </row>
        <row r="1147">
          <cell r="E1147">
            <v>4108</v>
          </cell>
          <cell r="F1147" t="str">
            <v>OptiPlex GX260D Desktop Base</v>
          </cell>
          <cell r="G1147">
            <v>22.56</v>
          </cell>
        </row>
        <row r="1148">
          <cell r="E1148">
            <v>4109</v>
          </cell>
          <cell r="F1148" t="str">
            <v>OptiPlex GX260D Desktop Base</v>
          </cell>
          <cell r="G1148">
            <v>22.56</v>
          </cell>
        </row>
        <row r="1149">
          <cell r="E1149">
            <v>4110</v>
          </cell>
          <cell r="F1149" t="str">
            <v>OptiPlex GX260D Desktop Base</v>
          </cell>
          <cell r="G1149">
            <v>22.56</v>
          </cell>
        </row>
        <row r="1150">
          <cell r="E1150">
            <v>4111</v>
          </cell>
          <cell r="F1150" t="str">
            <v>OptiPlex GX260D Desktop Base</v>
          </cell>
          <cell r="G1150">
            <v>22.56</v>
          </cell>
        </row>
        <row r="1151">
          <cell r="E1151">
            <v>4112</v>
          </cell>
          <cell r="F1151" t="str">
            <v>OptiPlex GX260D Desktop Base</v>
          </cell>
          <cell r="G1151">
            <v>22.56</v>
          </cell>
        </row>
        <row r="1152">
          <cell r="E1152">
            <v>4113</v>
          </cell>
          <cell r="F1152" t="str">
            <v>OptiPlex GX260D Desktop Base</v>
          </cell>
          <cell r="G1152">
            <v>22.56</v>
          </cell>
        </row>
        <row r="1153">
          <cell r="E1153">
            <v>4114</v>
          </cell>
          <cell r="F1153" t="str">
            <v>OptiPlex GX260D Desktop Base</v>
          </cell>
          <cell r="G1153">
            <v>22.56</v>
          </cell>
        </row>
        <row r="1154">
          <cell r="E1154">
            <v>4115</v>
          </cell>
          <cell r="F1154" t="str">
            <v>OptiPlex GX260D Desktop Base</v>
          </cell>
          <cell r="G1154">
            <v>22.56</v>
          </cell>
        </row>
        <row r="1155">
          <cell r="E1155">
            <v>4116</v>
          </cell>
          <cell r="F1155" t="str">
            <v>OptiPlex GX260D Desktop Base</v>
          </cell>
          <cell r="G1155">
            <v>22.56</v>
          </cell>
        </row>
        <row r="1156">
          <cell r="E1156">
            <v>4117</v>
          </cell>
          <cell r="F1156" t="str">
            <v>OptiPlex GX260D Desktop Base</v>
          </cell>
          <cell r="G1156">
            <v>22.56</v>
          </cell>
        </row>
        <row r="1157">
          <cell r="E1157">
            <v>4118</v>
          </cell>
          <cell r="F1157" t="str">
            <v>OptiPlex GX260D Desktop Base</v>
          </cell>
          <cell r="G1157">
            <v>22.56</v>
          </cell>
        </row>
        <row r="1158">
          <cell r="E1158">
            <v>4119</v>
          </cell>
          <cell r="F1158" t="str">
            <v>OptiPlex GX260D Desktop Base</v>
          </cell>
          <cell r="G1158">
            <v>22.56</v>
          </cell>
        </row>
        <row r="1159">
          <cell r="E1159">
            <v>4120</v>
          </cell>
          <cell r="F1159" t="str">
            <v>OptiPlex GX260D Desktop Base</v>
          </cell>
          <cell r="G1159">
            <v>22.56</v>
          </cell>
        </row>
        <row r="1160">
          <cell r="E1160">
            <v>4121</v>
          </cell>
          <cell r="F1160" t="str">
            <v>OptiPlex GX260D Desktop Base</v>
          </cell>
          <cell r="G1160">
            <v>22.56</v>
          </cell>
        </row>
        <row r="1161">
          <cell r="E1161">
            <v>4122</v>
          </cell>
          <cell r="F1161" t="str">
            <v>OptiPlex GX260D Desktop Base</v>
          </cell>
          <cell r="G1161">
            <v>22.56</v>
          </cell>
        </row>
        <row r="1162">
          <cell r="E1162">
            <v>4123</v>
          </cell>
          <cell r="F1162" t="str">
            <v>OptiPlex GX260D Desktop Base</v>
          </cell>
          <cell r="G1162">
            <v>22.56</v>
          </cell>
        </row>
        <row r="1163">
          <cell r="E1163">
            <v>4124</v>
          </cell>
          <cell r="F1163" t="str">
            <v>OptiPlex GX260D Desktop Base</v>
          </cell>
          <cell r="G1163">
            <v>22.56</v>
          </cell>
        </row>
        <row r="1164">
          <cell r="E1164">
            <v>4125</v>
          </cell>
          <cell r="F1164" t="str">
            <v>OptiPlex GX260D Desktop Base</v>
          </cell>
          <cell r="G1164">
            <v>22.56</v>
          </cell>
        </row>
        <row r="1165">
          <cell r="E1165">
            <v>4126</v>
          </cell>
          <cell r="F1165" t="str">
            <v>OptiPlex GX260D Desktop Base</v>
          </cell>
          <cell r="G1165">
            <v>22.56</v>
          </cell>
        </row>
        <row r="1166">
          <cell r="E1166">
            <v>4127</v>
          </cell>
          <cell r="F1166" t="str">
            <v>OptiPlex GX260D Desktop Base</v>
          </cell>
          <cell r="G1166">
            <v>22.56</v>
          </cell>
        </row>
        <row r="1167">
          <cell r="E1167">
            <v>4128</v>
          </cell>
          <cell r="F1167" t="str">
            <v>OptiPlex GX260D Desktop Base</v>
          </cell>
          <cell r="G1167">
            <v>22.56</v>
          </cell>
        </row>
        <row r="1168">
          <cell r="E1168">
            <v>4129</v>
          </cell>
          <cell r="F1168" t="str">
            <v>OptiPlex GX260D Desktop Base</v>
          </cell>
          <cell r="G1168">
            <v>22.56</v>
          </cell>
        </row>
        <row r="1169">
          <cell r="E1169">
            <v>4130</v>
          </cell>
          <cell r="F1169" t="str">
            <v>OptiPlex GX260D Desktop Base</v>
          </cell>
          <cell r="G1169">
            <v>22.56</v>
          </cell>
        </row>
        <row r="1170">
          <cell r="E1170">
            <v>4131</v>
          </cell>
          <cell r="F1170" t="str">
            <v>OptiPlex GX260D Desktop Base</v>
          </cell>
          <cell r="G1170">
            <v>22.56</v>
          </cell>
        </row>
        <row r="1171">
          <cell r="E1171">
            <v>4132</v>
          </cell>
          <cell r="F1171" t="str">
            <v>OptiPlex GX260D Desktop Base</v>
          </cell>
          <cell r="G1171">
            <v>22.56</v>
          </cell>
        </row>
        <row r="1172">
          <cell r="E1172">
            <v>4133</v>
          </cell>
          <cell r="F1172" t="str">
            <v>OptiPlex GX260D Desktop Base</v>
          </cell>
          <cell r="G1172">
            <v>22.56</v>
          </cell>
        </row>
        <row r="1173">
          <cell r="E1173">
            <v>4134</v>
          </cell>
          <cell r="F1173" t="str">
            <v>OptiPlex GX260D Desktop Base</v>
          </cell>
          <cell r="G1173">
            <v>22.56</v>
          </cell>
        </row>
        <row r="1174">
          <cell r="E1174">
            <v>4135</v>
          </cell>
          <cell r="F1174" t="str">
            <v>OptiPlex GX260D Desktop Base</v>
          </cell>
          <cell r="G1174">
            <v>22.56</v>
          </cell>
        </row>
        <row r="1175">
          <cell r="E1175">
            <v>4136</v>
          </cell>
          <cell r="F1175" t="str">
            <v>OptiPlex GX260D Desktop Base</v>
          </cell>
          <cell r="G1175">
            <v>22.56</v>
          </cell>
        </row>
        <row r="1176">
          <cell r="E1176">
            <v>4137</v>
          </cell>
          <cell r="F1176" t="str">
            <v>OptiPlex GX260D Desktop Base</v>
          </cell>
          <cell r="G1176">
            <v>22.56</v>
          </cell>
        </row>
        <row r="1177">
          <cell r="E1177">
            <v>4138</v>
          </cell>
          <cell r="F1177" t="str">
            <v>OptiPlex GX260D Desktop Base</v>
          </cell>
          <cell r="G1177">
            <v>22.56</v>
          </cell>
        </row>
        <row r="1178">
          <cell r="E1178">
            <v>4139</v>
          </cell>
          <cell r="F1178" t="str">
            <v>OptiPlex GX260D Desktop Base</v>
          </cell>
          <cell r="G1178">
            <v>22.56</v>
          </cell>
        </row>
        <row r="1179">
          <cell r="E1179">
            <v>4140</v>
          </cell>
          <cell r="F1179" t="str">
            <v>OptiPlex GX260D Desktop Base</v>
          </cell>
          <cell r="G1179">
            <v>22.56</v>
          </cell>
        </row>
        <row r="1180">
          <cell r="E1180">
            <v>4141</v>
          </cell>
          <cell r="F1180" t="str">
            <v>OptiPlex GX260D Desktop Base</v>
          </cell>
          <cell r="G1180">
            <v>22.56</v>
          </cell>
        </row>
        <row r="1181">
          <cell r="E1181">
            <v>4142</v>
          </cell>
          <cell r="F1181" t="str">
            <v>OptiPlex GX260D Desktop Base</v>
          </cell>
          <cell r="G1181">
            <v>22.56</v>
          </cell>
        </row>
        <row r="1182">
          <cell r="E1182">
            <v>4143</v>
          </cell>
          <cell r="F1182" t="str">
            <v>OptiPlex GX260D Desktop Base</v>
          </cell>
          <cell r="G1182">
            <v>22.56</v>
          </cell>
        </row>
        <row r="1183">
          <cell r="E1183">
            <v>4144</v>
          </cell>
          <cell r="F1183" t="str">
            <v>OptiPlex GX260D Desktop Base</v>
          </cell>
          <cell r="G1183">
            <v>22.56</v>
          </cell>
        </row>
        <row r="1184">
          <cell r="E1184">
            <v>4145</v>
          </cell>
          <cell r="F1184" t="str">
            <v>OptiPlex GX260D Desktop Base</v>
          </cell>
          <cell r="G1184">
            <v>22.56</v>
          </cell>
        </row>
        <row r="1185">
          <cell r="E1185">
            <v>4146</v>
          </cell>
          <cell r="F1185" t="str">
            <v>OptiPlex GX260D Desktop Base</v>
          </cell>
          <cell r="G1185">
            <v>22.56</v>
          </cell>
        </row>
        <row r="1186">
          <cell r="E1186">
            <v>4147</v>
          </cell>
          <cell r="F1186" t="str">
            <v>OptiPlex GX260D Desktop Base</v>
          </cell>
          <cell r="G1186">
            <v>22.56</v>
          </cell>
        </row>
        <row r="1187">
          <cell r="E1187">
            <v>4148</v>
          </cell>
          <cell r="F1187" t="str">
            <v>OptiPlex GX260D Desktop Base</v>
          </cell>
          <cell r="G1187">
            <v>22.56</v>
          </cell>
        </row>
        <row r="1188">
          <cell r="E1188">
            <v>4149</v>
          </cell>
          <cell r="F1188" t="str">
            <v>OptiPlex GX260D Desktop Base</v>
          </cell>
          <cell r="G1188">
            <v>22.56</v>
          </cell>
        </row>
        <row r="1189">
          <cell r="E1189">
            <v>4150</v>
          </cell>
          <cell r="F1189" t="str">
            <v>OptiPlex GX260D Desktop Base</v>
          </cell>
          <cell r="G1189">
            <v>22.56</v>
          </cell>
        </row>
        <row r="1190">
          <cell r="E1190">
            <v>4151</v>
          </cell>
          <cell r="F1190" t="str">
            <v>OptiPlex GX260D Desktop Base</v>
          </cell>
          <cell r="G1190">
            <v>22.56</v>
          </cell>
        </row>
        <row r="1191">
          <cell r="E1191">
            <v>4152</v>
          </cell>
          <cell r="F1191" t="str">
            <v>OptiPlex GX260D Desktop Base</v>
          </cell>
          <cell r="G1191">
            <v>22.56</v>
          </cell>
        </row>
        <row r="1192">
          <cell r="E1192">
            <v>4153</v>
          </cell>
          <cell r="F1192" t="str">
            <v>OptiPlex GX260D Desktop Base</v>
          </cell>
          <cell r="G1192">
            <v>22.56</v>
          </cell>
        </row>
        <row r="1193">
          <cell r="E1193">
            <v>4154</v>
          </cell>
          <cell r="F1193" t="str">
            <v>OptiPlex GX260D Desktop Base</v>
          </cell>
          <cell r="G1193">
            <v>22.56</v>
          </cell>
        </row>
        <row r="1194">
          <cell r="E1194">
            <v>4155</v>
          </cell>
          <cell r="F1194" t="str">
            <v>OptiPlex GX260D Desktop Base</v>
          </cell>
          <cell r="G1194">
            <v>22.56</v>
          </cell>
        </row>
        <row r="1195">
          <cell r="E1195">
            <v>4156</v>
          </cell>
          <cell r="F1195" t="str">
            <v>OptiPlex GX260D Desktop Base</v>
          </cell>
          <cell r="G1195">
            <v>22.56</v>
          </cell>
        </row>
        <row r="1196">
          <cell r="E1196">
            <v>4157</v>
          </cell>
          <cell r="F1196" t="str">
            <v>OptiPlex GX260D Desktop Base</v>
          </cell>
          <cell r="G1196">
            <v>22.56</v>
          </cell>
        </row>
        <row r="1197">
          <cell r="E1197">
            <v>4158</v>
          </cell>
          <cell r="F1197" t="str">
            <v>OptiPlex GX260D Desktop Base</v>
          </cell>
          <cell r="G1197">
            <v>22.56</v>
          </cell>
        </row>
        <row r="1198">
          <cell r="E1198">
            <v>4159</v>
          </cell>
          <cell r="F1198" t="str">
            <v>OptiPlex GX260D Desktop Base</v>
          </cell>
          <cell r="G1198">
            <v>22.56</v>
          </cell>
        </row>
        <row r="1199">
          <cell r="E1199">
            <v>4160</v>
          </cell>
          <cell r="F1199" t="str">
            <v>OptiPlex GX260D Desktop Base</v>
          </cell>
          <cell r="G1199">
            <v>22.56</v>
          </cell>
        </row>
        <row r="1200">
          <cell r="E1200">
            <v>4161</v>
          </cell>
          <cell r="F1200" t="str">
            <v>OptiPlex GX260D Desktop Base</v>
          </cell>
          <cell r="G1200">
            <v>22.56</v>
          </cell>
        </row>
        <row r="1201">
          <cell r="E1201">
            <v>4162</v>
          </cell>
          <cell r="F1201" t="str">
            <v>OptiPlex GX260D Desktop Base</v>
          </cell>
          <cell r="G1201">
            <v>22.56</v>
          </cell>
        </row>
        <row r="1202">
          <cell r="E1202">
            <v>4163</v>
          </cell>
          <cell r="F1202" t="str">
            <v>OptiPlex GX260D Desktop Base</v>
          </cell>
          <cell r="G1202">
            <v>22.56</v>
          </cell>
        </row>
        <row r="1203">
          <cell r="E1203">
            <v>4164</v>
          </cell>
          <cell r="F1203" t="str">
            <v>OptiPlex GX260D Desktop Base</v>
          </cell>
          <cell r="G1203">
            <v>22.56</v>
          </cell>
        </row>
        <row r="1204">
          <cell r="E1204">
            <v>4165</v>
          </cell>
          <cell r="F1204" t="str">
            <v>OptiPlex GX260D Desktop Base</v>
          </cell>
          <cell r="G1204">
            <v>22.56</v>
          </cell>
        </row>
        <row r="1205">
          <cell r="E1205">
            <v>4166</v>
          </cell>
          <cell r="F1205" t="str">
            <v>OptiPlex GX260D Desktop Base</v>
          </cell>
          <cell r="G1205">
            <v>22.56</v>
          </cell>
        </row>
        <row r="1206">
          <cell r="E1206">
            <v>4167</v>
          </cell>
          <cell r="F1206" t="str">
            <v>OptiPlex GX260D Desktop Base</v>
          </cell>
          <cell r="G1206">
            <v>22.56</v>
          </cell>
        </row>
        <row r="1207">
          <cell r="E1207">
            <v>4168</v>
          </cell>
          <cell r="F1207" t="str">
            <v>OptiPlex GX260D Desktop Base</v>
          </cell>
          <cell r="G1207">
            <v>22.56</v>
          </cell>
        </row>
        <row r="1208">
          <cell r="E1208">
            <v>4169</v>
          </cell>
          <cell r="F1208" t="str">
            <v>OptiPlex GX260D Desktop Base</v>
          </cell>
          <cell r="G1208">
            <v>22.56</v>
          </cell>
        </row>
        <row r="1209">
          <cell r="E1209">
            <v>4170</v>
          </cell>
          <cell r="F1209" t="str">
            <v>OptiPlex GX260D Desktop Base</v>
          </cell>
          <cell r="G1209">
            <v>22.56</v>
          </cell>
        </row>
        <row r="1210">
          <cell r="E1210">
            <v>4171</v>
          </cell>
          <cell r="F1210" t="str">
            <v>OptiPlex GX260D Desktop Base</v>
          </cell>
          <cell r="G1210">
            <v>22.56</v>
          </cell>
        </row>
        <row r="1211">
          <cell r="E1211">
            <v>4172</v>
          </cell>
          <cell r="F1211" t="str">
            <v>OptiPlex GX260D Desktop Base</v>
          </cell>
          <cell r="G1211">
            <v>22.56</v>
          </cell>
        </row>
        <row r="1212">
          <cell r="E1212">
            <v>4173</v>
          </cell>
          <cell r="F1212" t="str">
            <v>OptiPlex GX260D Desktop Base</v>
          </cell>
          <cell r="G1212">
            <v>22.56</v>
          </cell>
        </row>
        <row r="1213">
          <cell r="E1213">
            <v>4174</v>
          </cell>
          <cell r="F1213" t="str">
            <v>OptiPlex GX260D Desktop Base</v>
          </cell>
          <cell r="G1213">
            <v>22.56</v>
          </cell>
        </row>
        <row r="1214">
          <cell r="E1214">
            <v>4175</v>
          </cell>
          <cell r="F1214" t="str">
            <v>OptiPlex GX260D Desktop Base</v>
          </cell>
          <cell r="G1214">
            <v>22.56</v>
          </cell>
        </row>
        <row r="1215">
          <cell r="E1215">
            <v>4176</v>
          </cell>
          <cell r="F1215" t="str">
            <v>OptiPlex GX260D Desktop Base</v>
          </cell>
          <cell r="G1215">
            <v>22.56</v>
          </cell>
        </row>
        <row r="1216">
          <cell r="E1216">
            <v>4177</v>
          </cell>
          <cell r="F1216" t="str">
            <v>OptiPlex GX260D Desktop Base</v>
          </cell>
          <cell r="G1216">
            <v>22.56</v>
          </cell>
        </row>
        <row r="1217">
          <cell r="E1217">
            <v>4178</v>
          </cell>
          <cell r="F1217" t="str">
            <v>OptiPlex GX260D Desktop Base</v>
          </cell>
          <cell r="G1217">
            <v>22.56</v>
          </cell>
        </row>
        <row r="1218">
          <cell r="E1218">
            <v>4179</v>
          </cell>
          <cell r="F1218" t="str">
            <v>OptiPlex GX260D Desktop Base</v>
          </cell>
          <cell r="G1218">
            <v>22.56</v>
          </cell>
        </row>
        <row r="1219">
          <cell r="E1219">
            <v>4180</v>
          </cell>
          <cell r="F1219" t="str">
            <v>OptiPlex GX260D Desktop Base</v>
          </cell>
          <cell r="G1219">
            <v>22.56</v>
          </cell>
        </row>
        <row r="1220">
          <cell r="E1220">
            <v>4181</v>
          </cell>
          <cell r="F1220" t="str">
            <v>OptiPlex GX260D Desktop Base</v>
          </cell>
          <cell r="G1220">
            <v>22.56</v>
          </cell>
        </row>
        <row r="1221">
          <cell r="E1221">
            <v>4182</v>
          </cell>
          <cell r="F1221" t="str">
            <v>OptiPlex GX260D Desktop Base</v>
          </cell>
          <cell r="G1221">
            <v>22.56</v>
          </cell>
        </row>
        <row r="1222">
          <cell r="E1222">
            <v>4183</v>
          </cell>
          <cell r="F1222" t="str">
            <v>OptiPlex GX260D Desktop Base</v>
          </cell>
          <cell r="G1222">
            <v>22.56</v>
          </cell>
        </row>
        <row r="1223">
          <cell r="E1223">
            <v>4184</v>
          </cell>
          <cell r="F1223" t="str">
            <v>OptiPlex GX260D Desktop Base</v>
          </cell>
          <cell r="G1223">
            <v>22.56</v>
          </cell>
        </row>
        <row r="1224">
          <cell r="E1224">
            <v>4185</v>
          </cell>
          <cell r="F1224" t="str">
            <v>OptiPlex GX260D Desktop Base</v>
          </cell>
          <cell r="G1224">
            <v>22.56</v>
          </cell>
        </row>
        <row r="1225">
          <cell r="E1225">
            <v>4186</v>
          </cell>
          <cell r="F1225" t="str">
            <v>OptiPlex GX260D Desktop Base</v>
          </cell>
          <cell r="G1225">
            <v>22.56</v>
          </cell>
        </row>
        <row r="1226">
          <cell r="E1226">
            <v>4187</v>
          </cell>
          <cell r="F1226" t="str">
            <v>OptiPlex GX260D Desktop Base</v>
          </cell>
          <cell r="G1226">
            <v>22.56</v>
          </cell>
        </row>
        <row r="1227">
          <cell r="E1227">
            <v>4188</v>
          </cell>
          <cell r="F1227" t="str">
            <v>OptiPlex GX260D Desktop Base</v>
          </cell>
          <cell r="G1227">
            <v>22.56</v>
          </cell>
        </row>
        <row r="1228">
          <cell r="E1228">
            <v>4189</v>
          </cell>
          <cell r="F1228" t="str">
            <v>OptiPlex GX260D Desktop Base</v>
          </cell>
          <cell r="G1228">
            <v>22.56</v>
          </cell>
        </row>
        <row r="1229">
          <cell r="E1229">
            <v>4190</v>
          </cell>
          <cell r="F1229" t="str">
            <v>OptiPlex GX260D Desktop Base</v>
          </cell>
          <cell r="G1229">
            <v>22.56</v>
          </cell>
        </row>
        <row r="1230">
          <cell r="E1230">
            <v>4191</v>
          </cell>
          <cell r="F1230" t="str">
            <v>OptiPlex GX260D Desktop Base</v>
          </cell>
          <cell r="G1230">
            <v>22.56</v>
          </cell>
        </row>
        <row r="1231">
          <cell r="E1231">
            <v>4192</v>
          </cell>
          <cell r="F1231" t="str">
            <v>OptiPlex GX260D Desktop Base</v>
          </cell>
          <cell r="G1231">
            <v>22.56</v>
          </cell>
        </row>
        <row r="1232">
          <cell r="E1232">
            <v>4193</v>
          </cell>
          <cell r="F1232" t="str">
            <v>OptiPlex GX260D Desktop Base</v>
          </cell>
          <cell r="G1232">
            <v>22.56</v>
          </cell>
        </row>
        <row r="1233">
          <cell r="E1233">
            <v>4194</v>
          </cell>
          <cell r="F1233" t="str">
            <v>OptiPlex GX260D Desktop Base</v>
          </cell>
          <cell r="G1233">
            <v>22.56</v>
          </cell>
        </row>
        <row r="1234">
          <cell r="E1234">
            <v>4195</v>
          </cell>
          <cell r="F1234" t="str">
            <v>OptiPlex GX260D Desktop Base</v>
          </cell>
          <cell r="G1234">
            <v>22.56</v>
          </cell>
        </row>
        <row r="1235">
          <cell r="E1235">
            <v>4196</v>
          </cell>
          <cell r="F1235" t="str">
            <v>OptiPlex GX260D Desktop Base</v>
          </cell>
          <cell r="G1235">
            <v>22.56</v>
          </cell>
        </row>
        <row r="1236">
          <cell r="E1236">
            <v>4197</v>
          </cell>
          <cell r="F1236" t="str">
            <v>OptiPlex GX260D Desktop Base</v>
          </cell>
          <cell r="G1236">
            <v>22.56</v>
          </cell>
        </row>
        <row r="1237">
          <cell r="E1237">
            <v>4198</v>
          </cell>
          <cell r="F1237" t="str">
            <v>OptiPlex GX260D Desktop Base</v>
          </cell>
          <cell r="G1237">
            <v>22.56</v>
          </cell>
        </row>
        <row r="1238">
          <cell r="E1238">
            <v>4199</v>
          </cell>
          <cell r="F1238" t="str">
            <v>OptiPlex GX260D Desktop Base</v>
          </cell>
          <cell r="G1238">
            <v>22.56</v>
          </cell>
        </row>
        <row r="1239">
          <cell r="E1239">
            <v>4200</v>
          </cell>
          <cell r="F1239" t="str">
            <v>OptiPlex GX260D Desktop Base</v>
          </cell>
          <cell r="G1239">
            <v>22.56</v>
          </cell>
        </row>
        <row r="1240">
          <cell r="E1240">
            <v>4201</v>
          </cell>
          <cell r="F1240" t="str">
            <v>OptiPlex GX260D Desktop Base</v>
          </cell>
          <cell r="G1240">
            <v>22.56</v>
          </cell>
        </row>
        <row r="1241">
          <cell r="E1241">
            <v>4202</v>
          </cell>
          <cell r="F1241" t="str">
            <v>OptiPlex GX260D Desktop Base</v>
          </cell>
          <cell r="G1241">
            <v>22.56</v>
          </cell>
        </row>
        <row r="1242">
          <cell r="E1242">
            <v>4203</v>
          </cell>
          <cell r="F1242" t="str">
            <v>OptiPlex GX260D Desktop Base</v>
          </cell>
          <cell r="G1242">
            <v>22.56</v>
          </cell>
        </row>
        <row r="1243">
          <cell r="E1243">
            <v>4204</v>
          </cell>
          <cell r="F1243" t="str">
            <v>OptiPlex GX260D Desktop Base</v>
          </cell>
          <cell r="G1243">
            <v>22.56</v>
          </cell>
        </row>
        <row r="1244">
          <cell r="E1244">
            <v>4205</v>
          </cell>
          <cell r="F1244" t="str">
            <v>OptiPlex GX260D Desktop Base</v>
          </cell>
          <cell r="G1244">
            <v>22.56</v>
          </cell>
        </row>
        <row r="1245">
          <cell r="E1245">
            <v>4206</v>
          </cell>
          <cell r="F1245" t="str">
            <v>OptiPlex GX260D Desktop Base</v>
          </cell>
          <cell r="G1245">
            <v>22.56</v>
          </cell>
        </row>
        <row r="1246">
          <cell r="E1246">
            <v>4207</v>
          </cell>
          <cell r="F1246" t="str">
            <v>OptiPlex GX260D Desktop Base</v>
          </cell>
          <cell r="G1246">
            <v>22.56</v>
          </cell>
        </row>
        <row r="1247">
          <cell r="E1247">
            <v>4208</v>
          </cell>
          <cell r="F1247" t="str">
            <v>OptiPlex GX260D Desktop Base</v>
          </cell>
          <cell r="G1247">
            <v>22.56</v>
          </cell>
        </row>
        <row r="1248">
          <cell r="E1248">
            <v>4209</v>
          </cell>
          <cell r="F1248" t="str">
            <v>OptiPlex GX260D Desktop Base</v>
          </cell>
          <cell r="G1248">
            <v>22.56</v>
          </cell>
        </row>
        <row r="1249">
          <cell r="E1249">
            <v>4210</v>
          </cell>
          <cell r="F1249" t="str">
            <v>OptiPlex GX260D Desktop Base</v>
          </cell>
          <cell r="G1249">
            <v>22.56</v>
          </cell>
        </row>
        <row r="1250">
          <cell r="E1250">
            <v>4211</v>
          </cell>
          <cell r="F1250" t="str">
            <v>OptiPlex GX260D Desktop Base</v>
          </cell>
          <cell r="G1250">
            <v>22.56</v>
          </cell>
        </row>
        <row r="1251">
          <cell r="E1251">
            <v>4212</v>
          </cell>
          <cell r="F1251" t="str">
            <v>OptiPlex GX260D Desktop Base</v>
          </cell>
          <cell r="G1251">
            <v>22.56</v>
          </cell>
        </row>
        <row r="1252">
          <cell r="E1252">
            <v>4213</v>
          </cell>
          <cell r="F1252" t="str">
            <v>OptiPlex GX260D Desktop Base</v>
          </cell>
          <cell r="G1252">
            <v>22.56</v>
          </cell>
        </row>
        <row r="1253">
          <cell r="E1253">
            <v>4214</v>
          </cell>
          <cell r="F1253" t="str">
            <v>OptiPlex GX260D Desktop Base</v>
          </cell>
          <cell r="G1253">
            <v>22.56</v>
          </cell>
        </row>
        <row r="1254">
          <cell r="E1254">
            <v>4215</v>
          </cell>
          <cell r="F1254" t="str">
            <v>OptiPlex GX260D Desktop Base</v>
          </cell>
          <cell r="G1254">
            <v>22.56</v>
          </cell>
        </row>
        <row r="1255">
          <cell r="E1255">
            <v>4216</v>
          </cell>
          <cell r="F1255" t="str">
            <v>OptiPlex GX260D Desktop Base</v>
          </cell>
          <cell r="G1255">
            <v>22.56</v>
          </cell>
        </row>
        <row r="1256">
          <cell r="E1256">
            <v>4217</v>
          </cell>
          <cell r="F1256" t="str">
            <v>OptiPlex GX260D Desktop Base</v>
          </cell>
          <cell r="G1256">
            <v>22.56</v>
          </cell>
        </row>
        <row r="1257">
          <cell r="E1257">
            <v>4218</v>
          </cell>
          <cell r="F1257" t="str">
            <v>OptiPlex GX260D Desktop Base</v>
          </cell>
          <cell r="G1257">
            <v>22.56</v>
          </cell>
        </row>
        <row r="1258">
          <cell r="E1258">
            <v>4219</v>
          </cell>
          <cell r="F1258" t="str">
            <v>OptiPlex GX260D Desktop Base</v>
          </cell>
          <cell r="G1258">
            <v>22.56</v>
          </cell>
        </row>
        <row r="1259">
          <cell r="E1259">
            <v>4220</v>
          </cell>
          <cell r="F1259" t="str">
            <v>OptiPlex GX260D Desktop Base</v>
          </cell>
          <cell r="G1259">
            <v>22.56</v>
          </cell>
        </row>
        <row r="1260">
          <cell r="E1260">
            <v>4221</v>
          </cell>
          <cell r="F1260" t="str">
            <v>OptiPlex GX260D Desktop Base</v>
          </cell>
          <cell r="G1260">
            <v>22.56</v>
          </cell>
        </row>
        <row r="1261">
          <cell r="E1261">
            <v>4222</v>
          </cell>
          <cell r="F1261" t="str">
            <v>OptiPlex GX260D Desktop Base</v>
          </cell>
          <cell r="G1261">
            <v>22.56</v>
          </cell>
        </row>
        <row r="1262">
          <cell r="E1262">
            <v>4223</v>
          </cell>
          <cell r="F1262" t="str">
            <v>OptiPlex GX260D Desktop Base</v>
          </cell>
          <cell r="G1262">
            <v>22.56</v>
          </cell>
        </row>
        <row r="1263">
          <cell r="E1263">
            <v>4224</v>
          </cell>
          <cell r="F1263" t="str">
            <v>OptiPlex GX260D Desktop Base</v>
          </cell>
          <cell r="G1263">
            <v>22.56</v>
          </cell>
        </row>
        <row r="1264">
          <cell r="E1264">
            <v>4225</v>
          </cell>
          <cell r="F1264" t="str">
            <v>OptiPlex GX260D Desktop Base</v>
          </cell>
          <cell r="G1264">
            <v>22.56</v>
          </cell>
        </row>
        <row r="1265">
          <cell r="E1265">
            <v>4226</v>
          </cell>
          <cell r="F1265" t="str">
            <v>OptiPlex GX260D Desktop Base</v>
          </cell>
          <cell r="G1265">
            <v>22.56</v>
          </cell>
        </row>
        <row r="1266">
          <cell r="E1266">
            <v>4227</v>
          </cell>
          <cell r="F1266" t="str">
            <v>OptiPlex GX260D Desktop Base</v>
          </cell>
          <cell r="G1266">
            <v>22.56</v>
          </cell>
        </row>
        <row r="1267">
          <cell r="E1267">
            <v>4228</v>
          </cell>
          <cell r="F1267" t="str">
            <v>OptiPlex GX260D Desktop Base</v>
          </cell>
          <cell r="G1267">
            <v>22.56</v>
          </cell>
        </row>
        <row r="1268">
          <cell r="E1268">
            <v>4229</v>
          </cell>
          <cell r="F1268" t="str">
            <v>OptiPlex GX260D Desktop Base</v>
          </cell>
          <cell r="G1268">
            <v>22.56</v>
          </cell>
        </row>
        <row r="1269">
          <cell r="E1269">
            <v>4230</v>
          </cell>
          <cell r="F1269" t="str">
            <v>OptiPlex GX260D Desktop Base</v>
          </cell>
          <cell r="G1269">
            <v>22.56</v>
          </cell>
        </row>
        <row r="1270">
          <cell r="E1270">
            <v>4231</v>
          </cell>
          <cell r="F1270" t="str">
            <v>OptiPlex GX260D Desktop Base</v>
          </cell>
          <cell r="G1270">
            <v>22.56</v>
          </cell>
        </row>
        <row r="1271">
          <cell r="E1271">
            <v>4232</v>
          </cell>
          <cell r="F1271" t="str">
            <v>OptiPlex GX260D Desktop Base</v>
          </cell>
          <cell r="G1271">
            <v>22.56</v>
          </cell>
        </row>
        <row r="1272">
          <cell r="E1272">
            <v>4233</v>
          </cell>
          <cell r="F1272" t="str">
            <v>OptiPlex GX260D Desktop Base</v>
          </cell>
          <cell r="G1272">
            <v>22.56</v>
          </cell>
        </row>
        <row r="1273">
          <cell r="E1273">
            <v>4234</v>
          </cell>
          <cell r="F1273" t="str">
            <v>OptiPlex GX260D Desktop Base</v>
          </cell>
          <cell r="G1273">
            <v>22.56</v>
          </cell>
        </row>
        <row r="1274">
          <cell r="E1274">
            <v>4235</v>
          </cell>
          <cell r="F1274" t="str">
            <v>OptiPlex GX260D Desktop Base</v>
          </cell>
          <cell r="G1274">
            <v>22.56</v>
          </cell>
        </row>
        <row r="1275">
          <cell r="E1275">
            <v>4236</v>
          </cell>
          <cell r="F1275" t="str">
            <v>OptiPlex GX260D Desktop Base</v>
          </cell>
          <cell r="G1275">
            <v>22.56</v>
          </cell>
        </row>
        <row r="1276">
          <cell r="E1276">
            <v>4237</v>
          </cell>
          <cell r="F1276" t="str">
            <v>OptiPlex GX260D Desktop Base</v>
          </cell>
          <cell r="G1276">
            <v>22.56</v>
          </cell>
        </row>
        <row r="1277">
          <cell r="E1277">
            <v>4238</v>
          </cell>
          <cell r="F1277" t="str">
            <v>OptiPlex GX260D Desktop Base</v>
          </cell>
          <cell r="G1277">
            <v>22.56</v>
          </cell>
        </row>
        <row r="1278">
          <cell r="E1278">
            <v>4239</v>
          </cell>
          <cell r="F1278" t="str">
            <v>OptiPlex GX260D Desktop Base</v>
          </cell>
          <cell r="G1278">
            <v>22.56</v>
          </cell>
        </row>
        <row r="1279">
          <cell r="E1279">
            <v>4240</v>
          </cell>
          <cell r="F1279" t="str">
            <v>OptiPlex GX260D Desktop Base</v>
          </cell>
          <cell r="G1279">
            <v>22.56</v>
          </cell>
        </row>
        <row r="1280">
          <cell r="E1280">
            <v>4241</v>
          </cell>
          <cell r="F1280" t="str">
            <v>OptiPlex GX260D Desktop Base</v>
          </cell>
          <cell r="G1280">
            <v>22.56</v>
          </cell>
        </row>
        <row r="1281">
          <cell r="E1281">
            <v>4242</v>
          </cell>
          <cell r="F1281" t="str">
            <v>OptiPlex GX260D Desktop Base</v>
          </cell>
          <cell r="G1281">
            <v>22.56</v>
          </cell>
        </row>
        <row r="1282">
          <cell r="E1282">
            <v>4243</v>
          </cell>
          <cell r="F1282" t="str">
            <v>OptiPlex GX260D Desktop Base</v>
          </cell>
          <cell r="G1282">
            <v>22.56</v>
          </cell>
        </row>
        <row r="1283">
          <cell r="E1283">
            <v>4244</v>
          </cell>
          <cell r="F1283" t="str">
            <v>OptiPlex GX260D Desktop Base</v>
          </cell>
          <cell r="G1283">
            <v>22.56</v>
          </cell>
        </row>
        <row r="1284">
          <cell r="E1284">
            <v>4245</v>
          </cell>
          <cell r="F1284" t="str">
            <v>OptiPlex GX260D Desktop Base</v>
          </cell>
          <cell r="G1284">
            <v>22.56</v>
          </cell>
        </row>
        <row r="1285">
          <cell r="E1285">
            <v>4246</v>
          </cell>
          <cell r="F1285" t="str">
            <v>OptiPlex GX260D Desktop Base</v>
          </cell>
          <cell r="G1285">
            <v>22.56</v>
          </cell>
        </row>
        <row r="1286">
          <cell r="E1286">
            <v>4247</v>
          </cell>
          <cell r="F1286" t="str">
            <v>OptiPlex GX260D Desktop Base</v>
          </cell>
          <cell r="G1286">
            <v>22.56</v>
          </cell>
        </row>
        <row r="1287">
          <cell r="E1287">
            <v>4248</v>
          </cell>
          <cell r="F1287" t="str">
            <v>OptiPlex GX260D Desktop Base</v>
          </cell>
          <cell r="G1287">
            <v>22.56</v>
          </cell>
        </row>
        <row r="1288">
          <cell r="E1288">
            <v>4249</v>
          </cell>
          <cell r="F1288" t="str">
            <v>OptiPlex GX260D Desktop Base</v>
          </cell>
          <cell r="G1288">
            <v>22.56</v>
          </cell>
        </row>
        <row r="1289">
          <cell r="E1289">
            <v>4250</v>
          </cell>
          <cell r="F1289" t="str">
            <v>OptiPlex GX260D Desktop Base</v>
          </cell>
          <cell r="G1289">
            <v>22.56</v>
          </cell>
        </row>
        <row r="1290">
          <cell r="E1290">
            <v>4251</v>
          </cell>
          <cell r="F1290" t="str">
            <v>OptiPlex GX260D Desktop Base</v>
          </cell>
          <cell r="G1290">
            <v>22.56</v>
          </cell>
        </row>
        <row r="1291">
          <cell r="E1291">
            <v>4252</v>
          </cell>
          <cell r="F1291" t="str">
            <v>OptiPlex GX260D Desktop Base</v>
          </cell>
          <cell r="G1291">
            <v>22.56</v>
          </cell>
        </row>
        <row r="1292">
          <cell r="E1292">
            <v>4253</v>
          </cell>
          <cell r="F1292" t="str">
            <v>OptiPlex GX260D Desktop Base</v>
          </cell>
          <cell r="G1292">
            <v>22.56</v>
          </cell>
        </row>
        <row r="1293">
          <cell r="E1293">
            <v>4254</v>
          </cell>
          <cell r="F1293" t="str">
            <v>OptiPlex GX260D Desktop Base</v>
          </cell>
          <cell r="G1293">
            <v>22.56</v>
          </cell>
        </row>
        <row r="1294">
          <cell r="E1294">
            <v>4255</v>
          </cell>
          <cell r="F1294" t="str">
            <v>OptiPlex GX260D Desktop Base</v>
          </cell>
          <cell r="G1294">
            <v>22.56</v>
          </cell>
        </row>
        <row r="1295">
          <cell r="E1295">
            <v>4256</v>
          </cell>
          <cell r="F1295" t="str">
            <v>OptiPlex GX260D Desktop Base</v>
          </cell>
          <cell r="G1295">
            <v>22.56</v>
          </cell>
        </row>
        <row r="1296">
          <cell r="E1296">
            <v>4257</v>
          </cell>
          <cell r="F1296" t="str">
            <v>OptiPlex GX260D Desktop Base</v>
          </cell>
          <cell r="G1296">
            <v>22.56</v>
          </cell>
        </row>
        <row r="1297">
          <cell r="E1297">
            <v>4258</v>
          </cell>
          <cell r="F1297" t="str">
            <v>OptiPlex GX260D Desktop Base</v>
          </cell>
          <cell r="G1297">
            <v>22.56</v>
          </cell>
        </row>
        <row r="1298">
          <cell r="E1298">
            <v>4259</v>
          </cell>
          <cell r="F1298" t="str">
            <v>OptiPlex GX260D Desktop Base</v>
          </cell>
          <cell r="G1298">
            <v>22.56</v>
          </cell>
        </row>
        <row r="1299">
          <cell r="E1299">
            <v>4260</v>
          </cell>
          <cell r="F1299" t="str">
            <v>OptiPlex GX260D Desktop Base</v>
          </cell>
          <cell r="G1299">
            <v>22.56</v>
          </cell>
        </row>
        <row r="1300">
          <cell r="E1300">
            <v>4261</v>
          </cell>
          <cell r="F1300" t="str">
            <v>OptiPlex GX260D Desktop Base</v>
          </cell>
          <cell r="G1300">
            <v>22.56</v>
          </cell>
        </row>
        <row r="1301">
          <cell r="E1301">
            <v>4262</v>
          </cell>
          <cell r="F1301" t="str">
            <v>OptiPlex GX260D Desktop Base</v>
          </cell>
          <cell r="G1301">
            <v>22.56</v>
          </cell>
        </row>
        <row r="1302">
          <cell r="E1302">
            <v>4263</v>
          </cell>
          <cell r="F1302" t="str">
            <v>OptiPlex GX260D Desktop Base</v>
          </cell>
          <cell r="G1302">
            <v>22.56</v>
          </cell>
        </row>
        <row r="1303">
          <cell r="E1303">
            <v>4264</v>
          </cell>
          <cell r="F1303" t="str">
            <v>OptiPlex GX260D Desktop Base</v>
          </cell>
          <cell r="G1303">
            <v>22.56</v>
          </cell>
        </row>
        <row r="1304">
          <cell r="E1304">
            <v>4265</v>
          </cell>
          <cell r="F1304" t="str">
            <v>OptiPlex GX260D Desktop Base</v>
          </cell>
          <cell r="G1304">
            <v>22.56</v>
          </cell>
        </row>
        <row r="1305">
          <cell r="E1305">
            <v>4266</v>
          </cell>
          <cell r="F1305" t="str">
            <v>OptiPlex GX260D Desktop Base</v>
          </cell>
          <cell r="G1305">
            <v>22.56</v>
          </cell>
        </row>
        <row r="1306">
          <cell r="E1306">
            <v>4267</v>
          </cell>
          <cell r="F1306" t="str">
            <v>OptiPlex GX260D Desktop Base</v>
          </cell>
          <cell r="G1306">
            <v>22.56</v>
          </cell>
        </row>
        <row r="1307">
          <cell r="E1307">
            <v>4268</v>
          </cell>
          <cell r="F1307" t="str">
            <v>OptiPlex GX260D Desktop Base</v>
          </cell>
          <cell r="G1307">
            <v>22.56</v>
          </cell>
        </row>
        <row r="1308">
          <cell r="E1308">
            <v>4269</v>
          </cell>
          <cell r="F1308" t="str">
            <v>OptiPlex GX260D Desktop Base</v>
          </cell>
          <cell r="G1308">
            <v>22.56</v>
          </cell>
        </row>
        <row r="1309">
          <cell r="E1309">
            <v>4270</v>
          </cell>
          <cell r="F1309" t="str">
            <v>OptiPlex GX260D Desktop Base</v>
          </cell>
          <cell r="G1309">
            <v>22.56</v>
          </cell>
        </row>
        <row r="1310">
          <cell r="E1310">
            <v>4271</v>
          </cell>
          <cell r="F1310" t="str">
            <v>OptiPlex GX260D Desktop Base G</v>
          </cell>
          <cell r="G1310">
            <v>22.56</v>
          </cell>
        </row>
        <row r="1311">
          <cell r="E1311">
            <v>4272</v>
          </cell>
          <cell r="F1311" t="str">
            <v>OptiPlex GX260D Desktop Base</v>
          </cell>
          <cell r="G1311">
            <v>22.56</v>
          </cell>
        </row>
        <row r="1312">
          <cell r="E1312">
            <v>4273</v>
          </cell>
          <cell r="F1312" t="str">
            <v>OptiPlex GX260D Desktop Base</v>
          </cell>
          <cell r="G1312">
            <v>22.56</v>
          </cell>
        </row>
        <row r="1313">
          <cell r="E1313">
            <v>4274</v>
          </cell>
          <cell r="F1313" t="str">
            <v>OptiPlex GX260D Desktop Base</v>
          </cell>
          <cell r="G1313">
            <v>22.56</v>
          </cell>
        </row>
        <row r="1314">
          <cell r="E1314">
            <v>4275</v>
          </cell>
          <cell r="F1314" t="str">
            <v>OptiPlex GX260D Desktop Base</v>
          </cell>
          <cell r="G1314">
            <v>22.56</v>
          </cell>
        </row>
        <row r="1315">
          <cell r="E1315">
            <v>4276</v>
          </cell>
          <cell r="F1315" t="str">
            <v>OptiPlex GX260D Desktop Base</v>
          </cell>
          <cell r="G1315">
            <v>22.56</v>
          </cell>
        </row>
        <row r="1316">
          <cell r="E1316">
            <v>4277</v>
          </cell>
          <cell r="F1316" t="str">
            <v>OptiPlex GX260D Desktop Base</v>
          </cell>
          <cell r="G1316">
            <v>22.56</v>
          </cell>
        </row>
        <row r="1317">
          <cell r="E1317">
            <v>4278</v>
          </cell>
          <cell r="F1317" t="str">
            <v>OptiPlex GX260D Desktop Base</v>
          </cell>
          <cell r="G1317">
            <v>22.56</v>
          </cell>
        </row>
        <row r="1318">
          <cell r="E1318">
            <v>4279</v>
          </cell>
          <cell r="F1318" t="str">
            <v>OptiPlex GX260D Desktop Base</v>
          </cell>
          <cell r="G1318">
            <v>22.56</v>
          </cell>
        </row>
        <row r="1319">
          <cell r="E1319">
            <v>4280</v>
          </cell>
          <cell r="F1319" t="str">
            <v>OptiPlex GX260D Desktop Base</v>
          </cell>
          <cell r="G1319">
            <v>22.56</v>
          </cell>
        </row>
        <row r="1320">
          <cell r="E1320">
            <v>4281</v>
          </cell>
          <cell r="F1320" t="str">
            <v>OptiPlex GX260D Desktop Base</v>
          </cell>
          <cell r="G1320">
            <v>22.56</v>
          </cell>
        </row>
        <row r="1321">
          <cell r="E1321">
            <v>4282</v>
          </cell>
          <cell r="F1321" t="str">
            <v>OptiPlex GX260D Desktop Base</v>
          </cell>
          <cell r="G1321">
            <v>22.56</v>
          </cell>
        </row>
        <row r="1322">
          <cell r="E1322">
            <v>4283</v>
          </cell>
          <cell r="F1322" t="str">
            <v>OptiPlex GX260D Desktop Base</v>
          </cell>
          <cell r="G1322">
            <v>22.56</v>
          </cell>
        </row>
        <row r="1323">
          <cell r="E1323">
            <v>4284</v>
          </cell>
          <cell r="F1323" t="str">
            <v>OptiPlex GX260D Desktop Base</v>
          </cell>
          <cell r="G1323">
            <v>22.56</v>
          </cell>
        </row>
        <row r="1324">
          <cell r="E1324">
            <v>4285</v>
          </cell>
          <cell r="F1324" t="str">
            <v>OptiPlex GX260D Desktop Base</v>
          </cell>
          <cell r="G1324">
            <v>22.56</v>
          </cell>
        </row>
        <row r="1325">
          <cell r="E1325">
            <v>4286</v>
          </cell>
          <cell r="F1325" t="str">
            <v>OptiPlex GX260D Desktop Base</v>
          </cell>
          <cell r="G1325">
            <v>22.56</v>
          </cell>
        </row>
        <row r="1326">
          <cell r="E1326">
            <v>4287</v>
          </cell>
          <cell r="F1326" t="str">
            <v>OptiPlex GX260D Desktop Base</v>
          </cell>
          <cell r="G1326">
            <v>22.56</v>
          </cell>
        </row>
        <row r="1327">
          <cell r="E1327">
            <v>4288</v>
          </cell>
          <cell r="F1327" t="str">
            <v>OptiPlex GX260D Desktop Base</v>
          </cell>
          <cell r="G1327">
            <v>22.56</v>
          </cell>
        </row>
        <row r="1328">
          <cell r="E1328">
            <v>4289</v>
          </cell>
          <cell r="F1328" t="str">
            <v>OptiPlex GX260D Desktop Base</v>
          </cell>
          <cell r="G1328">
            <v>22.56</v>
          </cell>
        </row>
        <row r="1329">
          <cell r="E1329">
            <v>4290</v>
          </cell>
          <cell r="F1329" t="str">
            <v>OptiPlex GX260D Desktop Base</v>
          </cell>
          <cell r="G1329">
            <v>22.56</v>
          </cell>
        </row>
        <row r="1330">
          <cell r="E1330">
            <v>4291</v>
          </cell>
          <cell r="F1330" t="str">
            <v>OptiPlex GX260D Desktop Base</v>
          </cell>
          <cell r="G1330">
            <v>22.56</v>
          </cell>
        </row>
        <row r="1331">
          <cell r="E1331">
            <v>4292</v>
          </cell>
          <cell r="F1331" t="str">
            <v>OptiPlex GX260D Desktop Base</v>
          </cell>
          <cell r="G1331">
            <v>22.56</v>
          </cell>
        </row>
        <row r="1332">
          <cell r="E1332">
            <v>4293</v>
          </cell>
          <cell r="F1332" t="str">
            <v>OptiPlex GX260D Desktop Base</v>
          </cell>
          <cell r="G1332">
            <v>22.56</v>
          </cell>
        </row>
        <row r="1333">
          <cell r="E1333">
            <v>4294</v>
          </cell>
          <cell r="F1333" t="str">
            <v>OptiPlex GX260D Desktop Base</v>
          </cell>
          <cell r="G1333">
            <v>22.56</v>
          </cell>
        </row>
        <row r="1334">
          <cell r="E1334">
            <v>4295</v>
          </cell>
          <cell r="F1334" t="str">
            <v>OptiPlex GX260D Desktop Base</v>
          </cell>
          <cell r="G1334">
            <v>22.56</v>
          </cell>
        </row>
        <row r="1335">
          <cell r="E1335">
            <v>4296</v>
          </cell>
          <cell r="F1335" t="str">
            <v>OptiPlex GX260D Desktop Base</v>
          </cell>
          <cell r="G1335">
            <v>22.56</v>
          </cell>
        </row>
        <row r="1336">
          <cell r="E1336">
            <v>4297</v>
          </cell>
          <cell r="F1336" t="str">
            <v>OptiPlex GX260D Desktop Base</v>
          </cell>
          <cell r="G1336">
            <v>22.56</v>
          </cell>
        </row>
        <row r="1337">
          <cell r="E1337">
            <v>4298</v>
          </cell>
          <cell r="F1337" t="str">
            <v>OptiPlex GX260D Desktop Base</v>
          </cell>
          <cell r="G1337">
            <v>22.56</v>
          </cell>
        </row>
        <row r="1338">
          <cell r="E1338">
            <v>4299</v>
          </cell>
          <cell r="F1338" t="str">
            <v>OptiPlex GX260D Desktop Base</v>
          </cell>
          <cell r="G1338">
            <v>22.56</v>
          </cell>
        </row>
        <row r="1339">
          <cell r="E1339">
            <v>4300</v>
          </cell>
          <cell r="F1339" t="str">
            <v>OptiPlex GX260D Desktop Base</v>
          </cell>
          <cell r="G1339">
            <v>22.56</v>
          </cell>
        </row>
        <row r="1340">
          <cell r="E1340">
            <v>4301</v>
          </cell>
          <cell r="F1340" t="str">
            <v>OptiPlex GX260D Desktop Base</v>
          </cell>
          <cell r="G1340">
            <v>22.56</v>
          </cell>
        </row>
        <row r="1341">
          <cell r="E1341">
            <v>4302</v>
          </cell>
          <cell r="F1341" t="str">
            <v>OptiPlex GX260D Desktop Base</v>
          </cell>
          <cell r="G1341">
            <v>22.56</v>
          </cell>
        </row>
        <row r="1342">
          <cell r="E1342">
            <v>4303</v>
          </cell>
          <cell r="F1342" t="str">
            <v>OptiPlex GX260D Desktop Base</v>
          </cell>
          <cell r="G1342">
            <v>22.56</v>
          </cell>
        </row>
        <row r="1343">
          <cell r="E1343">
            <v>4304</v>
          </cell>
          <cell r="F1343" t="str">
            <v>OptiPlex GX260D Desktop Base</v>
          </cell>
          <cell r="G1343">
            <v>22.56</v>
          </cell>
        </row>
        <row r="1344">
          <cell r="E1344">
            <v>4305</v>
          </cell>
          <cell r="F1344" t="str">
            <v>OptiPlex GX260D Desktop Base</v>
          </cell>
          <cell r="G1344">
            <v>22.56</v>
          </cell>
        </row>
        <row r="1345">
          <cell r="E1345">
            <v>4306</v>
          </cell>
          <cell r="F1345" t="str">
            <v>OptiPlex GX260D Desktop Base</v>
          </cell>
          <cell r="G1345">
            <v>22.56</v>
          </cell>
        </row>
        <row r="1346">
          <cell r="E1346">
            <v>4307</v>
          </cell>
          <cell r="F1346" t="str">
            <v>OptiPlex GX260D Desktop Base</v>
          </cell>
          <cell r="G1346">
            <v>22.56</v>
          </cell>
        </row>
        <row r="1347">
          <cell r="E1347">
            <v>4308</v>
          </cell>
          <cell r="F1347" t="str">
            <v>OptiPlex GX260D Desktop Base</v>
          </cell>
          <cell r="G1347">
            <v>22.56</v>
          </cell>
        </row>
        <row r="1348">
          <cell r="E1348">
            <v>4309</v>
          </cell>
          <cell r="F1348" t="str">
            <v>OptiPlex GX260D Desktop Base</v>
          </cell>
          <cell r="G1348">
            <v>22.56</v>
          </cell>
        </row>
        <row r="1349">
          <cell r="E1349">
            <v>4310</v>
          </cell>
          <cell r="F1349" t="str">
            <v>OptiPlex GX260D Desktop Base</v>
          </cell>
          <cell r="G1349">
            <v>22.56</v>
          </cell>
        </row>
        <row r="1350">
          <cell r="E1350">
            <v>4311</v>
          </cell>
          <cell r="F1350" t="str">
            <v>OptiPlex GX260D Desktop Base</v>
          </cell>
          <cell r="G1350">
            <v>22.56</v>
          </cell>
        </row>
        <row r="1351">
          <cell r="E1351">
            <v>4312</v>
          </cell>
          <cell r="F1351" t="str">
            <v>OptiPlex GX260D Desktop Base</v>
          </cell>
          <cell r="G1351">
            <v>22.56</v>
          </cell>
        </row>
        <row r="1352">
          <cell r="E1352">
            <v>4313</v>
          </cell>
          <cell r="F1352" t="str">
            <v>OptiPlex GX260D Desktop Base</v>
          </cell>
          <cell r="G1352">
            <v>22.56</v>
          </cell>
        </row>
        <row r="1353">
          <cell r="E1353">
            <v>4314</v>
          </cell>
          <cell r="F1353" t="str">
            <v>OptiPlex GX260D Desktop Base</v>
          </cell>
          <cell r="G1353">
            <v>22.56</v>
          </cell>
        </row>
        <row r="1354">
          <cell r="E1354">
            <v>4315</v>
          </cell>
          <cell r="F1354" t="str">
            <v>OptiPlex GX260D Desktop Base</v>
          </cell>
          <cell r="G1354">
            <v>22.56</v>
          </cell>
        </row>
        <row r="1355">
          <cell r="E1355">
            <v>4316</v>
          </cell>
          <cell r="F1355" t="str">
            <v>OptiPlex GX260D Desktop Base</v>
          </cell>
          <cell r="G1355">
            <v>22.56</v>
          </cell>
        </row>
        <row r="1356">
          <cell r="E1356">
            <v>4317</v>
          </cell>
          <cell r="F1356" t="str">
            <v>OptiPlex GX260D Desktop Base</v>
          </cell>
          <cell r="G1356">
            <v>22.56</v>
          </cell>
        </row>
        <row r="1357">
          <cell r="E1357">
            <v>4318</v>
          </cell>
          <cell r="F1357" t="str">
            <v>OptiPlex GX260D Desktop Base</v>
          </cell>
          <cell r="G1357">
            <v>22.56</v>
          </cell>
        </row>
        <row r="1358">
          <cell r="E1358">
            <v>4319</v>
          </cell>
          <cell r="F1358" t="str">
            <v>OptiPlex GX260D Desktop Base</v>
          </cell>
          <cell r="G1358">
            <v>22.56</v>
          </cell>
        </row>
        <row r="1359">
          <cell r="E1359">
            <v>4320</v>
          </cell>
          <cell r="F1359" t="str">
            <v>OptiPlex GX260D Desktop Base</v>
          </cell>
          <cell r="G1359">
            <v>22.56</v>
          </cell>
        </row>
        <row r="1360">
          <cell r="E1360">
            <v>4321</v>
          </cell>
          <cell r="F1360" t="str">
            <v>OptiPlex GX260D Desktop Base</v>
          </cell>
          <cell r="G1360">
            <v>22.56</v>
          </cell>
        </row>
        <row r="1361">
          <cell r="E1361">
            <v>4322</v>
          </cell>
          <cell r="F1361" t="str">
            <v>OptiPlex GX260D Desktop Base</v>
          </cell>
          <cell r="G1361">
            <v>22.56</v>
          </cell>
        </row>
        <row r="1362">
          <cell r="E1362">
            <v>4323</v>
          </cell>
          <cell r="F1362" t="str">
            <v>OptiPlex GX260D Desktop Base</v>
          </cell>
          <cell r="G1362">
            <v>22.56</v>
          </cell>
        </row>
        <row r="1363">
          <cell r="E1363">
            <v>4324</v>
          </cell>
          <cell r="F1363" t="str">
            <v>OptiPlex GX260D Desktop Base</v>
          </cell>
          <cell r="G1363">
            <v>22.56</v>
          </cell>
        </row>
        <row r="1364">
          <cell r="E1364">
            <v>4325</v>
          </cell>
          <cell r="F1364" t="str">
            <v>OptiPlex GX260D Desktop Base</v>
          </cell>
          <cell r="G1364">
            <v>22.56</v>
          </cell>
        </row>
        <row r="1365">
          <cell r="E1365">
            <v>4326</v>
          </cell>
          <cell r="F1365" t="str">
            <v>OptiPlex GX260D Desktop Base</v>
          </cell>
          <cell r="G1365">
            <v>22.56</v>
          </cell>
        </row>
        <row r="1366">
          <cell r="E1366">
            <v>4327</v>
          </cell>
          <cell r="F1366" t="str">
            <v>OptiPlex GX260D Desktop Base</v>
          </cell>
          <cell r="G1366">
            <v>22.56</v>
          </cell>
        </row>
        <row r="1367">
          <cell r="E1367">
            <v>4328</v>
          </cell>
          <cell r="F1367" t="str">
            <v>OptiPlex GX260D Desktop Base</v>
          </cell>
          <cell r="G1367">
            <v>22.56</v>
          </cell>
        </row>
        <row r="1368">
          <cell r="E1368">
            <v>4329</v>
          </cell>
          <cell r="F1368" t="str">
            <v>OptiPlex GX260D Desktop Base</v>
          </cell>
          <cell r="G1368">
            <v>22.56</v>
          </cell>
        </row>
        <row r="1369">
          <cell r="E1369">
            <v>4330</v>
          </cell>
          <cell r="F1369" t="str">
            <v>OptiPlex GX260D Desktop Base</v>
          </cell>
          <cell r="G1369">
            <v>22.56</v>
          </cell>
        </row>
        <row r="1370">
          <cell r="E1370">
            <v>4331</v>
          </cell>
          <cell r="F1370" t="str">
            <v>OptiPlex GX260D Desktop Base</v>
          </cell>
          <cell r="G1370">
            <v>22.56</v>
          </cell>
        </row>
        <row r="1371">
          <cell r="E1371">
            <v>4332</v>
          </cell>
          <cell r="F1371" t="str">
            <v>OptiPlex GX260D Desktop Base</v>
          </cell>
          <cell r="G1371">
            <v>22.56</v>
          </cell>
        </row>
        <row r="1372">
          <cell r="E1372">
            <v>4333</v>
          </cell>
          <cell r="F1372" t="str">
            <v>OptiPlex GX260D Desktop Base</v>
          </cell>
          <cell r="G1372">
            <v>22.56</v>
          </cell>
        </row>
        <row r="1373">
          <cell r="E1373">
            <v>4334</v>
          </cell>
          <cell r="F1373" t="str">
            <v>OptiPlex GX260D Desktop Base</v>
          </cell>
          <cell r="G1373">
            <v>22.56</v>
          </cell>
        </row>
        <row r="1374">
          <cell r="E1374">
            <v>4335</v>
          </cell>
          <cell r="F1374" t="str">
            <v>OptiPlex GX260D Desktop Base</v>
          </cell>
          <cell r="G1374">
            <v>22.56</v>
          </cell>
        </row>
        <row r="1375">
          <cell r="E1375">
            <v>4336</v>
          </cell>
          <cell r="F1375" t="str">
            <v>OptiPlex GX260D Desktop Base</v>
          </cell>
          <cell r="G1375">
            <v>22.56</v>
          </cell>
        </row>
        <row r="1376">
          <cell r="E1376">
            <v>4337</v>
          </cell>
          <cell r="F1376" t="str">
            <v>OptiPlex GX260D Desktop Base</v>
          </cell>
          <cell r="G1376">
            <v>22.56</v>
          </cell>
        </row>
        <row r="1377">
          <cell r="E1377">
            <v>4338</v>
          </cell>
          <cell r="F1377" t="str">
            <v>OptiPlex GX260D Desktop Base</v>
          </cell>
          <cell r="G1377">
            <v>22.56</v>
          </cell>
        </row>
        <row r="1378">
          <cell r="E1378">
            <v>4339</v>
          </cell>
          <cell r="F1378" t="str">
            <v>OptiPlex GX260D Desktop Base</v>
          </cell>
          <cell r="G1378">
            <v>22.56</v>
          </cell>
        </row>
        <row r="1379">
          <cell r="E1379">
            <v>4340</v>
          </cell>
          <cell r="F1379" t="str">
            <v>OptiPlex GX260D Desktop Base</v>
          </cell>
          <cell r="G1379">
            <v>22.56</v>
          </cell>
        </row>
        <row r="1380">
          <cell r="E1380">
            <v>4341</v>
          </cell>
          <cell r="F1380" t="str">
            <v>OptiPlex GX260D Desktop Base</v>
          </cell>
          <cell r="G1380">
            <v>22.56</v>
          </cell>
        </row>
        <row r="1381">
          <cell r="E1381">
            <v>4342</v>
          </cell>
          <cell r="F1381" t="str">
            <v>OptiPlex GX260D Desktop Base</v>
          </cell>
          <cell r="G1381">
            <v>22.56</v>
          </cell>
        </row>
        <row r="1382">
          <cell r="E1382">
            <v>4343</v>
          </cell>
          <cell r="F1382" t="str">
            <v>OptiPlex GX260D Desktop Base</v>
          </cell>
          <cell r="G1382">
            <v>22.56</v>
          </cell>
        </row>
        <row r="1383">
          <cell r="E1383">
            <v>4344</v>
          </cell>
          <cell r="F1383" t="str">
            <v>OptiPlex GX260D Desktop Base</v>
          </cell>
          <cell r="G1383">
            <v>22.56</v>
          </cell>
        </row>
        <row r="1384">
          <cell r="E1384">
            <v>4345</v>
          </cell>
          <cell r="F1384" t="str">
            <v>OptiPlex GX260D Desktop Base</v>
          </cell>
          <cell r="G1384">
            <v>22.56</v>
          </cell>
        </row>
        <row r="1385">
          <cell r="E1385">
            <v>4346</v>
          </cell>
          <cell r="F1385" t="str">
            <v>OptiPlex GX260D Desktop Base</v>
          </cell>
          <cell r="G1385">
            <v>22.56</v>
          </cell>
        </row>
        <row r="1386">
          <cell r="E1386">
            <v>4347</v>
          </cell>
          <cell r="F1386" t="str">
            <v>OptiPlex GX260D Desktop Base</v>
          </cell>
          <cell r="G1386">
            <v>22.56</v>
          </cell>
        </row>
        <row r="1387">
          <cell r="E1387">
            <v>4348</v>
          </cell>
          <cell r="F1387" t="str">
            <v>OptiPlex GX260D Desktop Base</v>
          </cell>
          <cell r="G1387">
            <v>22.56</v>
          </cell>
        </row>
        <row r="1388">
          <cell r="E1388">
            <v>4349</v>
          </cell>
          <cell r="F1388" t="str">
            <v>OptiPlex GX260D Desktop Base</v>
          </cell>
          <cell r="G1388">
            <v>22.56</v>
          </cell>
        </row>
        <row r="1389">
          <cell r="E1389">
            <v>4350</v>
          </cell>
          <cell r="F1389" t="str">
            <v>OptiPlex GX260D Desktop Base</v>
          </cell>
          <cell r="G1389">
            <v>22.56</v>
          </cell>
        </row>
        <row r="1390">
          <cell r="E1390">
            <v>4351</v>
          </cell>
          <cell r="F1390" t="str">
            <v>OptiPlex GX260D Desktop Base</v>
          </cell>
          <cell r="G1390">
            <v>22.56</v>
          </cell>
        </row>
        <row r="1391">
          <cell r="E1391">
            <v>4352</v>
          </cell>
          <cell r="F1391" t="str">
            <v>OptiPlex GX260D Desktop Base</v>
          </cell>
          <cell r="G1391">
            <v>22.56</v>
          </cell>
        </row>
        <row r="1392">
          <cell r="E1392">
            <v>4353</v>
          </cell>
          <cell r="F1392" t="str">
            <v>OptiPlex GX260D Desktop Base</v>
          </cell>
          <cell r="G1392">
            <v>22.56</v>
          </cell>
        </row>
        <row r="1393">
          <cell r="E1393">
            <v>4354</v>
          </cell>
          <cell r="F1393" t="str">
            <v>OptiPlex GX260D Desktop Base</v>
          </cell>
          <cell r="G1393">
            <v>22.56</v>
          </cell>
        </row>
        <row r="1394">
          <cell r="E1394">
            <v>4355</v>
          </cell>
          <cell r="F1394" t="str">
            <v>OptiPlex GX260D Desktop Base</v>
          </cell>
          <cell r="G1394">
            <v>22.56</v>
          </cell>
        </row>
        <row r="1395">
          <cell r="E1395">
            <v>4356</v>
          </cell>
          <cell r="F1395" t="str">
            <v>OptiPlex GX260D Desktop Base</v>
          </cell>
          <cell r="G1395">
            <v>22.56</v>
          </cell>
        </row>
        <row r="1396">
          <cell r="E1396">
            <v>4357</v>
          </cell>
          <cell r="F1396" t="str">
            <v>OptiPlex GX260D Desktop Base</v>
          </cell>
          <cell r="G1396">
            <v>22.56</v>
          </cell>
        </row>
        <row r="1397">
          <cell r="E1397">
            <v>4358</v>
          </cell>
          <cell r="F1397" t="str">
            <v>OptiPlex GX260D Desktop Base</v>
          </cell>
          <cell r="G1397">
            <v>22.56</v>
          </cell>
        </row>
        <row r="1398">
          <cell r="E1398">
            <v>4359</v>
          </cell>
          <cell r="F1398" t="str">
            <v>OptiPlex GX260D Desktop Base</v>
          </cell>
          <cell r="G1398">
            <v>22.56</v>
          </cell>
        </row>
        <row r="1399">
          <cell r="E1399">
            <v>4360</v>
          </cell>
          <cell r="F1399" t="str">
            <v>OptiPlex GX260D Desktop Base</v>
          </cell>
          <cell r="G1399">
            <v>22.56</v>
          </cell>
        </row>
        <row r="1400">
          <cell r="E1400">
            <v>4361</v>
          </cell>
          <cell r="F1400" t="str">
            <v>OptiPlex GX260D Desktop Base</v>
          </cell>
          <cell r="G1400">
            <v>22.56</v>
          </cell>
        </row>
        <row r="1401">
          <cell r="E1401">
            <v>4362</v>
          </cell>
          <cell r="F1401" t="str">
            <v>OptiPlex GX260D Desktop Base</v>
          </cell>
          <cell r="G1401">
            <v>22.56</v>
          </cell>
        </row>
        <row r="1402">
          <cell r="E1402">
            <v>4363</v>
          </cell>
          <cell r="F1402" t="str">
            <v>OptiPlex GX260D Desktop Base</v>
          </cell>
          <cell r="G1402">
            <v>22.56</v>
          </cell>
        </row>
        <row r="1403">
          <cell r="E1403">
            <v>4364</v>
          </cell>
          <cell r="F1403" t="str">
            <v>OptiPlex GX260D Desktop Base</v>
          </cell>
          <cell r="G1403">
            <v>22.56</v>
          </cell>
        </row>
        <row r="1404">
          <cell r="E1404">
            <v>4365</v>
          </cell>
          <cell r="F1404" t="str">
            <v>OptiPlex GX260D Desktop Base</v>
          </cell>
          <cell r="G1404">
            <v>22.56</v>
          </cell>
        </row>
        <row r="1405">
          <cell r="E1405">
            <v>4366</v>
          </cell>
          <cell r="F1405" t="str">
            <v>OptiPlex GX260D Desktop Base</v>
          </cell>
          <cell r="G1405">
            <v>22.56</v>
          </cell>
        </row>
        <row r="1406">
          <cell r="E1406">
            <v>4367</v>
          </cell>
          <cell r="F1406" t="str">
            <v>OptiPlex GX260D Desktop Base</v>
          </cell>
          <cell r="G1406">
            <v>22.56</v>
          </cell>
        </row>
        <row r="1407">
          <cell r="E1407">
            <v>4368</v>
          </cell>
          <cell r="F1407" t="str">
            <v>OptiPlex GX260D Desktop Base</v>
          </cell>
          <cell r="G1407">
            <v>22.56</v>
          </cell>
        </row>
        <row r="1408">
          <cell r="E1408">
            <v>4369</v>
          </cell>
          <cell r="F1408" t="str">
            <v>OptiPlex GX260D Desktop Base</v>
          </cell>
          <cell r="G1408">
            <v>22.56</v>
          </cell>
        </row>
        <row r="1409">
          <cell r="E1409">
            <v>4370</v>
          </cell>
          <cell r="F1409" t="str">
            <v>OptiPlex GX260D Desktop Base</v>
          </cell>
          <cell r="G1409">
            <v>22.56</v>
          </cell>
        </row>
        <row r="1410">
          <cell r="E1410">
            <v>4371</v>
          </cell>
          <cell r="F1410" t="str">
            <v>OptiPlex GX260D Desktop Base</v>
          </cell>
          <cell r="G1410">
            <v>22.56</v>
          </cell>
        </row>
        <row r="1411">
          <cell r="E1411">
            <v>4372</v>
          </cell>
          <cell r="F1411" t="str">
            <v>OptiPlex GX260D Desktop Base</v>
          </cell>
          <cell r="G1411">
            <v>22.56</v>
          </cell>
        </row>
        <row r="1412">
          <cell r="E1412">
            <v>4373</v>
          </cell>
          <cell r="F1412" t="str">
            <v>OptiPlex GX260D Desktop Base</v>
          </cell>
          <cell r="G1412">
            <v>22.56</v>
          </cell>
        </row>
        <row r="1413">
          <cell r="E1413">
            <v>4374</v>
          </cell>
          <cell r="F1413" t="str">
            <v>OptiPlex GX260D Desktop Base</v>
          </cell>
          <cell r="G1413">
            <v>22.56</v>
          </cell>
        </row>
        <row r="1414">
          <cell r="E1414">
            <v>4375</v>
          </cell>
          <cell r="F1414" t="str">
            <v>OptiPlex GX260D Desktop Base</v>
          </cell>
          <cell r="G1414">
            <v>22.56</v>
          </cell>
        </row>
        <row r="1415">
          <cell r="E1415">
            <v>4376</v>
          </cell>
          <cell r="F1415" t="str">
            <v>OptiPlex GX260D Desktop Base</v>
          </cell>
          <cell r="G1415">
            <v>22.56</v>
          </cell>
        </row>
        <row r="1416">
          <cell r="E1416">
            <v>4377</v>
          </cell>
          <cell r="F1416" t="str">
            <v>OptiPlex GX260D Desktop Base</v>
          </cell>
          <cell r="G1416">
            <v>22.56</v>
          </cell>
        </row>
        <row r="1417">
          <cell r="E1417">
            <v>4378</v>
          </cell>
          <cell r="F1417" t="str">
            <v>OptiPlex GX260D Desktop Base</v>
          </cell>
          <cell r="G1417">
            <v>22.56</v>
          </cell>
        </row>
        <row r="1418">
          <cell r="E1418">
            <v>4379</v>
          </cell>
          <cell r="F1418" t="str">
            <v>OptiPlex GX260D Desktop Base</v>
          </cell>
          <cell r="G1418">
            <v>22.56</v>
          </cell>
        </row>
        <row r="1419">
          <cell r="E1419">
            <v>4380</v>
          </cell>
          <cell r="F1419" t="str">
            <v>OptiPlex GX260D Desktop Base</v>
          </cell>
          <cell r="G1419">
            <v>22.56</v>
          </cell>
        </row>
        <row r="1420">
          <cell r="E1420">
            <v>4381</v>
          </cell>
          <cell r="F1420" t="str">
            <v>OptiPlex GX260D Desktop Base</v>
          </cell>
          <cell r="G1420">
            <v>22.56</v>
          </cell>
        </row>
        <row r="1421">
          <cell r="E1421">
            <v>4382</v>
          </cell>
          <cell r="F1421" t="str">
            <v>OptiPlex GX260D Desktop Base</v>
          </cell>
          <cell r="G1421">
            <v>22.56</v>
          </cell>
        </row>
        <row r="1422">
          <cell r="E1422">
            <v>4383</v>
          </cell>
          <cell r="F1422" t="str">
            <v>OptiPlex GX260D Desktop Base</v>
          </cell>
          <cell r="G1422">
            <v>22.56</v>
          </cell>
        </row>
        <row r="1423">
          <cell r="E1423">
            <v>4384</v>
          </cell>
          <cell r="F1423" t="str">
            <v>OptiPlex GX260D Desktop Base</v>
          </cell>
          <cell r="G1423">
            <v>22.56</v>
          </cell>
        </row>
        <row r="1424">
          <cell r="E1424">
            <v>4385</v>
          </cell>
          <cell r="F1424" t="str">
            <v>OptiPlex GX260D Desktop Base</v>
          </cell>
          <cell r="G1424">
            <v>22.56</v>
          </cell>
        </row>
        <row r="1425">
          <cell r="E1425">
            <v>4386</v>
          </cell>
          <cell r="F1425" t="str">
            <v>OptiPlex GX260D Desktop Base</v>
          </cell>
          <cell r="G1425">
            <v>22.56</v>
          </cell>
        </row>
        <row r="1426">
          <cell r="E1426">
            <v>4387</v>
          </cell>
          <cell r="F1426" t="str">
            <v>OptiPlex GX260D Desktop Base</v>
          </cell>
          <cell r="G1426">
            <v>22.56</v>
          </cell>
        </row>
        <row r="1427">
          <cell r="E1427">
            <v>4388</v>
          </cell>
          <cell r="F1427" t="str">
            <v>OptiPlex GX260D Desktop Base</v>
          </cell>
          <cell r="G1427">
            <v>22.56</v>
          </cell>
        </row>
        <row r="1428">
          <cell r="E1428">
            <v>4389</v>
          </cell>
          <cell r="F1428" t="str">
            <v>OptiPlex GX260D Desktop Base</v>
          </cell>
          <cell r="G1428">
            <v>22.56</v>
          </cell>
        </row>
        <row r="1429">
          <cell r="E1429">
            <v>4390</v>
          </cell>
          <cell r="F1429" t="str">
            <v>OptiPlex GX260D Desktop Base</v>
          </cell>
          <cell r="G1429">
            <v>22.56</v>
          </cell>
        </row>
        <row r="1430">
          <cell r="E1430">
            <v>4391</v>
          </cell>
          <cell r="F1430" t="str">
            <v>OptiPlex GX260D Desktop Base</v>
          </cell>
          <cell r="G1430">
            <v>22.56</v>
          </cell>
        </row>
        <row r="1431">
          <cell r="E1431">
            <v>4392</v>
          </cell>
          <cell r="F1431" t="str">
            <v>OptiPlex GX260D Desktop Base</v>
          </cell>
          <cell r="G1431">
            <v>22.56</v>
          </cell>
        </row>
        <row r="1432">
          <cell r="E1432">
            <v>4393</v>
          </cell>
          <cell r="F1432" t="str">
            <v>OptiPlex GX260D Desktop Base</v>
          </cell>
          <cell r="G1432">
            <v>22.56</v>
          </cell>
        </row>
        <row r="1433">
          <cell r="E1433">
            <v>4394</v>
          </cell>
          <cell r="F1433" t="str">
            <v>OptiPlex GX260D Desktop Base</v>
          </cell>
          <cell r="G1433">
            <v>22.56</v>
          </cell>
        </row>
        <row r="1434">
          <cell r="E1434">
            <v>4395</v>
          </cell>
          <cell r="F1434" t="str">
            <v>OptiPlex GX260D Desktop Base</v>
          </cell>
          <cell r="G1434">
            <v>22.56</v>
          </cell>
        </row>
        <row r="1435">
          <cell r="E1435">
            <v>4396</v>
          </cell>
          <cell r="F1435" t="str">
            <v>OptiPlex GX260D Desktop Base</v>
          </cell>
          <cell r="G1435">
            <v>22.56</v>
          </cell>
        </row>
        <row r="1436">
          <cell r="E1436">
            <v>4397</v>
          </cell>
          <cell r="F1436" t="str">
            <v>OptiPlex GX260D Desktop Base</v>
          </cell>
          <cell r="G1436">
            <v>22.56</v>
          </cell>
        </row>
        <row r="1437">
          <cell r="E1437">
            <v>4398</v>
          </cell>
          <cell r="F1437" t="str">
            <v>OptiPlex GX260D Desktop Base</v>
          </cell>
          <cell r="G1437">
            <v>22.56</v>
          </cell>
        </row>
        <row r="1438">
          <cell r="E1438">
            <v>4399</v>
          </cell>
          <cell r="F1438" t="str">
            <v>OptiPlex GX260D Desktop Base</v>
          </cell>
          <cell r="G1438">
            <v>22.56</v>
          </cell>
        </row>
        <row r="1439">
          <cell r="E1439">
            <v>4400</v>
          </cell>
          <cell r="F1439" t="str">
            <v>OptiPlex GX260D Desktop Base</v>
          </cell>
          <cell r="G1439">
            <v>22.56</v>
          </cell>
        </row>
        <row r="1440">
          <cell r="E1440">
            <v>4401</v>
          </cell>
          <cell r="F1440" t="str">
            <v>OptiPlex GX260D Desktop Base</v>
          </cell>
          <cell r="G1440">
            <v>22.56</v>
          </cell>
        </row>
        <row r="1441">
          <cell r="E1441">
            <v>4402</v>
          </cell>
          <cell r="F1441" t="str">
            <v>OptiPlex GX260D Desktop Base</v>
          </cell>
          <cell r="G1441">
            <v>22.56</v>
          </cell>
        </row>
        <row r="1442">
          <cell r="E1442">
            <v>4403</v>
          </cell>
          <cell r="F1442" t="str">
            <v>OptiPlex GX260D Desktop Base</v>
          </cell>
          <cell r="G1442">
            <v>22.56</v>
          </cell>
        </row>
        <row r="1443">
          <cell r="E1443">
            <v>4404</v>
          </cell>
          <cell r="F1443" t="str">
            <v>OptiPlex GX260D Desktop Base</v>
          </cell>
          <cell r="G1443">
            <v>22.56</v>
          </cell>
        </row>
        <row r="1444">
          <cell r="E1444">
            <v>4405</v>
          </cell>
          <cell r="F1444" t="str">
            <v>OptiPlex GX260D Desktop Base</v>
          </cell>
          <cell r="G1444">
            <v>22.56</v>
          </cell>
        </row>
        <row r="1445">
          <cell r="E1445">
            <v>4406</v>
          </cell>
          <cell r="F1445" t="str">
            <v>OptiPlex GX260D Desktop Base</v>
          </cell>
          <cell r="G1445">
            <v>22.56</v>
          </cell>
        </row>
        <row r="1446">
          <cell r="E1446">
            <v>4407</v>
          </cell>
          <cell r="F1446" t="str">
            <v>OptiPlex GX260D Desktop Base</v>
          </cell>
          <cell r="G1446">
            <v>22.56</v>
          </cell>
        </row>
        <row r="1447">
          <cell r="E1447">
            <v>4408</v>
          </cell>
          <cell r="F1447" t="str">
            <v>OptiPlex GX260D Desktop Base</v>
          </cell>
          <cell r="G1447">
            <v>22.56</v>
          </cell>
        </row>
        <row r="1448">
          <cell r="E1448">
            <v>4409</v>
          </cell>
          <cell r="F1448" t="str">
            <v>OptiPlex GX260D Desktop Base</v>
          </cell>
          <cell r="G1448">
            <v>22.56</v>
          </cell>
        </row>
        <row r="1449">
          <cell r="E1449">
            <v>4410</v>
          </cell>
          <cell r="F1449" t="str">
            <v>OptiPlex GX260D Desktop Base</v>
          </cell>
          <cell r="G1449">
            <v>22.56</v>
          </cell>
        </row>
        <row r="1450">
          <cell r="E1450">
            <v>4411</v>
          </cell>
          <cell r="F1450" t="str">
            <v>OptiPlex GX260D Desktop Base</v>
          </cell>
          <cell r="G1450">
            <v>22.56</v>
          </cell>
        </row>
        <row r="1451">
          <cell r="E1451">
            <v>4412</v>
          </cell>
          <cell r="F1451" t="str">
            <v>OptiPlex GX260D Desktop Base</v>
          </cell>
          <cell r="G1451">
            <v>22.56</v>
          </cell>
        </row>
        <row r="1452">
          <cell r="E1452">
            <v>4413</v>
          </cell>
          <cell r="F1452" t="str">
            <v>OptiPlex GX260D Desktop Base</v>
          </cell>
          <cell r="G1452">
            <v>22.56</v>
          </cell>
        </row>
        <row r="1453">
          <cell r="E1453">
            <v>4414</v>
          </cell>
          <cell r="F1453" t="str">
            <v>OptiPlex GX260D Desktop Base</v>
          </cell>
          <cell r="G1453">
            <v>22.56</v>
          </cell>
        </row>
        <row r="1454">
          <cell r="E1454">
            <v>4415</v>
          </cell>
          <cell r="F1454" t="str">
            <v>OptiPlex GX260D Desktop Base</v>
          </cell>
          <cell r="G1454">
            <v>22.56</v>
          </cell>
        </row>
        <row r="1455">
          <cell r="E1455">
            <v>4416</v>
          </cell>
          <cell r="F1455" t="str">
            <v>OptiPlex GX260D Desktop Base</v>
          </cell>
          <cell r="G1455">
            <v>22.56</v>
          </cell>
        </row>
        <row r="1456">
          <cell r="E1456">
            <v>4417</v>
          </cell>
          <cell r="F1456" t="str">
            <v>OptiPlex GX260D Desktop Base</v>
          </cell>
          <cell r="G1456">
            <v>22.56</v>
          </cell>
        </row>
        <row r="1457">
          <cell r="E1457">
            <v>4418</v>
          </cell>
          <cell r="F1457" t="str">
            <v>OptiPlex GX260D Desktop Base</v>
          </cell>
          <cell r="G1457">
            <v>22.56</v>
          </cell>
        </row>
        <row r="1458">
          <cell r="E1458">
            <v>4419</v>
          </cell>
          <cell r="F1458" t="str">
            <v>OptiPlex GX260D Desktop Base</v>
          </cell>
          <cell r="G1458">
            <v>22.56</v>
          </cell>
        </row>
        <row r="1459">
          <cell r="E1459">
            <v>4420</v>
          </cell>
          <cell r="F1459" t="str">
            <v>OptiPlex GX260D Desktop Base</v>
          </cell>
          <cell r="G1459">
            <v>22.56</v>
          </cell>
        </row>
        <row r="1460">
          <cell r="E1460">
            <v>4421</v>
          </cell>
          <cell r="F1460" t="str">
            <v>OptiPlex GX260D Desktop Base</v>
          </cell>
          <cell r="G1460">
            <v>22.56</v>
          </cell>
        </row>
        <row r="1461">
          <cell r="E1461">
            <v>4422</v>
          </cell>
          <cell r="F1461" t="str">
            <v>OptiPlex GX260D Desktop Base</v>
          </cell>
          <cell r="G1461">
            <v>22.56</v>
          </cell>
        </row>
        <row r="1462">
          <cell r="E1462">
            <v>4423</v>
          </cell>
          <cell r="F1462" t="str">
            <v>OptiPlex GX260D Desktop Base</v>
          </cell>
          <cell r="G1462">
            <v>22.56</v>
          </cell>
        </row>
        <row r="1463">
          <cell r="E1463">
            <v>4424</v>
          </cell>
          <cell r="F1463" t="str">
            <v>OptiPlex GX260D Desktop Base</v>
          </cell>
          <cell r="G1463">
            <v>22.56</v>
          </cell>
        </row>
        <row r="1464">
          <cell r="E1464">
            <v>4425</v>
          </cell>
          <cell r="F1464" t="str">
            <v>OptiPlex GX260D Desktop Base</v>
          </cell>
          <cell r="G1464">
            <v>22.56</v>
          </cell>
        </row>
        <row r="1465">
          <cell r="E1465">
            <v>4426</v>
          </cell>
          <cell r="F1465" t="str">
            <v>OptiPlex GX260D Desktop Base</v>
          </cell>
          <cell r="G1465">
            <v>22.56</v>
          </cell>
        </row>
        <row r="1466">
          <cell r="E1466">
            <v>4427</v>
          </cell>
          <cell r="F1466" t="str">
            <v>OptiPlex GX260D Desktop Base</v>
          </cell>
          <cell r="G1466">
            <v>22.56</v>
          </cell>
        </row>
        <row r="1467">
          <cell r="E1467">
            <v>4428</v>
          </cell>
          <cell r="F1467" t="str">
            <v>OptiPlex GX260D Desktop Base</v>
          </cell>
          <cell r="G1467">
            <v>22.56</v>
          </cell>
        </row>
        <row r="1468">
          <cell r="E1468">
            <v>4429</v>
          </cell>
          <cell r="F1468" t="str">
            <v>OptiPlex GX260D Desktop Base</v>
          </cell>
          <cell r="G1468">
            <v>22.56</v>
          </cell>
        </row>
        <row r="1469">
          <cell r="E1469">
            <v>4430</v>
          </cell>
          <cell r="F1469" t="str">
            <v>OptiPlex GX260D Desktop Base</v>
          </cell>
          <cell r="G1469">
            <v>22.56</v>
          </cell>
        </row>
        <row r="1470">
          <cell r="E1470">
            <v>4431</v>
          </cell>
          <cell r="F1470" t="str">
            <v>OptiPlex GX260D Desktop Base</v>
          </cell>
          <cell r="G1470">
            <v>22.56</v>
          </cell>
        </row>
        <row r="1471">
          <cell r="E1471">
            <v>4432</v>
          </cell>
          <cell r="F1471" t="str">
            <v>OptiPlex GX260D Desktop Base</v>
          </cell>
          <cell r="G1471">
            <v>22.56</v>
          </cell>
        </row>
        <row r="1472">
          <cell r="E1472">
            <v>4433</v>
          </cell>
          <cell r="F1472" t="str">
            <v>OptiPlex GX260D Desktop Base</v>
          </cell>
          <cell r="G1472">
            <v>22.56</v>
          </cell>
        </row>
        <row r="1473">
          <cell r="E1473">
            <v>4434</v>
          </cell>
          <cell r="F1473" t="str">
            <v>OptiPlex GX260D Desktop Base</v>
          </cell>
          <cell r="G1473">
            <v>22.56</v>
          </cell>
        </row>
        <row r="1474">
          <cell r="E1474">
            <v>4435</v>
          </cell>
          <cell r="F1474" t="str">
            <v>OptiPlex GX260D Desktop Base</v>
          </cell>
          <cell r="G1474">
            <v>22.56</v>
          </cell>
        </row>
        <row r="1475">
          <cell r="E1475">
            <v>4436</v>
          </cell>
          <cell r="F1475" t="str">
            <v>OptiPlex GX260D Desktop Base</v>
          </cell>
          <cell r="G1475">
            <v>22.56</v>
          </cell>
        </row>
        <row r="1476">
          <cell r="E1476">
            <v>4437</v>
          </cell>
          <cell r="F1476" t="str">
            <v>OptiPlex GX260D Desktop Base</v>
          </cell>
          <cell r="G1476">
            <v>22.56</v>
          </cell>
        </row>
        <row r="1477">
          <cell r="E1477">
            <v>4438</v>
          </cell>
          <cell r="F1477" t="str">
            <v>OptiPlex GX260D Desktop Base</v>
          </cell>
          <cell r="G1477">
            <v>22.56</v>
          </cell>
        </row>
        <row r="1478">
          <cell r="E1478">
            <v>4439</v>
          </cell>
          <cell r="F1478" t="str">
            <v>OptiPlex GX260D Desktop Base</v>
          </cell>
          <cell r="G1478">
            <v>22.56</v>
          </cell>
        </row>
        <row r="1479">
          <cell r="E1479">
            <v>4440</v>
          </cell>
          <cell r="F1479" t="str">
            <v>OptiPlex GX260D Desktop Base</v>
          </cell>
          <cell r="G1479">
            <v>22.56</v>
          </cell>
        </row>
        <row r="1480">
          <cell r="E1480">
            <v>4441</v>
          </cell>
          <cell r="F1480" t="str">
            <v>OptiPlex GX260D Desktop Base</v>
          </cell>
          <cell r="G1480">
            <v>22.56</v>
          </cell>
        </row>
        <row r="1481">
          <cell r="E1481">
            <v>4442</v>
          </cell>
          <cell r="F1481" t="str">
            <v>OptiPlex GX260D Desktop Base</v>
          </cell>
          <cell r="G1481">
            <v>22.56</v>
          </cell>
        </row>
        <row r="1482">
          <cell r="E1482">
            <v>4443</v>
          </cell>
          <cell r="F1482" t="str">
            <v>OptiPlex GX260D Desktop Base</v>
          </cell>
          <cell r="G1482">
            <v>22.56</v>
          </cell>
        </row>
        <row r="1483">
          <cell r="E1483">
            <v>4444</v>
          </cell>
          <cell r="F1483" t="str">
            <v>OptiPlex GX260D Desktop Base</v>
          </cell>
          <cell r="G1483">
            <v>22.56</v>
          </cell>
        </row>
        <row r="1484">
          <cell r="E1484">
            <v>4445</v>
          </cell>
          <cell r="F1484" t="str">
            <v>OptiPlex GX260D Desktop Base</v>
          </cell>
          <cell r="G1484">
            <v>22.56</v>
          </cell>
        </row>
        <row r="1485">
          <cell r="E1485">
            <v>4446</v>
          </cell>
          <cell r="F1485" t="str">
            <v>OptiPlex GX260D Desktop Base</v>
          </cell>
          <cell r="G1485">
            <v>22.56</v>
          </cell>
        </row>
        <row r="1486">
          <cell r="E1486">
            <v>4447</v>
          </cell>
          <cell r="F1486" t="str">
            <v>OptiPlex GX260D Desktop Base</v>
          </cell>
          <cell r="G1486">
            <v>22.56</v>
          </cell>
        </row>
        <row r="1487">
          <cell r="E1487">
            <v>4448</v>
          </cell>
          <cell r="F1487" t="str">
            <v>OptiPlex GX260D Desktop Base</v>
          </cell>
          <cell r="G1487">
            <v>22.56</v>
          </cell>
        </row>
        <row r="1488">
          <cell r="E1488">
            <v>4449</v>
          </cell>
          <cell r="F1488" t="str">
            <v>OptiPlex GX260D Desktop Base</v>
          </cell>
          <cell r="G1488">
            <v>22.56</v>
          </cell>
        </row>
        <row r="1489">
          <cell r="E1489">
            <v>4450</v>
          </cell>
          <cell r="F1489" t="str">
            <v>OptiPlex GX260D Desktop Base</v>
          </cell>
          <cell r="G1489">
            <v>22.56</v>
          </cell>
        </row>
        <row r="1490">
          <cell r="E1490">
            <v>4451</v>
          </cell>
          <cell r="F1490" t="str">
            <v>OptiPlex GX260D Desktop Base</v>
          </cell>
          <cell r="G1490">
            <v>22.56</v>
          </cell>
        </row>
        <row r="1491">
          <cell r="E1491">
            <v>4452</v>
          </cell>
          <cell r="F1491" t="str">
            <v>OptiPlex GX260D Desktop Base</v>
          </cell>
          <cell r="G1491">
            <v>22.56</v>
          </cell>
        </row>
        <row r="1492">
          <cell r="E1492">
            <v>4453</v>
          </cell>
          <cell r="F1492" t="str">
            <v>OptiPlex GX260D Desktop Base</v>
          </cell>
          <cell r="G1492">
            <v>22.56</v>
          </cell>
        </row>
        <row r="1493">
          <cell r="E1493">
            <v>4454</v>
          </cell>
          <cell r="F1493" t="str">
            <v>OptiPlex GX260D Desktop Base</v>
          </cell>
          <cell r="G1493">
            <v>22.56</v>
          </cell>
        </row>
        <row r="1494">
          <cell r="E1494">
            <v>4455</v>
          </cell>
          <cell r="F1494" t="str">
            <v>OptiPlex GX260D Desktop Base</v>
          </cell>
          <cell r="G1494">
            <v>22.56</v>
          </cell>
        </row>
        <row r="1495">
          <cell r="E1495">
            <v>4456</v>
          </cell>
          <cell r="F1495" t="str">
            <v>OptiPlex GX260D Desktop Base</v>
          </cell>
          <cell r="G1495">
            <v>22.56</v>
          </cell>
        </row>
        <row r="1496">
          <cell r="E1496">
            <v>4457</v>
          </cell>
          <cell r="F1496" t="str">
            <v>OptiPlex GX260D Desktop Base</v>
          </cell>
          <cell r="G1496">
            <v>22.56</v>
          </cell>
        </row>
        <row r="1497">
          <cell r="E1497">
            <v>4458</v>
          </cell>
          <cell r="F1497" t="str">
            <v>OptiPlex GX260D Desktop Base</v>
          </cell>
          <cell r="G1497">
            <v>22.56</v>
          </cell>
        </row>
        <row r="1498">
          <cell r="E1498">
            <v>4459</v>
          </cell>
          <cell r="F1498" t="str">
            <v>OptiPlex GX260D Desktop Base</v>
          </cell>
          <cell r="G1498">
            <v>22.56</v>
          </cell>
        </row>
        <row r="1499">
          <cell r="E1499">
            <v>4460</v>
          </cell>
          <cell r="F1499" t="str">
            <v>OptiPlex GX260D Desktop Base</v>
          </cell>
          <cell r="G1499">
            <v>22.56</v>
          </cell>
        </row>
        <row r="1500">
          <cell r="E1500">
            <v>4461</v>
          </cell>
          <cell r="F1500" t="str">
            <v>OptiPlex GX260D Desktop Base</v>
          </cell>
          <cell r="G1500">
            <v>22.56</v>
          </cell>
        </row>
        <row r="1501">
          <cell r="E1501">
            <v>4462</v>
          </cell>
          <cell r="F1501" t="str">
            <v>OptiPlex GX260D Desktop Base</v>
          </cell>
          <cell r="G1501">
            <v>22.56</v>
          </cell>
        </row>
        <row r="1502">
          <cell r="E1502">
            <v>4463</v>
          </cell>
          <cell r="F1502" t="str">
            <v>OptiPlex GX260D Desktop Base</v>
          </cell>
          <cell r="G1502">
            <v>22.56</v>
          </cell>
        </row>
        <row r="1503">
          <cell r="E1503">
            <v>4464</v>
          </cell>
          <cell r="F1503" t="str">
            <v>OptiPlex GX260D Desktop Base</v>
          </cell>
          <cell r="G1503">
            <v>22.56</v>
          </cell>
        </row>
        <row r="1504">
          <cell r="E1504">
            <v>4465</v>
          </cell>
          <cell r="F1504" t="str">
            <v>OptiPlex GX260D Desktop Base</v>
          </cell>
          <cell r="G1504">
            <v>22.56</v>
          </cell>
        </row>
        <row r="1505">
          <cell r="E1505">
            <v>4466</v>
          </cell>
          <cell r="F1505" t="str">
            <v>OptiPlex GX260D Desktop Base</v>
          </cell>
          <cell r="G1505">
            <v>22.56</v>
          </cell>
        </row>
        <row r="1506">
          <cell r="E1506">
            <v>4467</v>
          </cell>
          <cell r="F1506" t="str">
            <v>OptiPlex GX260D Desktop Base</v>
          </cell>
          <cell r="G1506">
            <v>22.56</v>
          </cell>
        </row>
        <row r="1507">
          <cell r="E1507">
            <v>4468</v>
          </cell>
          <cell r="F1507" t="str">
            <v>OptiPlex GX260D Desktop Base</v>
          </cell>
          <cell r="G1507">
            <v>22.56</v>
          </cell>
        </row>
        <row r="1508">
          <cell r="E1508">
            <v>4469</v>
          </cell>
          <cell r="F1508" t="str">
            <v>OptiPlex GX260D Desktop Base</v>
          </cell>
          <cell r="G1508">
            <v>22.56</v>
          </cell>
        </row>
        <row r="1509">
          <cell r="E1509">
            <v>4470</v>
          </cell>
          <cell r="F1509" t="str">
            <v>OptiPlex GX260D Desktop Base</v>
          </cell>
          <cell r="G1509">
            <v>22.56</v>
          </cell>
        </row>
        <row r="1510">
          <cell r="E1510">
            <v>4471</v>
          </cell>
          <cell r="F1510" t="str">
            <v>OptiPlex GX260D Desktop Base</v>
          </cell>
          <cell r="G1510">
            <v>22.56</v>
          </cell>
        </row>
        <row r="1511">
          <cell r="E1511">
            <v>4472</v>
          </cell>
          <cell r="F1511" t="str">
            <v>OptiPlex GX260D Desktop Base</v>
          </cell>
          <cell r="G1511">
            <v>22.56</v>
          </cell>
        </row>
        <row r="1512">
          <cell r="E1512">
            <v>4473</v>
          </cell>
          <cell r="F1512" t="str">
            <v>OptiPlex GX260D Desktop Base</v>
          </cell>
          <cell r="G1512">
            <v>22.56</v>
          </cell>
        </row>
        <row r="1513">
          <cell r="E1513">
            <v>4474</v>
          </cell>
          <cell r="F1513" t="str">
            <v>OptiPlex GX260D Desktop Base</v>
          </cell>
          <cell r="G1513">
            <v>22.56</v>
          </cell>
        </row>
        <row r="1514">
          <cell r="E1514">
            <v>4475</v>
          </cell>
          <cell r="F1514" t="str">
            <v>OptiPlex GX260D Desktop Base</v>
          </cell>
          <cell r="G1514">
            <v>22.56</v>
          </cell>
        </row>
        <row r="1515">
          <cell r="E1515">
            <v>4476</v>
          </cell>
          <cell r="F1515" t="str">
            <v>OptiPlex GX260D Desktop Base</v>
          </cell>
          <cell r="G1515">
            <v>22.56</v>
          </cell>
        </row>
        <row r="1516">
          <cell r="E1516">
            <v>4477</v>
          </cell>
          <cell r="F1516" t="str">
            <v>OptiPlex GX260D Desktop Base</v>
          </cell>
          <cell r="G1516">
            <v>22.56</v>
          </cell>
        </row>
        <row r="1517">
          <cell r="E1517">
            <v>4478</v>
          </cell>
          <cell r="F1517" t="str">
            <v>OptiPlex GX260D Desktop Base</v>
          </cell>
          <cell r="G1517">
            <v>22.56</v>
          </cell>
        </row>
        <row r="1518">
          <cell r="E1518">
            <v>4479</v>
          </cell>
          <cell r="F1518" t="str">
            <v>OptiPlex GX260D Desktop Base</v>
          </cell>
          <cell r="G1518">
            <v>22.56</v>
          </cell>
        </row>
        <row r="1519">
          <cell r="E1519">
            <v>4480</v>
          </cell>
          <cell r="F1519" t="str">
            <v>OptiPlex GX260D Desktop Base</v>
          </cell>
          <cell r="G1519">
            <v>22.56</v>
          </cell>
        </row>
        <row r="1520">
          <cell r="E1520">
            <v>4481</v>
          </cell>
          <cell r="F1520" t="str">
            <v>OptiPlex GX260D Desktop Base</v>
          </cell>
          <cell r="G1520">
            <v>22.56</v>
          </cell>
        </row>
        <row r="1521">
          <cell r="E1521">
            <v>4482</v>
          </cell>
          <cell r="F1521" t="str">
            <v>OptiPlex GX260D Desktop Base</v>
          </cell>
          <cell r="G1521">
            <v>22.56</v>
          </cell>
        </row>
        <row r="1522">
          <cell r="E1522">
            <v>4483</v>
          </cell>
          <cell r="F1522" t="str">
            <v>OptiPlex GX260D Desktop Base</v>
          </cell>
          <cell r="G1522">
            <v>22.56</v>
          </cell>
        </row>
        <row r="1523">
          <cell r="E1523">
            <v>4484</v>
          </cell>
          <cell r="F1523" t="str">
            <v>OptiPlex GX260D Desktop Base</v>
          </cell>
          <cell r="G1523">
            <v>22.56</v>
          </cell>
        </row>
        <row r="1524">
          <cell r="E1524">
            <v>4485</v>
          </cell>
          <cell r="F1524" t="str">
            <v>OptiPlex GX260D Desktop Base</v>
          </cell>
          <cell r="G1524">
            <v>22.56</v>
          </cell>
        </row>
        <row r="1525">
          <cell r="E1525">
            <v>4486</v>
          </cell>
          <cell r="F1525" t="str">
            <v>OptiPlex GX260D Desktop Base</v>
          </cell>
          <cell r="G1525">
            <v>22.56</v>
          </cell>
        </row>
        <row r="1526">
          <cell r="E1526">
            <v>4487</v>
          </cell>
          <cell r="F1526" t="str">
            <v>OptiPlex GX260D Desktop Base</v>
          </cell>
          <cell r="G1526">
            <v>22.56</v>
          </cell>
        </row>
        <row r="1527">
          <cell r="E1527">
            <v>4488</v>
          </cell>
          <cell r="F1527" t="str">
            <v>OptiPlex GX260D Desktop Base</v>
          </cell>
          <cell r="G1527">
            <v>22.56</v>
          </cell>
        </row>
        <row r="1528">
          <cell r="E1528">
            <v>4489</v>
          </cell>
          <cell r="F1528" t="str">
            <v>OptiPlex GX260D Desktop Base</v>
          </cell>
          <cell r="G1528">
            <v>22.56</v>
          </cell>
        </row>
        <row r="1529">
          <cell r="E1529">
            <v>4490</v>
          </cell>
          <cell r="F1529" t="str">
            <v>OptiPlex GX260D Desktop Base</v>
          </cell>
          <cell r="G1529">
            <v>22.56</v>
          </cell>
        </row>
        <row r="1530">
          <cell r="E1530">
            <v>4491</v>
          </cell>
          <cell r="F1530" t="str">
            <v>OptiPlex GX260D Desktop Base</v>
          </cell>
          <cell r="G1530">
            <v>22.56</v>
          </cell>
        </row>
        <row r="1531">
          <cell r="E1531">
            <v>4492</v>
          </cell>
          <cell r="F1531" t="str">
            <v>OptiPlex GX260D Desktop Base</v>
          </cell>
          <cell r="G1531">
            <v>22.56</v>
          </cell>
        </row>
        <row r="1532">
          <cell r="E1532">
            <v>4493</v>
          </cell>
          <cell r="F1532" t="str">
            <v>OptiPlex GX260D Desktop Base</v>
          </cell>
          <cell r="G1532">
            <v>22.56</v>
          </cell>
        </row>
        <row r="1533">
          <cell r="E1533">
            <v>4494</v>
          </cell>
          <cell r="F1533" t="str">
            <v>OptiPlex GX260D Desktop Base</v>
          </cell>
          <cell r="G1533">
            <v>22.56</v>
          </cell>
        </row>
        <row r="1534">
          <cell r="E1534">
            <v>4495</v>
          </cell>
          <cell r="F1534" t="str">
            <v>OptiPlex GX260D Desktop Base</v>
          </cell>
          <cell r="G1534">
            <v>22.56</v>
          </cell>
        </row>
        <row r="1535">
          <cell r="E1535">
            <v>4496</v>
          </cell>
          <cell r="F1535" t="str">
            <v>OptiPlex GX260D Desktop Base</v>
          </cell>
          <cell r="G1535">
            <v>22.56</v>
          </cell>
        </row>
        <row r="1536">
          <cell r="E1536">
            <v>4497</v>
          </cell>
          <cell r="F1536" t="str">
            <v>OptiPlex GX260D Desktop Base</v>
          </cell>
          <cell r="G1536">
            <v>22.56</v>
          </cell>
        </row>
        <row r="1537">
          <cell r="E1537">
            <v>4498</v>
          </cell>
          <cell r="F1537" t="str">
            <v>OptiPlex GX260D Desktop Base</v>
          </cell>
          <cell r="G1537">
            <v>22.56</v>
          </cell>
        </row>
        <row r="1538">
          <cell r="E1538">
            <v>4499</v>
          </cell>
          <cell r="F1538" t="str">
            <v>OptiPlex GX260D Desktop Base</v>
          </cell>
          <cell r="G1538">
            <v>22.56</v>
          </cell>
        </row>
        <row r="1539">
          <cell r="E1539">
            <v>4500</v>
          </cell>
          <cell r="F1539" t="str">
            <v>OptiPlex GX260D Desktop Base</v>
          </cell>
          <cell r="G1539">
            <v>22.56</v>
          </cell>
        </row>
        <row r="1540">
          <cell r="E1540">
            <v>4501</v>
          </cell>
          <cell r="F1540" t="str">
            <v>OptiPlex GX260D Desktop Base</v>
          </cell>
          <cell r="G1540">
            <v>22.56</v>
          </cell>
        </row>
        <row r="1541">
          <cell r="E1541">
            <v>4502</v>
          </cell>
          <cell r="F1541" t="str">
            <v>OptiPlex GX260D Desktop Base</v>
          </cell>
          <cell r="G1541">
            <v>22.56</v>
          </cell>
        </row>
        <row r="1542">
          <cell r="E1542">
            <v>4503</v>
          </cell>
          <cell r="F1542" t="str">
            <v>OptiPlex GX260D Desktop Base</v>
          </cell>
          <cell r="G1542">
            <v>22.56</v>
          </cell>
        </row>
        <row r="1543">
          <cell r="E1543">
            <v>4504</v>
          </cell>
          <cell r="F1543" t="str">
            <v>OptiPlex GX260D Desktop Base</v>
          </cell>
          <cell r="G1543">
            <v>22.56</v>
          </cell>
        </row>
        <row r="1544">
          <cell r="E1544">
            <v>4505</v>
          </cell>
          <cell r="F1544" t="str">
            <v>OptiPlex GX260D Desktop Base</v>
          </cell>
          <cell r="G1544">
            <v>22.56</v>
          </cell>
        </row>
        <row r="1545">
          <cell r="E1545">
            <v>4506</v>
          </cell>
          <cell r="F1545" t="str">
            <v>OptiPlex GX260D Desktop Base</v>
          </cell>
          <cell r="G1545">
            <v>22.56</v>
          </cell>
        </row>
        <row r="1546">
          <cell r="E1546">
            <v>4507</v>
          </cell>
          <cell r="F1546" t="str">
            <v>OptiPlex GX260D Desktop Base</v>
          </cell>
          <cell r="G1546">
            <v>22.56</v>
          </cell>
        </row>
        <row r="1547">
          <cell r="E1547">
            <v>4508</v>
          </cell>
          <cell r="F1547" t="str">
            <v>OptiPlex GX260D Desktop Base</v>
          </cell>
          <cell r="G1547">
            <v>22.56</v>
          </cell>
        </row>
        <row r="1548">
          <cell r="E1548">
            <v>4509</v>
          </cell>
          <cell r="F1548" t="str">
            <v>OptiPlex GX260D Desktop Base</v>
          </cell>
          <cell r="G1548">
            <v>22.56</v>
          </cell>
        </row>
        <row r="1549">
          <cell r="E1549">
            <v>4510</v>
          </cell>
          <cell r="F1549" t="str">
            <v>OptiPlex GX260D Desktop Base</v>
          </cell>
          <cell r="G1549">
            <v>22.56</v>
          </cell>
        </row>
        <row r="1550">
          <cell r="E1550">
            <v>4511</v>
          </cell>
          <cell r="F1550" t="str">
            <v>OptiPlex GX260D Desktop Base</v>
          </cell>
          <cell r="G1550">
            <v>22.56</v>
          </cell>
        </row>
        <row r="1551">
          <cell r="E1551">
            <v>4512</v>
          </cell>
          <cell r="F1551" t="str">
            <v>OptiPlex GX260D Desktop Base</v>
          </cell>
          <cell r="G1551">
            <v>22.56</v>
          </cell>
        </row>
        <row r="1552">
          <cell r="E1552">
            <v>4513</v>
          </cell>
          <cell r="F1552" t="str">
            <v>OptiPlex GX260D Desktop Base</v>
          </cell>
          <cell r="G1552">
            <v>22.56</v>
          </cell>
        </row>
        <row r="1553">
          <cell r="E1553">
            <v>4514</v>
          </cell>
          <cell r="F1553" t="str">
            <v>OptiPlex GX260D Desktop Base</v>
          </cell>
          <cell r="G1553">
            <v>22.56</v>
          </cell>
        </row>
        <row r="1554">
          <cell r="E1554">
            <v>4515</v>
          </cell>
          <cell r="F1554" t="str">
            <v>OptiPlex GX260D Desktop Base</v>
          </cell>
          <cell r="G1554">
            <v>22.56</v>
          </cell>
        </row>
        <row r="1555">
          <cell r="E1555">
            <v>4516</v>
          </cell>
          <cell r="F1555" t="str">
            <v>OptiPlex GX260D Desktop Base</v>
          </cell>
          <cell r="G1555">
            <v>22.56</v>
          </cell>
        </row>
        <row r="1556">
          <cell r="E1556">
            <v>4517</v>
          </cell>
          <cell r="F1556" t="str">
            <v>OptiPlex GX260D Desktop Base</v>
          </cell>
          <cell r="G1556">
            <v>22.56</v>
          </cell>
        </row>
        <row r="1557">
          <cell r="E1557">
            <v>4518</v>
          </cell>
          <cell r="F1557" t="str">
            <v>OptiPlex GX260D Desktop Base</v>
          </cell>
          <cell r="G1557">
            <v>22.56</v>
          </cell>
        </row>
        <row r="1558">
          <cell r="E1558">
            <v>4519</v>
          </cell>
          <cell r="F1558" t="str">
            <v>OptiPlex GX260D Desktop Base</v>
          </cell>
          <cell r="G1558">
            <v>22.56</v>
          </cell>
        </row>
        <row r="1559">
          <cell r="E1559">
            <v>4520</v>
          </cell>
          <cell r="F1559" t="str">
            <v>OptiPlex GX260D Desktop Base</v>
          </cell>
          <cell r="G1559">
            <v>22.56</v>
          </cell>
        </row>
        <row r="1560">
          <cell r="E1560">
            <v>4521</v>
          </cell>
          <cell r="F1560" t="str">
            <v>OptiPlex GX260D Desktop Base</v>
          </cell>
          <cell r="G1560">
            <v>22.56</v>
          </cell>
        </row>
        <row r="1561">
          <cell r="E1561">
            <v>4522</v>
          </cell>
          <cell r="F1561" t="str">
            <v>OptiPlex GX260D Desktop Base</v>
          </cell>
          <cell r="G1561">
            <v>22.56</v>
          </cell>
        </row>
        <row r="1562">
          <cell r="E1562">
            <v>4523</v>
          </cell>
          <cell r="F1562" t="str">
            <v>OptiPlex GX260D Desktop Base</v>
          </cell>
          <cell r="G1562">
            <v>22.56</v>
          </cell>
        </row>
        <row r="1563">
          <cell r="E1563">
            <v>4524</v>
          </cell>
          <cell r="F1563" t="str">
            <v>OptiPlex GX260D Desktop Base</v>
          </cell>
          <cell r="G1563">
            <v>22.56</v>
          </cell>
        </row>
        <row r="1564">
          <cell r="E1564">
            <v>4525</v>
          </cell>
          <cell r="F1564" t="str">
            <v>OptiPlex GX260D Desktop Base</v>
          </cell>
          <cell r="G1564">
            <v>22.56</v>
          </cell>
        </row>
        <row r="1565">
          <cell r="E1565">
            <v>4526</v>
          </cell>
          <cell r="F1565" t="str">
            <v>OptiPlex GX260D Desktop Base</v>
          </cell>
          <cell r="G1565">
            <v>22.56</v>
          </cell>
        </row>
        <row r="1566">
          <cell r="E1566">
            <v>4527</v>
          </cell>
          <cell r="F1566" t="str">
            <v>OptiPlex GX260D Desktop Base</v>
          </cell>
          <cell r="G1566">
            <v>22.56</v>
          </cell>
        </row>
        <row r="1567">
          <cell r="E1567">
            <v>4528</v>
          </cell>
          <cell r="F1567" t="str">
            <v>OptiPlex GX260D Desktop Base</v>
          </cell>
          <cell r="G1567">
            <v>22.56</v>
          </cell>
        </row>
        <row r="1568">
          <cell r="E1568">
            <v>4529</v>
          </cell>
          <cell r="F1568" t="str">
            <v>OptiPlex GX260D Desktop Base</v>
          </cell>
          <cell r="G1568">
            <v>22.56</v>
          </cell>
        </row>
        <row r="1569">
          <cell r="E1569">
            <v>4530</v>
          </cell>
          <cell r="F1569" t="str">
            <v>OptiPlex GX260D Desktop Base</v>
          </cell>
          <cell r="G1569">
            <v>22.56</v>
          </cell>
        </row>
        <row r="1570">
          <cell r="E1570">
            <v>4531</v>
          </cell>
          <cell r="F1570" t="str">
            <v>OptiPlex GX260D Desktop Base</v>
          </cell>
          <cell r="G1570">
            <v>22.56</v>
          </cell>
        </row>
        <row r="1571">
          <cell r="E1571">
            <v>4532</v>
          </cell>
          <cell r="F1571" t="str">
            <v>OptiPlex GX260D Desktop Base</v>
          </cell>
          <cell r="G1571">
            <v>22.56</v>
          </cell>
        </row>
        <row r="1572">
          <cell r="E1572">
            <v>4533</v>
          </cell>
          <cell r="F1572" t="str">
            <v>OptiPlex GX260D Desktop Base</v>
          </cell>
          <cell r="G1572">
            <v>22.56</v>
          </cell>
        </row>
        <row r="1573">
          <cell r="E1573">
            <v>4534</v>
          </cell>
          <cell r="F1573" t="str">
            <v>OptiPlex GX260D Desktop Base</v>
          </cell>
          <cell r="G1573">
            <v>22.56</v>
          </cell>
        </row>
        <row r="1574">
          <cell r="E1574">
            <v>4535</v>
          </cell>
          <cell r="F1574" t="str">
            <v>OptiPlex GX260D Desktop Base</v>
          </cell>
          <cell r="G1574">
            <v>22.56</v>
          </cell>
        </row>
        <row r="1575">
          <cell r="E1575">
            <v>4536</v>
          </cell>
          <cell r="F1575" t="str">
            <v>OptiPlex GX260D Desktop Base</v>
          </cell>
          <cell r="G1575">
            <v>22.56</v>
          </cell>
        </row>
        <row r="1576">
          <cell r="E1576">
            <v>4537</v>
          </cell>
          <cell r="F1576" t="str">
            <v>OptiPlex GX260D Desktop Base</v>
          </cell>
          <cell r="G1576">
            <v>22.56</v>
          </cell>
        </row>
        <row r="1577">
          <cell r="E1577">
            <v>4538</v>
          </cell>
          <cell r="F1577" t="str">
            <v>OptiPlex GX260D Desktop Base</v>
          </cell>
          <cell r="G1577">
            <v>22.56</v>
          </cell>
        </row>
        <row r="1578">
          <cell r="E1578">
            <v>4539</v>
          </cell>
          <cell r="F1578" t="str">
            <v>OptiPlex GX260D Desktop Base</v>
          </cell>
          <cell r="G1578">
            <v>22.56</v>
          </cell>
        </row>
        <row r="1579">
          <cell r="E1579">
            <v>4540</v>
          </cell>
          <cell r="F1579" t="str">
            <v>OptiPlex GX260D Desktop Base</v>
          </cell>
          <cell r="G1579">
            <v>22.56</v>
          </cell>
        </row>
        <row r="1580">
          <cell r="E1580">
            <v>4541</v>
          </cell>
          <cell r="F1580" t="str">
            <v>OptiPlex GX260D Desktop Base</v>
          </cell>
          <cell r="G1580">
            <v>22.56</v>
          </cell>
        </row>
        <row r="1581">
          <cell r="E1581">
            <v>4542</v>
          </cell>
          <cell r="F1581" t="str">
            <v>OptiPlex GX260D Desktop Base</v>
          </cell>
          <cell r="G1581">
            <v>22.56</v>
          </cell>
        </row>
        <row r="1582">
          <cell r="E1582">
            <v>4543</v>
          </cell>
          <cell r="F1582" t="str">
            <v>OptiPlex GX260D Desktop Base</v>
          </cell>
          <cell r="G1582">
            <v>22.56</v>
          </cell>
        </row>
        <row r="1583">
          <cell r="E1583">
            <v>4544</v>
          </cell>
          <cell r="F1583" t="str">
            <v>OptiPlex GX260D Desktop Base</v>
          </cell>
          <cell r="G1583">
            <v>22.56</v>
          </cell>
        </row>
        <row r="1584">
          <cell r="E1584">
            <v>4545</v>
          </cell>
          <cell r="F1584" t="str">
            <v>OptiPlex GX260D Desktop Base</v>
          </cell>
          <cell r="G1584">
            <v>22.56</v>
          </cell>
        </row>
        <row r="1585">
          <cell r="E1585">
            <v>4546</v>
          </cell>
          <cell r="F1585" t="str">
            <v>OptiPlex GX260D Desktop Base</v>
          </cell>
          <cell r="G1585">
            <v>22.56</v>
          </cell>
        </row>
        <row r="1586">
          <cell r="E1586">
            <v>4547</v>
          </cell>
          <cell r="F1586" t="str">
            <v>OptiPlex GX260D Desktop Base</v>
          </cell>
          <cell r="G1586">
            <v>22.56</v>
          </cell>
        </row>
        <row r="1587">
          <cell r="E1587">
            <v>4548</v>
          </cell>
          <cell r="F1587" t="str">
            <v>OptiPlex GX260D Desktop Base</v>
          </cell>
          <cell r="G1587">
            <v>22.56</v>
          </cell>
        </row>
        <row r="1588">
          <cell r="E1588">
            <v>4549</v>
          </cell>
          <cell r="F1588" t="str">
            <v>OptiPlex GX260D Desktop Base</v>
          </cell>
          <cell r="G1588">
            <v>22.56</v>
          </cell>
        </row>
        <row r="1589">
          <cell r="E1589">
            <v>4550</v>
          </cell>
          <cell r="F1589" t="str">
            <v>OptiPlex GX260D Desktop Base</v>
          </cell>
          <cell r="G1589">
            <v>22.56</v>
          </cell>
        </row>
        <row r="1590">
          <cell r="E1590">
            <v>4551</v>
          </cell>
          <cell r="F1590" t="str">
            <v>OptiPlex GX260D Desktop Base</v>
          </cell>
          <cell r="G1590">
            <v>22.56</v>
          </cell>
        </row>
        <row r="1591">
          <cell r="E1591">
            <v>4552</v>
          </cell>
          <cell r="F1591" t="str">
            <v>OptiPlex GX260D Desktop Base</v>
          </cell>
          <cell r="G1591">
            <v>22.56</v>
          </cell>
        </row>
        <row r="1592">
          <cell r="E1592">
            <v>4553</v>
          </cell>
          <cell r="F1592" t="str">
            <v>OptiPlex GX260D Desktop Base</v>
          </cell>
          <cell r="G1592">
            <v>22.56</v>
          </cell>
        </row>
        <row r="1593">
          <cell r="E1593">
            <v>4554</v>
          </cell>
          <cell r="F1593" t="str">
            <v>OptiPlex GX260D Desktop Base</v>
          </cell>
          <cell r="G1593">
            <v>22.56</v>
          </cell>
        </row>
        <row r="1594">
          <cell r="E1594">
            <v>4555</v>
          </cell>
          <cell r="F1594" t="str">
            <v>OptiPlex GX260D Desktop Base</v>
          </cell>
          <cell r="G1594">
            <v>22.56</v>
          </cell>
        </row>
        <row r="1595">
          <cell r="E1595">
            <v>4556</v>
          </cell>
          <cell r="F1595" t="str">
            <v>OptiPlex GX260D Desktop Base</v>
          </cell>
          <cell r="G1595">
            <v>23.77</v>
          </cell>
        </row>
        <row r="1596">
          <cell r="E1596">
            <v>4557</v>
          </cell>
          <cell r="F1596" t="str">
            <v>OptiPlex GX260D Desktop Base</v>
          </cell>
          <cell r="G1596">
            <v>23.77</v>
          </cell>
        </row>
        <row r="1597">
          <cell r="E1597">
            <v>4558</v>
          </cell>
          <cell r="F1597" t="str">
            <v>OptiPlex GX260D Desktop Base</v>
          </cell>
          <cell r="G1597">
            <v>23.77</v>
          </cell>
        </row>
        <row r="1598">
          <cell r="E1598">
            <v>4559</v>
          </cell>
          <cell r="F1598" t="str">
            <v>OptiPlex GX260D Desktop Base</v>
          </cell>
          <cell r="G1598">
            <v>23.77</v>
          </cell>
        </row>
        <row r="1599">
          <cell r="E1599">
            <v>4560</v>
          </cell>
          <cell r="F1599" t="str">
            <v>OptiPlex GX260D Desktop Base</v>
          </cell>
          <cell r="G1599">
            <v>23.77</v>
          </cell>
        </row>
        <row r="1600">
          <cell r="E1600">
            <v>4561</v>
          </cell>
          <cell r="F1600" t="str">
            <v>OptiPlex GX260D Desktop Base</v>
          </cell>
          <cell r="G1600">
            <v>23.77</v>
          </cell>
        </row>
        <row r="1601">
          <cell r="E1601">
            <v>4562</v>
          </cell>
          <cell r="F1601" t="str">
            <v>OptiPlex GX260D Desktop Base</v>
          </cell>
          <cell r="G1601">
            <v>23.77</v>
          </cell>
        </row>
        <row r="1602">
          <cell r="E1602">
            <v>4563</v>
          </cell>
          <cell r="F1602" t="str">
            <v>OptiPlex GX260D Desktop Base</v>
          </cell>
          <cell r="G1602">
            <v>23.77</v>
          </cell>
        </row>
        <row r="1603">
          <cell r="E1603">
            <v>4564</v>
          </cell>
          <cell r="F1603" t="str">
            <v>OptiPlex GX260D Desktop Base</v>
          </cell>
          <cell r="G1603">
            <v>23.77</v>
          </cell>
        </row>
        <row r="1604">
          <cell r="E1604">
            <v>4565</v>
          </cell>
          <cell r="F1604" t="str">
            <v>OptiPlex GX260D Desktop Base</v>
          </cell>
          <cell r="G1604">
            <v>23.77</v>
          </cell>
        </row>
        <row r="1605">
          <cell r="E1605">
            <v>4566</v>
          </cell>
          <cell r="F1605" t="str">
            <v>OptiPlex GX260D Desktop Base</v>
          </cell>
          <cell r="G1605">
            <v>23.77</v>
          </cell>
        </row>
        <row r="1606">
          <cell r="E1606">
            <v>4567</v>
          </cell>
          <cell r="F1606" t="str">
            <v>OptiPlex GX260D Desktop Base</v>
          </cell>
          <cell r="G1606">
            <v>23.77</v>
          </cell>
        </row>
        <row r="1607">
          <cell r="E1607">
            <v>4568</v>
          </cell>
          <cell r="F1607" t="str">
            <v>OptiPlex GX260D Desktop Base</v>
          </cell>
          <cell r="G1607">
            <v>23.77</v>
          </cell>
        </row>
        <row r="1608">
          <cell r="E1608">
            <v>4569</v>
          </cell>
          <cell r="F1608" t="str">
            <v>OptiPlex GX260D Desktop Base</v>
          </cell>
          <cell r="G1608">
            <v>23.77</v>
          </cell>
        </row>
        <row r="1609">
          <cell r="E1609">
            <v>4570</v>
          </cell>
          <cell r="F1609" t="str">
            <v>OptiPlex GX260D Desktop Base</v>
          </cell>
          <cell r="G1609">
            <v>23.77</v>
          </cell>
        </row>
        <row r="1610">
          <cell r="E1610">
            <v>4571</v>
          </cell>
          <cell r="F1610" t="str">
            <v>OptiPlex GX260D Desktop Base</v>
          </cell>
          <cell r="G1610">
            <v>23.77</v>
          </cell>
        </row>
        <row r="1611">
          <cell r="E1611">
            <v>4572</v>
          </cell>
          <cell r="F1611" t="str">
            <v>OptiPlex GX260D Desktop Base</v>
          </cell>
          <cell r="G1611">
            <v>23.77</v>
          </cell>
        </row>
        <row r="1612">
          <cell r="E1612">
            <v>4573</v>
          </cell>
          <cell r="F1612" t="str">
            <v>OptiPlex GX260D Desktop Base</v>
          </cell>
          <cell r="G1612">
            <v>23.77</v>
          </cell>
        </row>
        <row r="1613">
          <cell r="E1613">
            <v>4574</v>
          </cell>
          <cell r="F1613" t="str">
            <v>OptiPlex GX260D Desktop Base</v>
          </cell>
          <cell r="G1613">
            <v>23.77</v>
          </cell>
        </row>
        <row r="1614">
          <cell r="E1614">
            <v>4575</v>
          </cell>
          <cell r="F1614" t="str">
            <v>OptiPlex GX260D Desktop Base</v>
          </cell>
          <cell r="G1614">
            <v>23.77</v>
          </cell>
        </row>
        <row r="1615">
          <cell r="E1615">
            <v>4576</v>
          </cell>
          <cell r="F1615" t="str">
            <v>OptiPlex GX260D Desktop Base</v>
          </cell>
          <cell r="G1615">
            <v>23.77</v>
          </cell>
        </row>
        <row r="1616">
          <cell r="E1616">
            <v>4577</v>
          </cell>
          <cell r="F1616" t="str">
            <v>OptiPlex GX260D Desktop Base</v>
          </cell>
          <cell r="G1616">
            <v>23.77</v>
          </cell>
        </row>
        <row r="1617">
          <cell r="E1617">
            <v>4578</v>
          </cell>
          <cell r="F1617" t="str">
            <v>OptiPlex GX260D Desktop Base</v>
          </cell>
          <cell r="G1617">
            <v>23.77</v>
          </cell>
        </row>
        <row r="1618">
          <cell r="E1618">
            <v>4579</v>
          </cell>
          <cell r="F1618" t="str">
            <v>OptiPlex GX260D Desktop Base</v>
          </cell>
          <cell r="G1618">
            <v>23.77</v>
          </cell>
        </row>
        <row r="1619">
          <cell r="E1619">
            <v>4580</v>
          </cell>
          <cell r="F1619" t="str">
            <v>OptiPlex GX260D Desktop Base</v>
          </cell>
          <cell r="G1619">
            <v>23.77</v>
          </cell>
        </row>
        <row r="1620">
          <cell r="E1620">
            <v>4581</v>
          </cell>
          <cell r="F1620" t="str">
            <v>OptiPlex GX260D Desktop Base</v>
          </cell>
          <cell r="G1620">
            <v>23.77</v>
          </cell>
        </row>
        <row r="1621">
          <cell r="E1621">
            <v>4582</v>
          </cell>
          <cell r="F1621" t="str">
            <v>OptiPlex GX260D Desktop Base</v>
          </cell>
          <cell r="G1621">
            <v>23.77</v>
          </cell>
        </row>
        <row r="1622">
          <cell r="E1622">
            <v>4583</v>
          </cell>
          <cell r="F1622" t="str">
            <v>OptiPlex GX260D Desktop Base</v>
          </cell>
          <cell r="G1622">
            <v>23.77</v>
          </cell>
        </row>
        <row r="1623">
          <cell r="E1623">
            <v>4584</v>
          </cell>
          <cell r="F1623" t="str">
            <v>OptiPlex GX260D Desktop Base</v>
          </cell>
          <cell r="G1623">
            <v>23.77</v>
          </cell>
        </row>
        <row r="1624">
          <cell r="E1624">
            <v>4585</v>
          </cell>
          <cell r="F1624" t="str">
            <v>OptiPlex GX260D Desktop Base</v>
          </cell>
          <cell r="G1624">
            <v>23.77</v>
          </cell>
        </row>
        <row r="1625">
          <cell r="E1625">
            <v>4586</v>
          </cell>
          <cell r="F1625" t="str">
            <v>OptiPlex GX260D Desktop Base</v>
          </cell>
          <cell r="G1625">
            <v>23.77</v>
          </cell>
        </row>
        <row r="1626">
          <cell r="E1626">
            <v>4587</v>
          </cell>
          <cell r="F1626" t="str">
            <v>OptiPlex GX260D Desktop Base</v>
          </cell>
          <cell r="G1626">
            <v>23.77</v>
          </cell>
        </row>
        <row r="1627">
          <cell r="E1627">
            <v>4588</v>
          </cell>
          <cell r="F1627" t="str">
            <v>OptiPlex GX260D Desktop Base</v>
          </cell>
          <cell r="G1627">
            <v>23.77</v>
          </cell>
        </row>
        <row r="1628">
          <cell r="E1628">
            <v>4589</v>
          </cell>
          <cell r="F1628" t="str">
            <v>OptiPlex GX260D Desktop Base</v>
          </cell>
          <cell r="G1628">
            <v>23.77</v>
          </cell>
        </row>
        <row r="1629">
          <cell r="E1629">
            <v>4590</v>
          </cell>
          <cell r="F1629" t="str">
            <v>OptiPlex GX260D Desktop Base</v>
          </cell>
          <cell r="G1629">
            <v>23.77</v>
          </cell>
        </row>
        <row r="1630">
          <cell r="E1630">
            <v>4591</v>
          </cell>
          <cell r="F1630" t="str">
            <v>OptiPlex GX260D Desktop Base</v>
          </cell>
          <cell r="G1630">
            <v>23.77</v>
          </cell>
        </row>
        <row r="1631">
          <cell r="E1631">
            <v>4592</v>
          </cell>
          <cell r="F1631" t="str">
            <v>OptiPlex GX260D Desktop Base</v>
          </cell>
          <cell r="G1631">
            <v>23.77</v>
          </cell>
        </row>
        <row r="1632">
          <cell r="E1632">
            <v>4593</v>
          </cell>
          <cell r="F1632" t="str">
            <v>OptiPlex GX260D Desktop Base</v>
          </cell>
          <cell r="G1632">
            <v>23.77</v>
          </cell>
        </row>
        <row r="1633">
          <cell r="E1633">
            <v>4594</v>
          </cell>
          <cell r="F1633" t="str">
            <v>OptiPlex GX260D Desktop Base</v>
          </cell>
          <cell r="G1633">
            <v>23.77</v>
          </cell>
        </row>
        <row r="1634">
          <cell r="E1634">
            <v>4595</v>
          </cell>
          <cell r="F1634" t="str">
            <v>OptiPlex GX260D Desktop Base</v>
          </cell>
          <cell r="G1634">
            <v>23.77</v>
          </cell>
        </row>
        <row r="1635">
          <cell r="E1635">
            <v>4596</v>
          </cell>
          <cell r="F1635" t="str">
            <v>OptiPlex GX260D Desktop Base</v>
          </cell>
          <cell r="G1635">
            <v>23.77</v>
          </cell>
        </row>
        <row r="1636">
          <cell r="E1636">
            <v>4597</v>
          </cell>
          <cell r="F1636" t="str">
            <v>OptiPlex GX260D Desktop Base</v>
          </cell>
          <cell r="G1636">
            <v>23.77</v>
          </cell>
        </row>
        <row r="1637">
          <cell r="E1637">
            <v>4598</v>
          </cell>
          <cell r="F1637" t="str">
            <v>OptiPlex GX260D Desktop Base</v>
          </cell>
          <cell r="G1637">
            <v>23.77</v>
          </cell>
        </row>
        <row r="1638">
          <cell r="E1638">
            <v>4599</v>
          </cell>
          <cell r="F1638" t="str">
            <v>OptiPlex GX260D Desktop Base</v>
          </cell>
          <cell r="G1638">
            <v>23.77</v>
          </cell>
        </row>
        <row r="1639">
          <cell r="E1639">
            <v>4600</v>
          </cell>
          <cell r="F1639" t="str">
            <v>OptiPlex GX260D Desktop Base</v>
          </cell>
          <cell r="G1639">
            <v>23.77</v>
          </cell>
        </row>
        <row r="1640">
          <cell r="E1640">
            <v>4601</v>
          </cell>
          <cell r="F1640" t="str">
            <v>OptiPlex GX260D Desktop Base</v>
          </cell>
          <cell r="G1640">
            <v>23.77</v>
          </cell>
        </row>
        <row r="1641">
          <cell r="E1641">
            <v>4602</v>
          </cell>
          <cell r="F1641" t="str">
            <v>OptiPlex GX260D Desktop Base</v>
          </cell>
          <cell r="G1641">
            <v>23.77</v>
          </cell>
        </row>
        <row r="1642">
          <cell r="E1642">
            <v>4603</v>
          </cell>
          <cell r="F1642" t="str">
            <v>OptiPlex GX260D Desktop Base</v>
          </cell>
          <cell r="G1642">
            <v>23.77</v>
          </cell>
        </row>
        <row r="1643">
          <cell r="E1643">
            <v>4604</v>
          </cell>
          <cell r="F1643" t="str">
            <v>OptiPlex GX260D Desktop Base</v>
          </cell>
          <cell r="G1643">
            <v>23.77</v>
          </cell>
        </row>
        <row r="1644">
          <cell r="E1644">
            <v>4605</v>
          </cell>
          <cell r="F1644" t="str">
            <v>OptiPlex GX260D Desktop Base</v>
          </cell>
          <cell r="G1644">
            <v>23.77</v>
          </cell>
        </row>
        <row r="1645">
          <cell r="E1645">
            <v>4606</v>
          </cell>
          <cell r="F1645" t="str">
            <v>OptiPlex GX260D Desktop Base</v>
          </cell>
          <cell r="G1645">
            <v>22.56</v>
          </cell>
        </row>
        <row r="1646">
          <cell r="E1646">
            <v>4607</v>
          </cell>
          <cell r="F1646" t="str">
            <v>OptiPlex GX260D Desktop Base</v>
          </cell>
          <cell r="G1646">
            <v>22.56</v>
          </cell>
        </row>
        <row r="1647">
          <cell r="E1647">
            <v>4608</v>
          </cell>
          <cell r="F1647" t="str">
            <v>OptiPlex GX260D Desktop Base</v>
          </cell>
          <cell r="G1647">
            <v>22.56</v>
          </cell>
        </row>
        <row r="1648">
          <cell r="E1648">
            <v>4609</v>
          </cell>
          <cell r="F1648" t="str">
            <v>OptiPlex GX260D Desktop Base</v>
          </cell>
          <cell r="G1648">
            <v>22.56</v>
          </cell>
        </row>
        <row r="1649">
          <cell r="E1649">
            <v>4610</v>
          </cell>
          <cell r="F1649" t="str">
            <v>OptiPlex GX260D Desktop Base</v>
          </cell>
          <cell r="G1649">
            <v>22.56</v>
          </cell>
        </row>
        <row r="1650">
          <cell r="E1650">
            <v>4611</v>
          </cell>
          <cell r="F1650" t="str">
            <v>OptiPlex GX260D Desktop Base</v>
          </cell>
          <cell r="G1650">
            <v>22.56</v>
          </cell>
        </row>
        <row r="1651">
          <cell r="E1651">
            <v>4612</v>
          </cell>
          <cell r="F1651" t="str">
            <v>OptiPlex GX260D Desktop Base</v>
          </cell>
          <cell r="G1651">
            <v>22.56</v>
          </cell>
        </row>
        <row r="1652">
          <cell r="E1652">
            <v>4613</v>
          </cell>
          <cell r="F1652" t="str">
            <v>OptiPlex GX260D Desktop Base</v>
          </cell>
          <cell r="G1652">
            <v>22.56</v>
          </cell>
        </row>
        <row r="1653">
          <cell r="E1653">
            <v>4614</v>
          </cell>
          <cell r="F1653" t="str">
            <v>OptiPlex GX260D Desktop Base</v>
          </cell>
          <cell r="G1653">
            <v>22.56</v>
          </cell>
        </row>
        <row r="1654">
          <cell r="E1654">
            <v>4615</v>
          </cell>
          <cell r="F1654" t="str">
            <v>OptiPlex GX260D Desktop Base</v>
          </cell>
          <cell r="G1654">
            <v>22.56</v>
          </cell>
        </row>
        <row r="1655">
          <cell r="E1655">
            <v>4616</v>
          </cell>
          <cell r="F1655" t="str">
            <v>OptiPlex GX260D Desktop Base</v>
          </cell>
          <cell r="G1655">
            <v>22.56</v>
          </cell>
        </row>
        <row r="1656">
          <cell r="E1656">
            <v>4617</v>
          </cell>
          <cell r="F1656" t="str">
            <v>OptiPlex GX260D Desktop Base</v>
          </cell>
          <cell r="G1656">
            <v>22.56</v>
          </cell>
        </row>
        <row r="1657">
          <cell r="E1657">
            <v>4618</v>
          </cell>
          <cell r="F1657" t="str">
            <v>OptiPlex GX260D Desktop Base</v>
          </cell>
          <cell r="G1657">
            <v>22.56</v>
          </cell>
        </row>
        <row r="1658">
          <cell r="E1658">
            <v>4619</v>
          </cell>
          <cell r="F1658" t="str">
            <v>OptiPlex GX260D Desktop Base</v>
          </cell>
          <cell r="G1658">
            <v>22.56</v>
          </cell>
        </row>
        <row r="1659">
          <cell r="E1659">
            <v>4620</v>
          </cell>
          <cell r="F1659" t="str">
            <v>OptiPlex GX260D Desktop Base</v>
          </cell>
          <cell r="G1659">
            <v>22.56</v>
          </cell>
        </row>
        <row r="1660">
          <cell r="E1660">
            <v>4621</v>
          </cell>
          <cell r="F1660" t="str">
            <v>OptiPlex GX260D Desktop Base</v>
          </cell>
          <cell r="G1660">
            <v>22.56</v>
          </cell>
        </row>
        <row r="1661">
          <cell r="E1661">
            <v>4622</v>
          </cell>
          <cell r="F1661" t="str">
            <v>OptiPlex GX260D Desktop Base</v>
          </cell>
          <cell r="G1661">
            <v>22.56</v>
          </cell>
        </row>
        <row r="1662">
          <cell r="E1662">
            <v>4623</v>
          </cell>
          <cell r="F1662" t="str">
            <v>OptiPlex GX260D Desktop Base</v>
          </cell>
          <cell r="G1662">
            <v>22.56</v>
          </cell>
        </row>
        <row r="1663">
          <cell r="E1663">
            <v>4624</v>
          </cell>
          <cell r="F1663" t="str">
            <v>OptiPlex GX260D Desktop Base</v>
          </cell>
          <cell r="G1663">
            <v>22.56</v>
          </cell>
        </row>
        <row r="1664">
          <cell r="E1664">
            <v>4625</v>
          </cell>
          <cell r="F1664" t="str">
            <v>OptiPlex GX260D Desktop Base</v>
          </cell>
          <cell r="G1664">
            <v>22.56</v>
          </cell>
        </row>
        <row r="1665">
          <cell r="E1665">
            <v>4626</v>
          </cell>
          <cell r="F1665" t="str">
            <v>OptiPlex GX260D Desktop Base</v>
          </cell>
          <cell r="G1665">
            <v>22.56</v>
          </cell>
        </row>
        <row r="1666">
          <cell r="E1666">
            <v>4627</v>
          </cell>
          <cell r="F1666" t="str">
            <v>OptiPlex GX260D Desktop Base</v>
          </cell>
          <cell r="G1666">
            <v>22.56</v>
          </cell>
        </row>
        <row r="1667">
          <cell r="E1667">
            <v>4628</v>
          </cell>
          <cell r="F1667" t="str">
            <v>OptiPlex GX260D Desktop Base</v>
          </cell>
          <cell r="G1667">
            <v>22.56</v>
          </cell>
        </row>
        <row r="1668">
          <cell r="E1668">
            <v>4629</v>
          </cell>
          <cell r="F1668" t="str">
            <v>OptiPlex GX260D Desktop Base</v>
          </cell>
          <cell r="G1668">
            <v>22.56</v>
          </cell>
        </row>
        <row r="1669">
          <cell r="E1669">
            <v>4630</v>
          </cell>
          <cell r="F1669" t="str">
            <v>OptiPlex GX260D Desktop Base</v>
          </cell>
          <cell r="G1669">
            <v>22.56</v>
          </cell>
        </row>
        <row r="1670">
          <cell r="E1670">
            <v>4631</v>
          </cell>
          <cell r="F1670" t="str">
            <v>OptiPlex GX260D Desktop Base</v>
          </cell>
          <cell r="G1670">
            <v>22.56</v>
          </cell>
        </row>
        <row r="1671">
          <cell r="E1671">
            <v>4632</v>
          </cell>
          <cell r="F1671" t="str">
            <v>OptiPlex GX260D Desktop Base</v>
          </cell>
          <cell r="G1671">
            <v>22.56</v>
          </cell>
        </row>
        <row r="1672">
          <cell r="E1672">
            <v>4633</v>
          </cell>
          <cell r="F1672" t="str">
            <v>OptiPlex GX260D Desktop Base</v>
          </cell>
          <cell r="G1672">
            <v>22.56</v>
          </cell>
        </row>
        <row r="1673">
          <cell r="E1673">
            <v>4634</v>
          </cell>
          <cell r="F1673" t="str">
            <v>OptiPlex GX260D Desktop Base</v>
          </cell>
          <cell r="G1673">
            <v>22.56</v>
          </cell>
        </row>
        <row r="1674">
          <cell r="E1674">
            <v>4635</v>
          </cell>
          <cell r="F1674" t="str">
            <v>OptiPlex GX260D Desktop Base</v>
          </cell>
          <cell r="G1674">
            <v>22.56</v>
          </cell>
        </row>
        <row r="1675">
          <cell r="E1675">
            <v>4636</v>
          </cell>
          <cell r="F1675" t="str">
            <v>OptiPlex GX260D Desktop Base</v>
          </cell>
          <cell r="G1675">
            <v>22.56</v>
          </cell>
        </row>
        <row r="1676">
          <cell r="E1676">
            <v>4637</v>
          </cell>
          <cell r="F1676" t="str">
            <v>OptiPlex GX260D Desktop Base</v>
          </cell>
          <cell r="G1676">
            <v>22.56</v>
          </cell>
        </row>
        <row r="1677">
          <cell r="E1677">
            <v>4638</v>
          </cell>
          <cell r="F1677" t="str">
            <v>OptiPlex GX260D Desktop Base</v>
          </cell>
          <cell r="G1677">
            <v>22.56</v>
          </cell>
        </row>
        <row r="1678">
          <cell r="E1678">
            <v>4639</v>
          </cell>
          <cell r="F1678" t="str">
            <v>OptiPlex GX260D Desktop Base</v>
          </cell>
          <cell r="G1678">
            <v>22.56</v>
          </cell>
        </row>
        <row r="1679">
          <cell r="E1679">
            <v>4640</v>
          </cell>
          <cell r="F1679" t="str">
            <v>OptiPlex GX260D Desktop Base</v>
          </cell>
          <cell r="G1679">
            <v>22.56</v>
          </cell>
        </row>
        <row r="1680">
          <cell r="E1680">
            <v>4641</v>
          </cell>
          <cell r="F1680" t="str">
            <v>OptiPlex GX260D Desktop Base</v>
          </cell>
          <cell r="G1680">
            <v>22.56</v>
          </cell>
        </row>
        <row r="1681">
          <cell r="E1681">
            <v>4642</v>
          </cell>
          <cell r="F1681" t="str">
            <v>OptiPlex GX260D Desktop Base</v>
          </cell>
          <cell r="G1681">
            <v>22.56</v>
          </cell>
        </row>
        <row r="1682">
          <cell r="E1682">
            <v>4643</v>
          </cell>
          <cell r="F1682" t="str">
            <v>OptiPlex GX260D Desktop Base</v>
          </cell>
          <cell r="G1682">
            <v>22.56</v>
          </cell>
        </row>
        <row r="1683">
          <cell r="E1683">
            <v>4644</v>
          </cell>
          <cell r="F1683" t="str">
            <v>OptiPlex GX260D Desktop Base</v>
          </cell>
          <cell r="G1683">
            <v>22.56</v>
          </cell>
        </row>
        <row r="1684">
          <cell r="E1684">
            <v>4645</v>
          </cell>
          <cell r="F1684" t="str">
            <v>OptiPlex GX260D Desktop Base</v>
          </cell>
          <cell r="G1684">
            <v>22.56</v>
          </cell>
        </row>
        <row r="1685">
          <cell r="E1685">
            <v>4646</v>
          </cell>
          <cell r="F1685" t="str">
            <v>OptiPlex GX260D Desktop Base</v>
          </cell>
          <cell r="G1685">
            <v>22.56</v>
          </cell>
        </row>
        <row r="1686">
          <cell r="E1686">
            <v>4647</v>
          </cell>
          <cell r="F1686" t="str">
            <v>OptiPlex GX260D Desktop Base</v>
          </cell>
          <cell r="G1686">
            <v>22.56</v>
          </cell>
        </row>
        <row r="1687">
          <cell r="E1687">
            <v>4648</v>
          </cell>
          <cell r="F1687" t="str">
            <v>OptiPlex GX260D Desktop Base</v>
          </cell>
          <cell r="G1687">
            <v>22.56</v>
          </cell>
        </row>
        <row r="1688">
          <cell r="E1688">
            <v>4649</v>
          </cell>
          <cell r="F1688" t="str">
            <v>OptiPlex GX260D Desktop Base</v>
          </cell>
          <cell r="G1688">
            <v>22.56</v>
          </cell>
        </row>
        <row r="1689">
          <cell r="E1689">
            <v>4650</v>
          </cell>
          <cell r="F1689" t="str">
            <v>OptiPlex GX260D Desktop Base</v>
          </cell>
          <cell r="G1689">
            <v>22.56</v>
          </cell>
        </row>
        <row r="1690">
          <cell r="E1690">
            <v>4651</v>
          </cell>
          <cell r="F1690" t="str">
            <v>OptiPlex GX260D Desktop Base</v>
          </cell>
          <cell r="G1690">
            <v>22.56</v>
          </cell>
        </row>
        <row r="1691">
          <cell r="E1691">
            <v>4652</v>
          </cell>
          <cell r="F1691" t="str">
            <v>OptiPlex GX260D Desktop Base</v>
          </cell>
          <cell r="G1691">
            <v>22.56</v>
          </cell>
        </row>
        <row r="1692">
          <cell r="E1692">
            <v>4653</v>
          </cell>
          <cell r="F1692" t="str">
            <v>OptiPlex GX260D Desktop Base</v>
          </cell>
          <cell r="G1692">
            <v>22.56</v>
          </cell>
        </row>
        <row r="1693">
          <cell r="E1693">
            <v>4654</v>
          </cell>
          <cell r="F1693" t="str">
            <v>OptiPlex GX260D Desktop Base</v>
          </cell>
          <cell r="G1693">
            <v>22.56</v>
          </cell>
        </row>
        <row r="1694">
          <cell r="E1694">
            <v>4655</v>
          </cell>
          <cell r="F1694" t="str">
            <v>OptiPlex GX260D Desktop Base</v>
          </cell>
          <cell r="G1694">
            <v>22.56</v>
          </cell>
        </row>
        <row r="1695">
          <cell r="E1695">
            <v>4986</v>
          </cell>
          <cell r="F1695" t="str">
            <v>OptiPlex GX260D Desktop Base</v>
          </cell>
          <cell r="G1695">
            <v>21.5</v>
          </cell>
        </row>
        <row r="1696">
          <cell r="E1696">
            <v>4987</v>
          </cell>
          <cell r="F1696" t="str">
            <v>OptiPlex GX260D Desktop Base</v>
          </cell>
          <cell r="G1696">
            <v>21.5</v>
          </cell>
        </row>
        <row r="1697">
          <cell r="E1697">
            <v>4988</v>
          </cell>
          <cell r="F1697" t="str">
            <v>OptiPlex GX260D Desktop Base</v>
          </cell>
          <cell r="G1697">
            <v>21.5</v>
          </cell>
        </row>
        <row r="1698">
          <cell r="E1698">
            <v>4989</v>
          </cell>
          <cell r="F1698" t="str">
            <v>OptiPlex GX260D Desktop Base</v>
          </cell>
          <cell r="G1698">
            <v>21.5</v>
          </cell>
        </row>
        <row r="1699">
          <cell r="E1699">
            <v>4990</v>
          </cell>
          <cell r="F1699" t="str">
            <v>OptiPlex GX260D Desktop Base</v>
          </cell>
          <cell r="G1699">
            <v>21.5</v>
          </cell>
        </row>
        <row r="1700">
          <cell r="E1700">
            <v>4991</v>
          </cell>
          <cell r="F1700" t="str">
            <v>OptiPlex GX260D Desktop Base</v>
          </cell>
          <cell r="G1700">
            <v>21.5</v>
          </cell>
        </row>
        <row r="1701">
          <cell r="E1701">
            <v>4992</v>
          </cell>
          <cell r="F1701" t="str">
            <v>OptiPlex GX260D Desktop Base</v>
          </cell>
          <cell r="G1701">
            <v>21.5</v>
          </cell>
        </row>
        <row r="1702">
          <cell r="E1702">
            <v>4993</v>
          </cell>
          <cell r="F1702" t="str">
            <v>OptiPlex GX260D Desktop Base</v>
          </cell>
          <cell r="G1702">
            <v>21.5</v>
          </cell>
        </row>
        <row r="1703">
          <cell r="E1703">
            <v>4994</v>
          </cell>
          <cell r="F1703" t="str">
            <v>OptiPlex GX260D Desktop Base</v>
          </cell>
          <cell r="G1703">
            <v>21.5</v>
          </cell>
        </row>
        <row r="1704">
          <cell r="E1704">
            <v>4995</v>
          </cell>
          <cell r="F1704" t="str">
            <v>OptiPlex GX260D Desktop Base</v>
          </cell>
          <cell r="G1704">
            <v>21.5</v>
          </cell>
        </row>
        <row r="1705">
          <cell r="E1705">
            <v>4996</v>
          </cell>
          <cell r="F1705" t="str">
            <v>OptiPlex GX260D Desktop Base</v>
          </cell>
          <cell r="G1705">
            <v>21.5</v>
          </cell>
        </row>
        <row r="1706">
          <cell r="E1706">
            <v>4997</v>
          </cell>
          <cell r="F1706" t="str">
            <v>OptiPlex GX260D Desktop Base</v>
          </cell>
          <cell r="G1706">
            <v>21.5</v>
          </cell>
        </row>
        <row r="1707">
          <cell r="E1707">
            <v>4998</v>
          </cell>
          <cell r="F1707" t="str">
            <v>OptiPlex GX260D Desktop Base</v>
          </cell>
          <cell r="G1707">
            <v>21.5</v>
          </cell>
        </row>
        <row r="1708">
          <cell r="E1708">
            <v>4999</v>
          </cell>
          <cell r="F1708" t="str">
            <v>OptiPlex GX260D Desktop Base</v>
          </cell>
          <cell r="G1708">
            <v>21.5</v>
          </cell>
        </row>
        <row r="1709">
          <cell r="E1709">
            <v>5000</v>
          </cell>
          <cell r="F1709" t="str">
            <v>OptiPlex GX260D Desktop Base</v>
          </cell>
          <cell r="G1709">
            <v>21.5</v>
          </cell>
        </row>
        <row r="1710">
          <cell r="E1710">
            <v>5001</v>
          </cell>
          <cell r="F1710" t="str">
            <v>OptiPlex GX260D Desktop Base</v>
          </cell>
          <cell r="G1710">
            <v>21.5</v>
          </cell>
        </row>
        <row r="1711">
          <cell r="E1711">
            <v>5002</v>
          </cell>
          <cell r="F1711" t="str">
            <v>OptiPlex GX260D Desktop Base</v>
          </cell>
          <cell r="G1711">
            <v>21.5</v>
          </cell>
        </row>
        <row r="1712">
          <cell r="E1712">
            <v>5003</v>
          </cell>
          <cell r="F1712" t="str">
            <v>OptiPlex GX260D Desktop Base</v>
          </cell>
          <cell r="G1712">
            <v>21.5</v>
          </cell>
        </row>
        <row r="1713">
          <cell r="E1713">
            <v>5004</v>
          </cell>
          <cell r="F1713" t="str">
            <v>OptiPlex GX260D Desktop Base</v>
          </cell>
          <cell r="G1713">
            <v>21.5</v>
          </cell>
        </row>
        <row r="1714">
          <cell r="E1714">
            <v>5005</v>
          </cell>
          <cell r="F1714" t="str">
            <v>OptiPlex GX260D Desktop Base</v>
          </cell>
          <cell r="G1714">
            <v>21.5</v>
          </cell>
        </row>
        <row r="1715">
          <cell r="E1715">
            <v>5006</v>
          </cell>
          <cell r="F1715" t="str">
            <v>OptiPlex GX260D Desktop Base</v>
          </cell>
          <cell r="G1715">
            <v>21.5</v>
          </cell>
        </row>
        <row r="1716">
          <cell r="E1716">
            <v>5007</v>
          </cell>
          <cell r="F1716" t="str">
            <v>OptiPlex GX260D Desktop Base</v>
          </cell>
          <cell r="G1716">
            <v>21.5</v>
          </cell>
        </row>
        <row r="1717">
          <cell r="E1717">
            <v>5008</v>
          </cell>
          <cell r="F1717" t="str">
            <v>OptiPlex GX260D Desktop Base</v>
          </cell>
          <cell r="G1717">
            <v>21.5</v>
          </cell>
        </row>
        <row r="1718">
          <cell r="E1718">
            <v>5009</v>
          </cell>
          <cell r="F1718" t="str">
            <v>OptiPlex GX260D Desktop Base</v>
          </cell>
          <cell r="G1718">
            <v>21.5</v>
          </cell>
        </row>
        <row r="1719">
          <cell r="E1719">
            <v>5010</v>
          </cell>
          <cell r="F1719" t="str">
            <v>OptiPlex GX260D Desktop Base</v>
          </cell>
          <cell r="G1719">
            <v>21.5</v>
          </cell>
        </row>
        <row r="1720">
          <cell r="E1720">
            <v>5011</v>
          </cell>
          <cell r="F1720" t="str">
            <v>OptiPlex GX260D Desktop Base</v>
          </cell>
          <cell r="G1720">
            <v>21.5</v>
          </cell>
        </row>
        <row r="1721">
          <cell r="E1721">
            <v>5012</v>
          </cell>
          <cell r="F1721" t="str">
            <v>OptiPlex GX260D Desktop Base</v>
          </cell>
          <cell r="G1721">
            <v>21.5</v>
          </cell>
        </row>
        <row r="1722">
          <cell r="E1722">
            <v>5013</v>
          </cell>
          <cell r="F1722" t="str">
            <v>OptiPlex GX260D Desktop Base</v>
          </cell>
          <cell r="G1722">
            <v>21.5</v>
          </cell>
        </row>
        <row r="1723">
          <cell r="E1723">
            <v>5014</v>
          </cell>
          <cell r="F1723" t="str">
            <v>OptiPlex GX260D Desktop Base</v>
          </cell>
          <cell r="G1723">
            <v>21.5</v>
          </cell>
        </row>
        <row r="1724">
          <cell r="E1724">
            <v>5015</v>
          </cell>
          <cell r="F1724" t="str">
            <v>OptiPlex GX260D Desktop Base</v>
          </cell>
          <cell r="G1724">
            <v>21.5</v>
          </cell>
        </row>
        <row r="1725">
          <cell r="E1725">
            <v>5016</v>
          </cell>
          <cell r="F1725" t="str">
            <v>OptiPlex GX260D Desktop Base</v>
          </cell>
          <cell r="G1725">
            <v>21.5</v>
          </cell>
        </row>
        <row r="1726">
          <cell r="E1726">
            <v>5017</v>
          </cell>
          <cell r="F1726" t="str">
            <v>OptiPlex GX260D Desktop Base</v>
          </cell>
          <cell r="G1726">
            <v>21.5</v>
          </cell>
        </row>
        <row r="1727">
          <cell r="E1727">
            <v>5018</v>
          </cell>
          <cell r="F1727" t="str">
            <v>OptiPlex GX260D Desktop Base</v>
          </cell>
          <cell r="G1727">
            <v>21.5</v>
          </cell>
        </row>
        <row r="1728">
          <cell r="E1728">
            <v>5019</v>
          </cell>
          <cell r="F1728" t="str">
            <v>OptiPlex GX260D Desktop Base</v>
          </cell>
          <cell r="G1728">
            <v>21.5</v>
          </cell>
        </row>
        <row r="1729">
          <cell r="E1729">
            <v>5020</v>
          </cell>
          <cell r="F1729" t="str">
            <v>OptiPlex GX260D Desktop Base</v>
          </cell>
          <cell r="G1729">
            <v>21.5</v>
          </cell>
        </row>
        <row r="1730">
          <cell r="E1730">
            <v>5021</v>
          </cell>
          <cell r="F1730" t="str">
            <v>OptiPlex GX260D Desktop Base</v>
          </cell>
          <cell r="G1730">
            <v>21.5</v>
          </cell>
        </row>
        <row r="1731">
          <cell r="E1731">
            <v>5022</v>
          </cell>
          <cell r="F1731" t="str">
            <v>OptiPlex GX260D Desktop Base</v>
          </cell>
          <cell r="G1731">
            <v>21.5</v>
          </cell>
        </row>
        <row r="1732">
          <cell r="E1732">
            <v>5023</v>
          </cell>
          <cell r="F1732" t="str">
            <v>OptiPlex GX260D Desktop Base</v>
          </cell>
          <cell r="G1732">
            <v>21.5</v>
          </cell>
        </row>
        <row r="1733">
          <cell r="E1733">
            <v>5024</v>
          </cell>
          <cell r="F1733" t="str">
            <v>OptiPlex GX260D Desktop Base</v>
          </cell>
          <cell r="G1733">
            <v>21.5</v>
          </cell>
        </row>
        <row r="1734">
          <cell r="E1734">
            <v>5025</v>
          </cell>
          <cell r="F1734" t="str">
            <v>OptiPlex GX260D Desktop Base</v>
          </cell>
          <cell r="G1734">
            <v>21.5</v>
          </cell>
        </row>
        <row r="1735">
          <cell r="E1735">
            <v>5026</v>
          </cell>
          <cell r="F1735" t="str">
            <v>OptiPlex GX260D Desktop Base</v>
          </cell>
          <cell r="G1735">
            <v>21.5</v>
          </cell>
        </row>
        <row r="1736">
          <cell r="E1736">
            <v>5027</v>
          </cell>
          <cell r="F1736" t="str">
            <v>OptiPlex GX260D Desktop Base</v>
          </cell>
          <cell r="G1736">
            <v>21.5</v>
          </cell>
        </row>
        <row r="1737">
          <cell r="E1737">
            <v>5028</v>
          </cell>
          <cell r="F1737" t="str">
            <v>OptiPlex GX260D Desktop Base</v>
          </cell>
          <cell r="G1737">
            <v>21.5</v>
          </cell>
        </row>
        <row r="1738">
          <cell r="E1738">
            <v>5029</v>
          </cell>
          <cell r="F1738" t="str">
            <v>OptiPlex GX260D Desktop Base</v>
          </cell>
          <cell r="G1738">
            <v>21.5</v>
          </cell>
        </row>
        <row r="1739">
          <cell r="E1739">
            <v>5030</v>
          </cell>
          <cell r="F1739" t="str">
            <v>OptiPlex GX260D Desktop Base</v>
          </cell>
          <cell r="G1739">
            <v>21.5</v>
          </cell>
        </row>
        <row r="1740">
          <cell r="E1740">
            <v>5031</v>
          </cell>
          <cell r="F1740" t="str">
            <v>OptiPlex GX260D Desktop Base</v>
          </cell>
          <cell r="G1740">
            <v>21.5</v>
          </cell>
        </row>
        <row r="1741">
          <cell r="E1741">
            <v>5032</v>
          </cell>
          <cell r="F1741" t="str">
            <v>OptiPlex GX260D Desktop Base</v>
          </cell>
          <cell r="G1741">
            <v>21.5</v>
          </cell>
        </row>
        <row r="1742">
          <cell r="E1742">
            <v>5033</v>
          </cell>
          <cell r="F1742" t="str">
            <v>OptiPlex GX260D Desktop Base</v>
          </cell>
          <cell r="G1742">
            <v>21.5</v>
          </cell>
        </row>
        <row r="1743">
          <cell r="E1743">
            <v>5034</v>
          </cell>
          <cell r="F1743" t="str">
            <v>OptiPlex GX260D Desktop Base</v>
          </cell>
          <cell r="G1743">
            <v>21.5</v>
          </cell>
        </row>
        <row r="1744">
          <cell r="E1744">
            <v>5035</v>
          </cell>
          <cell r="F1744" t="str">
            <v>OptiPlex GX260D Desktop Base</v>
          </cell>
          <cell r="G1744">
            <v>21.5</v>
          </cell>
        </row>
        <row r="1745">
          <cell r="E1745">
            <v>5036</v>
          </cell>
          <cell r="F1745" t="str">
            <v>OptiPlex GX260D Desktop Base</v>
          </cell>
          <cell r="G1745">
            <v>22.56</v>
          </cell>
        </row>
        <row r="1746">
          <cell r="E1746">
            <v>5037</v>
          </cell>
          <cell r="F1746" t="str">
            <v>OptiPlex GX260D Desktop Base</v>
          </cell>
          <cell r="G1746">
            <v>22.56</v>
          </cell>
        </row>
        <row r="1747">
          <cell r="E1747">
            <v>5038</v>
          </cell>
          <cell r="F1747" t="str">
            <v>OptiPlex GX260D Desktop Base</v>
          </cell>
          <cell r="G1747">
            <v>22.56</v>
          </cell>
        </row>
        <row r="1748">
          <cell r="E1748">
            <v>5039</v>
          </cell>
          <cell r="F1748" t="str">
            <v>OptiPlex GX260D Desktop Base</v>
          </cell>
          <cell r="G1748">
            <v>22.56</v>
          </cell>
        </row>
        <row r="1749">
          <cell r="E1749">
            <v>5040</v>
          </cell>
          <cell r="F1749" t="str">
            <v>OptiPlex GX260D Desktop Base</v>
          </cell>
          <cell r="G1749">
            <v>22.56</v>
          </cell>
        </row>
        <row r="1750">
          <cell r="E1750">
            <v>5041</v>
          </cell>
          <cell r="F1750" t="str">
            <v>OptiPlex GX260D Desktop Base</v>
          </cell>
          <cell r="G1750">
            <v>22.56</v>
          </cell>
        </row>
        <row r="1751">
          <cell r="E1751">
            <v>5042</v>
          </cell>
          <cell r="F1751" t="str">
            <v>OptiPlex GX260D Desktop Base</v>
          </cell>
          <cell r="G1751">
            <v>22.56</v>
          </cell>
        </row>
        <row r="1752">
          <cell r="E1752">
            <v>5043</v>
          </cell>
          <cell r="F1752" t="str">
            <v>OptiPlex GX260D Desktop Base</v>
          </cell>
          <cell r="G1752">
            <v>22.56</v>
          </cell>
        </row>
        <row r="1753">
          <cell r="E1753">
            <v>5044</v>
          </cell>
          <cell r="F1753" t="str">
            <v>OptiPlex GX260D Desktop Base</v>
          </cell>
          <cell r="G1753">
            <v>22.56</v>
          </cell>
        </row>
        <row r="1754">
          <cell r="E1754">
            <v>5045</v>
          </cell>
          <cell r="F1754" t="str">
            <v>OptiPlex GX260D Desktop Base</v>
          </cell>
          <cell r="G1754">
            <v>22.56</v>
          </cell>
        </row>
        <row r="1755">
          <cell r="E1755">
            <v>5046</v>
          </cell>
          <cell r="F1755" t="str">
            <v>OptiPlex GX260D Desktop Base</v>
          </cell>
          <cell r="G1755">
            <v>22.56</v>
          </cell>
        </row>
        <row r="1756">
          <cell r="E1756">
            <v>5047</v>
          </cell>
          <cell r="F1756" t="str">
            <v>OptiPlex GX260D Desktop Base</v>
          </cell>
          <cell r="G1756">
            <v>22.56</v>
          </cell>
        </row>
        <row r="1757">
          <cell r="E1757">
            <v>5048</v>
          </cell>
          <cell r="F1757" t="str">
            <v>OptiPlex GX260D Desktop Base</v>
          </cell>
          <cell r="G1757">
            <v>22.56</v>
          </cell>
        </row>
        <row r="1758">
          <cell r="E1758">
            <v>5049</v>
          </cell>
          <cell r="F1758" t="str">
            <v>OptiPlex GX260D Desktop Base</v>
          </cell>
          <cell r="G1758">
            <v>22.56</v>
          </cell>
        </row>
        <row r="1759">
          <cell r="E1759">
            <v>5050</v>
          </cell>
          <cell r="F1759" t="str">
            <v>OptiPlex GX260D Desktop Base</v>
          </cell>
          <cell r="G1759">
            <v>22.56</v>
          </cell>
        </row>
        <row r="1760">
          <cell r="E1760">
            <v>5051</v>
          </cell>
          <cell r="F1760" t="str">
            <v>OptiPlex GX260D Desktop Base</v>
          </cell>
          <cell r="G1760">
            <v>22.56</v>
          </cell>
        </row>
        <row r="1761">
          <cell r="E1761">
            <v>5052</v>
          </cell>
          <cell r="F1761" t="str">
            <v>OptiPlex GX260D Desktop Base</v>
          </cell>
          <cell r="G1761">
            <v>22.56</v>
          </cell>
        </row>
        <row r="1762">
          <cell r="E1762">
            <v>5053</v>
          </cell>
          <cell r="F1762" t="str">
            <v>OptiPlex GX260D Desktop Base</v>
          </cell>
          <cell r="G1762">
            <v>22.56</v>
          </cell>
        </row>
        <row r="1763">
          <cell r="E1763">
            <v>5054</v>
          </cell>
          <cell r="F1763" t="str">
            <v>OptiPlex GX260D Desktop Base</v>
          </cell>
          <cell r="G1763">
            <v>22.56</v>
          </cell>
        </row>
        <row r="1764">
          <cell r="E1764">
            <v>5055</v>
          </cell>
          <cell r="F1764" t="str">
            <v>OptiPlex GX260D Desktop Base</v>
          </cell>
          <cell r="G1764">
            <v>22.56</v>
          </cell>
        </row>
        <row r="1765">
          <cell r="E1765">
            <v>5056</v>
          </cell>
          <cell r="F1765" t="str">
            <v>OptiPlex GX260D Desktop Base</v>
          </cell>
          <cell r="G1765">
            <v>22.56</v>
          </cell>
        </row>
        <row r="1766">
          <cell r="E1766">
            <v>5057</v>
          </cell>
          <cell r="F1766" t="str">
            <v>OptiPlex GX260D Desktop Base</v>
          </cell>
          <cell r="G1766">
            <v>22.56</v>
          </cell>
        </row>
        <row r="1767">
          <cell r="E1767">
            <v>5058</v>
          </cell>
          <cell r="F1767" t="str">
            <v>OptiPlex GX260D Desktop Base</v>
          </cell>
          <cell r="G1767">
            <v>22.56</v>
          </cell>
        </row>
        <row r="1768">
          <cell r="E1768">
            <v>5059</v>
          </cell>
          <cell r="F1768" t="str">
            <v>OptiPlex GX260D Desktop Base</v>
          </cell>
          <cell r="G1768">
            <v>22.56</v>
          </cell>
        </row>
        <row r="1769">
          <cell r="E1769">
            <v>5060</v>
          </cell>
          <cell r="F1769" t="str">
            <v>OptiPlex GX260D Desktop Base</v>
          </cell>
          <cell r="G1769">
            <v>22.56</v>
          </cell>
        </row>
        <row r="1770">
          <cell r="E1770">
            <v>5061</v>
          </cell>
          <cell r="F1770" t="str">
            <v>OptiPlex GX260D Desktop Base</v>
          </cell>
          <cell r="G1770">
            <v>22.56</v>
          </cell>
        </row>
        <row r="1771">
          <cell r="E1771">
            <v>5062</v>
          </cell>
          <cell r="F1771" t="str">
            <v>OptiPlex GX260D Desktop Base</v>
          </cell>
          <cell r="G1771">
            <v>22.56</v>
          </cell>
        </row>
        <row r="1772">
          <cell r="E1772">
            <v>5063</v>
          </cell>
          <cell r="F1772" t="str">
            <v>OptiPlex GX260D Desktop Base</v>
          </cell>
          <cell r="G1772">
            <v>22.56</v>
          </cell>
        </row>
        <row r="1773">
          <cell r="E1773">
            <v>5064</v>
          </cell>
          <cell r="F1773" t="str">
            <v>OptiPlex GX260D Desktop Base</v>
          </cell>
          <cell r="G1773">
            <v>22.56</v>
          </cell>
        </row>
        <row r="1774">
          <cell r="E1774">
            <v>5065</v>
          </cell>
          <cell r="F1774" t="str">
            <v>OptiPlex GX260D Desktop Base</v>
          </cell>
          <cell r="G1774">
            <v>22.56</v>
          </cell>
        </row>
        <row r="1775">
          <cell r="E1775">
            <v>5066</v>
          </cell>
          <cell r="F1775" t="str">
            <v>OptiPlex GX260D Desktop Base</v>
          </cell>
          <cell r="G1775">
            <v>22.56</v>
          </cell>
        </row>
        <row r="1776">
          <cell r="E1776">
            <v>5067</v>
          </cell>
          <cell r="F1776" t="str">
            <v>OptiPlex GX260D Desktop Base</v>
          </cell>
          <cell r="G1776">
            <v>22.56</v>
          </cell>
        </row>
        <row r="1777">
          <cell r="E1777">
            <v>5068</v>
          </cell>
          <cell r="F1777" t="str">
            <v>OptiPlex GX260D Desktop Base</v>
          </cell>
          <cell r="G1777">
            <v>22.56</v>
          </cell>
        </row>
        <row r="1778">
          <cell r="E1778">
            <v>5069</v>
          </cell>
          <cell r="F1778" t="str">
            <v>OptiPlex GX260D Desktop Base</v>
          </cell>
          <cell r="G1778">
            <v>22.56</v>
          </cell>
        </row>
        <row r="1779">
          <cell r="E1779">
            <v>5070</v>
          </cell>
          <cell r="F1779" t="str">
            <v>OptiPlex GX260D Desktop Base</v>
          </cell>
          <cell r="G1779">
            <v>22.56</v>
          </cell>
        </row>
        <row r="1780">
          <cell r="E1780">
            <v>5071</v>
          </cell>
          <cell r="F1780" t="str">
            <v>OptiPlex GX260D Desktop Base</v>
          </cell>
          <cell r="G1780">
            <v>22.56</v>
          </cell>
        </row>
        <row r="1781">
          <cell r="E1781">
            <v>5072</v>
          </cell>
          <cell r="F1781" t="str">
            <v>OptiPlex GX260D Desktop Base</v>
          </cell>
          <cell r="G1781">
            <v>22.56</v>
          </cell>
        </row>
        <row r="1782">
          <cell r="E1782">
            <v>5073</v>
          </cell>
          <cell r="F1782" t="str">
            <v>OptiPlex GX260D Desktop Base</v>
          </cell>
          <cell r="G1782">
            <v>22.56</v>
          </cell>
        </row>
        <row r="1783">
          <cell r="E1783">
            <v>5074</v>
          </cell>
          <cell r="F1783" t="str">
            <v>OptiPlex GX260D Desktop Base</v>
          </cell>
          <cell r="G1783">
            <v>22.56</v>
          </cell>
        </row>
        <row r="1784">
          <cell r="E1784">
            <v>5075</v>
          </cell>
          <cell r="F1784" t="str">
            <v>OptiPlex GX260D Desktop Base</v>
          </cell>
          <cell r="G1784">
            <v>22.56</v>
          </cell>
        </row>
        <row r="1785">
          <cell r="E1785">
            <v>5226</v>
          </cell>
          <cell r="F1785" t="str">
            <v>OptiPlex GX260D Desktop Base</v>
          </cell>
          <cell r="G1785">
            <v>22.56</v>
          </cell>
        </row>
        <row r="1786">
          <cell r="E1786">
            <v>5227</v>
          </cell>
          <cell r="F1786" t="str">
            <v>OptiPlex GX260D Desktop Base</v>
          </cell>
          <cell r="G1786">
            <v>22.56</v>
          </cell>
        </row>
        <row r="1787">
          <cell r="E1787">
            <v>5228</v>
          </cell>
          <cell r="F1787" t="str">
            <v>OptiPlex GX260D Desktop Base</v>
          </cell>
          <cell r="G1787">
            <v>22.56</v>
          </cell>
        </row>
        <row r="1788">
          <cell r="E1788">
            <v>5229</v>
          </cell>
          <cell r="F1788" t="str">
            <v>OptiPlex GX260D Desktop Base</v>
          </cell>
          <cell r="G1788">
            <v>22.56</v>
          </cell>
        </row>
        <row r="1789">
          <cell r="E1789">
            <v>5230</v>
          </cell>
          <cell r="F1789" t="str">
            <v>OptiPlex GX260D Desktop Base</v>
          </cell>
          <cell r="G1789">
            <v>22.56</v>
          </cell>
        </row>
        <row r="1790">
          <cell r="E1790">
            <v>5231</v>
          </cell>
          <cell r="F1790" t="str">
            <v>OptiPlex GX260D Desktop Base</v>
          </cell>
          <cell r="G1790">
            <v>22.56</v>
          </cell>
        </row>
        <row r="1791">
          <cell r="E1791">
            <v>5232</v>
          </cell>
          <cell r="F1791" t="str">
            <v>OptiPlex GX260D Desktop Base</v>
          </cell>
          <cell r="G1791">
            <v>22.56</v>
          </cell>
        </row>
        <row r="1792">
          <cell r="E1792">
            <v>5233</v>
          </cell>
          <cell r="F1792" t="str">
            <v>OptiPlex GX260D Desktop Base</v>
          </cell>
          <cell r="G1792">
            <v>22.56</v>
          </cell>
        </row>
        <row r="1793">
          <cell r="E1793">
            <v>5234</v>
          </cell>
          <cell r="F1793" t="str">
            <v>OptiPlex GX260D Desktop Base</v>
          </cell>
          <cell r="G1793">
            <v>22.56</v>
          </cell>
        </row>
        <row r="1794">
          <cell r="E1794">
            <v>5235</v>
          </cell>
          <cell r="F1794" t="str">
            <v>OptiPlex GX260D Desktop Base</v>
          </cell>
          <cell r="G1794">
            <v>22.56</v>
          </cell>
        </row>
        <row r="1795">
          <cell r="E1795">
            <v>5236</v>
          </cell>
          <cell r="F1795" t="str">
            <v>Dell Optiplex GX260T stnd desk</v>
          </cell>
          <cell r="G1795">
            <v>23.55</v>
          </cell>
        </row>
        <row r="1796">
          <cell r="E1796">
            <v>5237</v>
          </cell>
          <cell r="F1796" t="str">
            <v>Dell Optiplex GX260T stnd desk</v>
          </cell>
          <cell r="G1796">
            <v>23.55</v>
          </cell>
        </row>
        <row r="1797">
          <cell r="E1797">
            <v>5238</v>
          </cell>
          <cell r="F1797" t="str">
            <v>Dell Optiplex GX260T stnd desk</v>
          </cell>
          <cell r="G1797">
            <v>23.55</v>
          </cell>
        </row>
        <row r="1798">
          <cell r="E1798">
            <v>5239</v>
          </cell>
          <cell r="F1798" t="str">
            <v>Dell Optiplex GX260T stnd desk</v>
          </cell>
          <cell r="G1798">
            <v>23.55</v>
          </cell>
        </row>
        <row r="1799">
          <cell r="E1799">
            <v>5240</v>
          </cell>
          <cell r="F1799" t="str">
            <v>Dell Optiplex GX260T stnd desk</v>
          </cell>
          <cell r="G1799">
            <v>23.55</v>
          </cell>
        </row>
        <row r="1800">
          <cell r="E1800">
            <v>5241</v>
          </cell>
          <cell r="F1800" t="str">
            <v>Dell Optiplex GX260T stnd desk</v>
          </cell>
          <cell r="G1800">
            <v>23.55</v>
          </cell>
        </row>
        <row r="1801">
          <cell r="E1801">
            <v>5242</v>
          </cell>
          <cell r="F1801" t="str">
            <v>Dell P1130 21 Trinitron monit"</v>
          </cell>
          <cell r="G1801">
            <v>18.61</v>
          </cell>
        </row>
        <row r="1802">
          <cell r="E1802">
            <v>5244</v>
          </cell>
          <cell r="F1802" t="str">
            <v>Dell T622n laser printer</v>
          </cell>
          <cell r="G1802">
            <v>45.19</v>
          </cell>
        </row>
        <row r="1803">
          <cell r="E1803">
            <v>5245</v>
          </cell>
          <cell r="F1803" t="str">
            <v>Dell T622n laser printer</v>
          </cell>
          <cell r="G1803">
            <v>45.19</v>
          </cell>
        </row>
        <row r="1804">
          <cell r="E1804">
            <v>5246</v>
          </cell>
          <cell r="F1804" t="str">
            <v>Dell T622n laser printer</v>
          </cell>
          <cell r="G1804">
            <v>45.19</v>
          </cell>
        </row>
        <row r="1805">
          <cell r="E1805">
            <v>5247</v>
          </cell>
          <cell r="F1805" t="str">
            <v>Dell T622n laser printer</v>
          </cell>
          <cell r="G1805">
            <v>45.19</v>
          </cell>
        </row>
        <row r="1806">
          <cell r="E1806">
            <v>5248</v>
          </cell>
          <cell r="F1806" t="str">
            <v>Dell T622n laser printer</v>
          </cell>
          <cell r="G1806">
            <v>45.19</v>
          </cell>
        </row>
        <row r="1807">
          <cell r="E1807">
            <v>5249</v>
          </cell>
          <cell r="F1807" t="str">
            <v>Dell T622n laser printer</v>
          </cell>
          <cell r="G1807">
            <v>45.19</v>
          </cell>
        </row>
        <row r="1808">
          <cell r="E1808">
            <v>5250</v>
          </cell>
          <cell r="F1808" t="str">
            <v>Dell T622n laser printer</v>
          </cell>
          <cell r="G1808">
            <v>45.19</v>
          </cell>
        </row>
        <row r="1809">
          <cell r="E1809">
            <v>5251</v>
          </cell>
          <cell r="F1809" t="str">
            <v>Dell Latitude C610 laptop and</v>
          </cell>
          <cell r="G1809">
            <v>70.72</v>
          </cell>
        </row>
        <row r="1810">
          <cell r="E1810">
            <v>5252</v>
          </cell>
          <cell r="F1810" t="str">
            <v>Dell T622n laser printer</v>
          </cell>
          <cell r="G1810">
            <v>45.22</v>
          </cell>
        </row>
        <row r="1811">
          <cell r="E1811">
            <v>5253</v>
          </cell>
          <cell r="F1811" t="str">
            <v>Dell T622n laser printer</v>
          </cell>
          <cell r="G1811">
            <v>45.22</v>
          </cell>
        </row>
        <row r="1812">
          <cell r="E1812">
            <v>5254</v>
          </cell>
          <cell r="F1812" t="str">
            <v>Dell T622n laser printer</v>
          </cell>
          <cell r="G1812">
            <v>45.22</v>
          </cell>
        </row>
        <row r="1813">
          <cell r="E1813">
            <v>5255</v>
          </cell>
          <cell r="F1813" t="str">
            <v>Dell T622n laser printer</v>
          </cell>
          <cell r="G1813">
            <v>45.22</v>
          </cell>
        </row>
        <row r="1814">
          <cell r="E1814">
            <v>5256</v>
          </cell>
          <cell r="F1814" t="str">
            <v>Dell T622n laser printer</v>
          </cell>
          <cell r="G1814">
            <v>45.22</v>
          </cell>
        </row>
        <row r="1815">
          <cell r="E1815">
            <v>5257</v>
          </cell>
          <cell r="F1815" t="str">
            <v>Dell T622n laser printer</v>
          </cell>
          <cell r="G1815">
            <v>44.99</v>
          </cell>
        </row>
        <row r="1816">
          <cell r="E1816">
            <v>5258</v>
          </cell>
          <cell r="F1816" t="str">
            <v>Dell T622n laser printer</v>
          </cell>
          <cell r="G1816">
            <v>44.99</v>
          </cell>
        </row>
        <row r="1817">
          <cell r="E1817">
            <v>5259</v>
          </cell>
          <cell r="F1817" t="str">
            <v>Dell T622n laser printer</v>
          </cell>
          <cell r="G1817">
            <v>44.99</v>
          </cell>
        </row>
        <row r="1818">
          <cell r="E1818">
            <v>5260</v>
          </cell>
          <cell r="F1818" t="str">
            <v>Dell T622n laser printer</v>
          </cell>
          <cell r="G1818">
            <v>44.99</v>
          </cell>
        </row>
        <row r="1819">
          <cell r="E1819">
            <v>5261</v>
          </cell>
          <cell r="F1819" t="str">
            <v>Argus Connection desktop migra</v>
          </cell>
          <cell r="G1819">
            <v>212.02</v>
          </cell>
        </row>
        <row r="1820">
          <cell r="E1820">
            <v>5262</v>
          </cell>
          <cell r="F1820" t="str">
            <v>Dell Latitude docking station</v>
          </cell>
          <cell r="G1820">
            <v>16.02</v>
          </cell>
        </row>
        <row r="1821">
          <cell r="E1821">
            <v>5263</v>
          </cell>
          <cell r="F1821" t="str">
            <v>Dell Latitude C610 laptop</v>
          </cell>
          <cell r="G1821">
            <v>56.32</v>
          </cell>
        </row>
        <row r="1822">
          <cell r="E1822">
            <v>5264</v>
          </cell>
          <cell r="F1822" t="str">
            <v>Dell Latitude C610 laptop</v>
          </cell>
          <cell r="G1822">
            <v>55.72</v>
          </cell>
        </row>
        <row r="1823">
          <cell r="E1823">
            <v>5265</v>
          </cell>
          <cell r="F1823" t="str">
            <v>Dell Latitude C610 laptop</v>
          </cell>
          <cell r="G1823">
            <v>55.72</v>
          </cell>
        </row>
        <row r="1824">
          <cell r="E1824">
            <v>5266</v>
          </cell>
          <cell r="F1824" t="str">
            <v>Dell Latitude C610 laptop</v>
          </cell>
          <cell r="G1824">
            <v>55.72</v>
          </cell>
        </row>
        <row r="1825">
          <cell r="E1825">
            <v>5267</v>
          </cell>
          <cell r="F1825" t="str">
            <v>Dell Latitude C610 laptop</v>
          </cell>
          <cell r="G1825">
            <v>55.72</v>
          </cell>
        </row>
        <row r="1826">
          <cell r="E1826">
            <v>5268</v>
          </cell>
          <cell r="F1826" t="str">
            <v>Dell Latitude C610 laptop</v>
          </cell>
          <cell r="G1826">
            <v>55.72</v>
          </cell>
        </row>
        <row r="1827">
          <cell r="E1827">
            <v>5269</v>
          </cell>
          <cell r="F1827" t="str">
            <v>Dell Latitude C610 laptop</v>
          </cell>
          <cell r="G1827">
            <v>55.72</v>
          </cell>
        </row>
        <row r="1828">
          <cell r="E1828">
            <v>5270</v>
          </cell>
          <cell r="F1828" t="str">
            <v>Compaq Server sn#D247JQ51D017</v>
          </cell>
          <cell r="G1828">
            <v>186.57</v>
          </cell>
        </row>
        <row r="1829">
          <cell r="E1829">
            <v>5271</v>
          </cell>
          <cell r="F1829" t="str">
            <v>Micon TOS-1805 recertified lap</v>
          </cell>
          <cell r="G1829">
            <v>20.58</v>
          </cell>
        </row>
        <row r="1830">
          <cell r="E1830">
            <v>5272</v>
          </cell>
          <cell r="F1830" t="str">
            <v>Micon TOS-1805 recertified lap</v>
          </cell>
          <cell r="G1830">
            <v>20.58</v>
          </cell>
        </row>
        <row r="1831">
          <cell r="E1831">
            <v>5273</v>
          </cell>
          <cell r="F1831" t="str">
            <v>Micon TOS-1805 recertified lap</v>
          </cell>
          <cell r="G1831">
            <v>20.58</v>
          </cell>
        </row>
        <row r="1832">
          <cell r="E1832">
            <v>5274</v>
          </cell>
          <cell r="F1832" t="str">
            <v>Micon TOS-1805 recertified lap</v>
          </cell>
          <cell r="G1832">
            <v>20.58</v>
          </cell>
        </row>
        <row r="1833">
          <cell r="E1833">
            <v>5275</v>
          </cell>
          <cell r="F1833" t="str">
            <v>Micon TOS-1805 recertified lap</v>
          </cell>
          <cell r="G1833">
            <v>20.58</v>
          </cell>
        </row>
        <row r="1834">
          <cell r="E1834">
            <v>5276</v>
          </cell>
          <cell r="F1834" t="str">
            <v>Micon TOS-1805 recertified lap</v>
          </cell>
          <cell r="G1834">
            <v>20.58</v>
          </cell>
        </row>
        <row r="1835">
          <cell r="E1835">
            <v>5277</v>
          </cell>
          <cell r="F1835" t="str">
            <v>Micon TOS-1805 recertified lap</v>
          </cell>
          <cell r="G1835">
            <v>20.58</v>
          </cell>
        </row>
        <row r="1836">
          <cell r="E1836">
            <v>5278</v>
          </cell>
          <cell r="F1836" t="str">
            <v>Micon TOS-1805 recertified lap</v>
          </cell>
          <cell r="G1836">
            <v>20.58</v>
          </cell>
        </row>
        <row r="1837">
          <cell r="E1837">
            <v>5279</v>
          </cell>
          <cell r="F1837" t="str">
            <v>Micon TOS-1805 recertified lap</v>
          </cell>
          <cell r="G1837">
            <v>20.58</v>
          </cell>
        </row>
        <row r="1838">
          <cell r="E1838">
            <v>5280</v>
          </cell>
          <cell r="F1838" t="str">
            <v>Micon TOS-1805 recertified lap</v>
          </cell>
          <cell r="G1838">
            <v>20.58</v>
          </cell>
        </row>
        <row r="1839">
          <cell r="E1839">
            <v>5281</v>
          </cell>
          <cell r="F1839" t="str">
            <v>Micon TOS-1805 recertified lap</v>
          </cell>
          <cell r="G1839">
            <v>20.58</v>
          </cell>
        </row>
        <row r="1840">
          <cell r="E1840">
            <v>5282</v>
          </cell>
          <cell r="F1840" t="str">
            <v>Micon TOS-1805 recertified lap</v>
          </cell>
          <cell r="G1840">
            <v>20.58</v>
          </cell>
        </row>
        <row r="1841">
          <cell r="E1841">
            <v>5283</v>
          </cell>
          <cell r="F1841" t="str">
            <v>Micon TOS-1805 recertified lap</v>
          </cell>
          <cell r="G1841">
            <v>20.58</v>
          </cell>
        </row>
        <row r="1842">
          <cell r="E1842">
            <v>5284</v>
          </cell>
          <cell r="F1842" t="str">
            <v>Micon TOS-1805 recertified lap</v>
          </cell>
          <cell r="G1842">
            <v>20.58</v>
          </cell>
        </row>
        <row r="1843">
          <cell r="E1843">
            <v>5285</v>
          </cell>
          <cell r="F1843" t="str">
            <v>Micon TOS-1805 recertified lap</v>
          </cell>
          <cell r="G1843">
            <v>20.58</v>
          </cell>
        </row>
        <row r="1844">
          <cell r="E1844">
            <v>5286</v>
          </cell>
          <cell r="F1844" t="str">
            <v>Micon TOS-1805 recertified lap</v>
          </cell>
          <cell r="G1844">
            <v>20.58</v>
          </cell>
        </row>
        <row r="1845">
          <cell r="E1845">
            <v>5287</v>
          </cell>
          <cell r="F1845" t="str">
            <v>Micon TOS-1805 recertified lap</v>
          </cell>
          <cell r="G1845">
            <v>20.58</v>
          </cell>
        </row>
        <row r="1846">
          <cell r="E1846">
            <v>5288</v>
          </cell>
          <cell r="F1846" t="str">
            <v>Micon TOS-1805 recertified lap</v>
          </cell>
          <cell r="G1846">
            <v>20.58</v>
          </cell>
        </row>
        <row r="1847">
          <cell r="E1847">
            <v>5289</v>
          </cell>
          <cell r="F1847" t="str">
            <v>Micon TOS-1805 recertified lap</v>
          </cell>
          <cell r="G1847">
            <v>20.58</v>
          </cell>
        </row>
        <row r="1848">
          <cell r="E1848">
            <v>5290</v>
          </cell>
          <cell r="F1848" t="str">
            <v>Micon TOS-1805 recertified lap</v>
          </cell>
          <cell r="G1848">
            <v>20.58</v>
          </cell>
        </row>
        <row r="1849">
          <cell r="E1849">
            <v>5291</v>
          </cell>
          <cell r="F1849" t="str">
            <v>Micon TOS-1805 recertified lap</v>
          </cell>
          <cell r="G1849">
            <v>20.58</v>
          </cell>
        </row>
        <row r="1850">
          <cell r="E1850">
            <v>5292</v>
          </cell>
          <cell r="F1850" t="str">
            <v>Micon TOS-1805 recertified lap</v>
          </cell>
          <cell r="G1850">
            <v>20.58</v>
          </cell>
        </row>
        <row r="1851">
          <cell r="E1851">
            <v>5293</v>
          </cell>
          <cell r="F1851" t="str">
            <v>Micon TOS-1805 recertified lap</v>
          </cell>
          <cell r="G1851">
            <v>20.58</v>
          </cell>
        </row>
        <row r="1852">
          <cell r="E1852">
            <v>5294</v>
          </cell>
          <cell r="F1852" t="str">
            <v>Micon TOS-1805 recertified lap</v>
          </cell>
          <cell r="G1852">
            <v>20.58</v>
          </cell>
        </row>
        <row r="1853">
          <cell r="E1853">
            <v>5295</v>
          </cell>
          <cell r="F1853" t="str">
            <v>Micon TOS-1805 recertified lap</v>
          </cell>
          <cell r="G1853">
            <v>20.58</v>
          </cell>
        </row>
        <row r="1854">
          <cell r="E1854">
            <v>5296</v>
          </cell>
          <cell r="F1854" t="str">
            <v>Micon TOS-1805 recertified lap</v>
          </cell>
          <cell r="G1854">
            <v>20.58</v>
          </cell>
        </row>
        <row r="1855">
          <cell r="E1855">
            <v>5297</v>
          </cell>
          <cell r="F1855" t="str">
            <v>Micon TOS-1805 recertified lap</v>
          </cell>
          <cell r="G1855">
            <v>20.58</v>
          </cell>
        </row>
        <row r="1856">
          <cell r="E1856">
            <v>5298</v>
          </cell>
          <cell r="F1856" t="str">
            <v>Micon TOS-1805 recertified lap</v>
          </cell>
          <cell r="G1856">
            <v>20.58</v>
          </cell>
        </row>
        <row r="1857">
          <cell r="E1857">
            <v>5299</v>
          </cell>
          <cell r="F1857" t="str">
            <v>Micon TOS-1805 recertified lap</v>
          </cell>
          <cell r="G1857">
            <v>20.58</v>
          </cell>
        </row>
        <row r="1858">
          <cell r="E1858">
            <v>5300</v>
          </cell>
          <cell r="F1858" t="str">
            <v>Micon TOS-1805 recertified lap</v>
          </cell>
          <cell r="G1858">
            <v>20.58</v>
          </cell>
        </row>
        <row r="1859">
          <cell r="E1859">
            <v>5301</v>
          </cell>
          <cell r="F1859" t="str">
            <v>Micon TOS-1805 recertified lap</v>
          </cell>
          <cell r="G1859">
            <v>20.58</v>
          </cell>
        </row>
        <row r="1860">
          <cell r="E1860">
            <v>5302</v>
          </cell>
          <cell r="F1860" t="str">
            <v>Micon TOS-1805 recertified lap</v>
          </cell>
          <cell r="G1860">
            <v>20.58</v>
          </cell>
        </row>
        <row r="1861">
          <cell r="E1861">
            <v>5303</v>
          </cell>
          <cell r="F1861" t="str">
            <v>Micon TOS-1805 recertified lap</v>
          </cell>
          <cell r="G1861">
            <v>20.58</v>
          </cell>
        </row>
        <row r="1862">
          <cell r="E1862">
            <v>5304</v>
          </cell>
          <cell r="F1862" t="str">
            <v>Micon TOS-1805 recertified lap</v>
          </cell>
          <cell r="G1862">
            <v>20.58</v>
          </cell>
        </row>
        <row r="1863">
          <cell r="E1863">
            <v>5305</v>
          </cell>
          <cell r="F1863" t="str">
            <v>Micon TOS-1805 recertified lap</v>
          </cell>
          <cell r="G1863">
            <v>20.58</v>
          </cell>
        </row>
        <row r="1864">
          <cell r="E1864">
            <v>5306</v>
          </cell>
          <cell r="F1864" t="str">
            <v>Micon TOS-1805 recertified lap</v>
          </cell>
          <cell r="G1864">
            <v>20.58</v>
          </cell>
        </row>
        <row r="1865">
          <cell r="E1865">
            <v>5307</v>
          </cell>
          <cell r="F1865" t="str">
            <v>Micon TOS-1805 recertified lap</v>
          </cell>
          <cell r="G1865">
            <v>20.58</v>
          </cell>
        </row>
        <row r="1866">
          <cell r="E1866">
            <v>5308</v>
          </cell>
          <cell r="F1866" t="str">
            <v>Micon TOS-1805 recertified lap</v>
          </cell>
          <cell r="G1866">
            <v>20.58</v>
          </cell>
        </row>
        <row r="1867">
          <cell r="E1867">
            <v>5309</v>
          </cell>
          <cell r="F1867" t="str">
            <v>Micon TOS-1805 recertified lap</v>
          </cell>
          <cell r="G1867">
            <v>20.58</v>
          </cell>
        </row>
        <row r="1868">
          <cell r="E1868">
            <v>5310</v>
          </cell>
          <cell r="F1868" t="str">
            <v>Micon TOS-1805 recertified lap</v>
          </cell>
          <cell r="G1868">
            <v>20.58</v>
          </cell>
        </row>
        <row r="1869">
          <cell r="E1869">
            <v>5311</v>
          </cell>
          <cell r="F1869" t="str">
            <v>Micon TOS-1805 recertified lap</v>
          </cell>
          <cell r="G1869">
            <v>20.58</v>
          </cell>
        </row>
        <row r="1870">
          <cell r="E1870">
            <v>5312</v>
          </cell>
          <cell r="F1870" t="str">
            <v>Micon TOS-1805 recertified lap</v>
          </cell>
          <cell r="G1870">
            <v>20.58</v>
          </cell>
        </row>
        <row r="1871">
          <cell r="E1871">
            <v>5313</v>
          </cell>
          <cell r="F1871" t="str">
            <v>Micon TOS-1805 recertified lap</v>
          </cell>
          <cell r="G1871">
            <v>20.58</v>
          </cell>
        </row>
        <row r="1872">
          <cell r="E1872">
            <v>5314</v>
          </cell>
          <cell r="F1872" t="str">
            <v>Micon TOS-1805 recertified lap</v>
          </cell>
          <cell r="G1872">
            <v>20.58</v>
          </cell>
        </row>
        <row r="1873">
          <cell r="E1873">
            <v>5315</v>
          </cell>
          <cell r="F1873" t="str">
            <v>Micon TOS-1805 recertified lap</v>
          </cell>
          <cell r="G1873">
            <v>20.58</v>
          </cell>
        </row>
        <row r="1874">
          <cell r="E1874">
            <v>5316</v>
          </cell>
          <cell r="F1874" t="str">
            <v>Micon TOS-1805 recertified lap</v>
          </cell>
          <cell r="G1874">
            <v>20.58</v>
          </cell>
        </row>
        <row r="1875">
          <cell r="E1875">
            <v>5317</v>
          </cell>
          <cell r="F1875" t="str">
            <v>Micon TOS-1805 recertified lap</v>
          </cell>
          <cell r="G1875">
            <v>20.58</v>
          </cell>
        </row>
        <row r="1876">
          <cell r="E1876">
            <v>5318</v>
          </cell>
          <cell r="F1876" t="str">
            <v>Micon TOS-1805 recertified lap</v>
          </cell>
          <cell r="G1876">
            <v>20.58</v>
          </cell>
        </row>
        <row r="1877">
          <cell r="E1877">
            <v>5319</v>
          </cell>
          <cell r="F1877" t="str">
            <v>Micon TOS-1805 recertified lap</v>
          </cell>
          <cell r="G1877">
            <v>20.58</v>
          </cell>
        </row>
        <row r="1878">
          <cell r="E1878">
            <v>5320</v>
          </cell>
          <cell r="F1878" t="str">
            <v>Micon TOS-1805 recertified lap</v>
          </cell>
          <cell r="G1878">
            <v>20.58</v>
          </cell>
        </row>
        <row r="1879">
          <cell r="E1879">
            <v>5321</v>
          </cell>
          <cell r="F1879" t="str">
            <v>Micon TOS-1805 recertified lap</v>
          </cell>
          <cell r="G1879">
            <v>20.58</v>
          </cell>
        </row>
        <row r="1880">
          <cell r="E1880">
            <v>5322</v>
          </cell>
          <cell r="F1880" t="str">
            <v>Micon TOS-1805 recertified lap</v>
          </cell>
          <cell r="G1880">
            <v>20.58</v>
          </cell>
        </row>
        <row r="1881">
          <cell r="E1881">
            <v>5323</v>
          </cell>
          <cell r="F1881" t="str">
            <v>Micon TOS-1805 recertified lap</v>
          </cell>
          <cell r="G1881">
            <v>20.58</v>
          </cell>
        </row>
        <row r="1882">
          <cell r="E1882">
            <v>5324</v>
          </cell>
          <cell r="F1882" t="str">
            <v>Micon TOS-1805 recertified lap</v>
          </cell>
          <cell r="G1882">
            <v>20.58</v>
          </cell>
        </row>
        <row r="1883">
          <cell r="E1883">
            <v>5325</v>
          </cell>
          <cell r="F1883" t="str">
            <v>Micon TOS-1805 recertified lap</v>
          </cell>
          <cell r="G1883">
            <v>20.58</v>
          </cell>
        </row>
        <row r="1884">
          <cell r="E1884">
            <v>5326</v>
          </cell>
          <cell r="F1884" t="str">
            <v>Micon TOS-1805 recertified lap</v>
          </cell>
          <cell r="G1884">
            <v>20.58</v>
          </cell>
        </row>
        <row r="1885">
          <cell r="E1885">
            <v>5327</v>
          </cell>
          <cell r="F1885" t="str">
            <v>Micon TOS-1805 recertified lap</v>
          </cell>
          <cell r="G1885">
            <v>20.58</v>
          </cell>
        </row>
        <row r="1886">
          <cell r="E1886">
            <v>5328</v>
          </cell>
          <cell r="F1886" t="str">
            <v>Micon TOS-1805 recertified lap</v>
          </cell>
          <cell r="G1886">
            <v>20.58</v>
          </cell>
        </row>
        <row r="1887">
          <cell r="E1887">
            <v>5329</v>
          </cell>
          <cell r="F1887" t="str">
            <v>Micon TOS-1805 recertified lap</v>
          </cell>
          <cell r="G1887">
            <v>20.58</v>
          </cell>
        </row>
        <row r="1888">
          <cell r="E1888">
            <v>5330</v>
          </cell>
          <cell r="F1888" t="str">
            <v>Micon TOS-1805 recertified lap</v>
          </cell>
          <cell r="G1888">
            <v>20.58</v>
          </cell>
        </row>
        <row r="1889">
          <cell r="E1889">
            <v>5331</v>
          </cell>
          <cell r="F1889" t="str">
            <v>Micon TOS-1805 recertified lap</v>
          </cell>
          <cell r="G1889">
            <v>20.58</v>
          </cell>
        </row>
        <row r="1890">
          <cell r="E1890">
            <v>5332</v>
          </cell>
          <cell r="F1890" t="str">
            <v>Micon TOS-1805 recertified lap</v>
          </cell>
          <cell r="G1890">
            <v>20.58</v>
          </cell>
        </row>
        <row r="1891">
          <cell r="E1891">
            <v>5333</v>
          </cell>
          <cell r="F1891" t="str">
            <v>Micon TOS-1805 recertified lap</v>
          </cell>
          <cell r="G1891">
            <v>20.58</v>
          </cell>
        </row>
        <row r="1892">
          <cell r="E1892">
            <v>5334</v>
          </cell>
          <cell r="F1892" t="str">
            <v>Micon TOS-1805 recertified lap</v>
          </cell>
          <cell r="G1892">
            <v>20.58</v>
          </cell>
        </row>
        <row r="1893">
          <cell r="E1893">
            <v>5335</v>
          </cell>
          <cell r="F1893" t="str">
            <v>Micon TOS-1805 recertified lap</v>
          </cell>
          <cell r="G1893">
            <v>20.58</v>
          </cell>
        </row>
        <row r="1894">
          <cell r="E1894">
            <v>5336</v>
          </cell>
          <cell r="F1894" t="str">
            <v>Micon TOS-1805 recertified lap</v>
          </cell>
          <cell r="G1894">
            <v>20.58</v>
          </cell>
        </row>
        <row r="1895">
          <cell r="E1895">
            <v>5337</v>
          </cell>
          <cell r="F1895" t="str">
            <v>Micon TOS-1805 recertified lap</v>
          </cell>
          <cell r="G1895">
            <v>20.58</v>
          </cell>
        </row>
        <row r="1896">
          <cell r="E1896">
            <v>5338</v>
          </cell>
          <cell r="F1896" t="str">
            <v>Micon TOS-1805 recertified lap</v>
          </cell>
          <cell r="G1896">
            <v>20.58</v>
          </cell>
        </row>
        <row r="1897">
          <cell r="E1897">
            <v>5339</v>
          </cell>
          <cell r="F1897" t="str">
            <v>Micon TOS-1805 recertified lap</v>
          </cell>
          <cell r="G1897">
            <v>20.58</v>
          </cell>
        </row>
        <row r="1898">
          <cell r="E1898">
            <v>5340</v>
          </cell>
          <cell r="F1898" t="str">
            <v>Micon TOS-1805 recertified lap</v>
          </cell>
          <cell r="G1898">
            <v>20.58</v>
          </cell>
        </row>
        <row r="1899">
          <cell r="E1899">
            <v>5341</v>
          </cell>
          <cell r="F1899" t="str">
            <v>Micon TOS-1805 recertified lap</v>
          </cell>
          <cell r="G1899">
            <v>20.58</v>
          </cell>
        </row>
        <row r="1900">
          <cell r="E1900">
            <v>5342</v>
          </cell>
          <cell r="F1900" t="str">
            <v>Micon TOS-1805 recertified lap</v>
          </cell>
          <cell r="G1900">
            <v>20.58</v>
          </cell>
        </row>
        <row r="1901">
          <cell r="E1901">
            <v>5343</v>
          </cell>
          <cell r="F1901" t="str">
            <v>Micon TOS-1805 recertified lap</v>
          </cell>
          <cell r="G1901">
            <v>20.58</v>
          </cell>
        </row>
        <row r="1902">
          <cell r="E1902">
            <v>5344</v>
          </cell>
          <cell r="F1902" t="str">
            <v>Micon TOS-1805 recertified lap</v>
          </cell>
          <cell r="G1902">
            <v>20.58</v>
          </cell>
        </row>
        <row r="1903">
          <cell r="E1903">
            <v>5345</v>
          </cell>
          <cell r="F1903" t="str">
            <v>Micon TOS-1805 recertified lap</v>
          </cell>
          <cell r="G1903">
            <v>20.58</v>
          </cell>
        </row>
        <row r="1904">
          <cell r="E1904">
            <v>5346</v>
          </cell>
          <cell r="F1904" t="str">
            <v>Micon TOS-1805 recertified lap</v>
          </cell>
          <cell r="G1904">
            <v>20.58</v>
          </cell>
        </row>
        <row r="1905">
          <cell r="E1905">
            <v>5347</v>
          </cell>
          <cell r="F1905" t="str">
            <v>Micon TOS-1805 recertified lap</v>
          </cell>
          <cell r="G1905">
            <v>20.58</v>
          </cell>
        </row>
        <row r="1906">
          <cell r="E1906">
            <v>5348</v>
          </cell>
          <cell r="F1906" t="str">
            <v>Micon TOS-1805 recertified lap</v>
          </cell>
          <cell r="G1906">
            <v>20.58</v>
          </cell>
        </row>
        <row r="1907">
          <cell r="E1907">
            <v>5349</v>
          </cell>
          <cell r="F1907" t="str">
            <v>Micon TOS-1805 recertified lap</v>
          </cell>
          <cell r="G1907">
            <v>20.58</v>
          </cell>
        </row>
        <row r="1908">
          <cell r="E1908">
            <v>5350</v>
          </cell>
          <cell r="F1908" t="str">
            <v>Micon TOS-1805 recertified lap</v>
          </cell>
          <cell r="G1908">
            <v>20.58</v>
          </cell>
        </row>
        <row r="1909">
          <cell r="E1909">
            <v>5351</v>
          </cell>
          <cell r="F1909" t="str">
            <v>Micon TOS-1805 recertified lap</v>
          </cell>
          <cell r="G1909">
            <v>20.58</v>
          </cell>
        </row>
        <row r="1910">
          <cell r="E1910">
            <v>5352</v>
          </cell>
          <cell r="F1910" t="str">
            <v>Micon TOS-1805 recertified lap</v>
          </cell>
          <cell r="G1910">
            <v>20.58</v>
          </cell>
        </row>
        <row r="1911">
          <cell r="E1911">
            <v>5353</v>
          </cell>
          <cell r="F1911" t="str">
            <v>Micon TOS-1805 recertified lap</v>
          </cell>
          <cell r="G1911">
            <v>20.58</v>
          </cell>
        </row>
        <row r="1912">
          <cell r="E1912">
            <v>5354</v>
          </cell>
          <cell r="F1912" t="str">
            <v>Micon TOS-1805 recertified lap</v>
          </cell>
          <cell r="G1912">
            <v>20.58</v>
          </cell>
        </row>
        <row r="1913">
          <cell r="E1913">
            <v>5355</v>
          </cell>
          <cell r="F1913" t="str">
            <v>Micon TOS-1805 recertified lap</v>
          </cell>
          <cell r="G1913">
            <v>20.58</v>
          </cell>
        </row>
        <row r="1914">
          <cell r="E1914">
            <v>5356</v>
          </cell>
          <cell r="F1914" t="str">
            <v>Micon TOS-1805 recertified lap</v>
          </cell>
          <cell r="G1914">
            <v>20.58</v>
          </cell>
        </row>
        <row r="1915">
          <cell r="E1915">
            <v>5357</v>
          </cell>
          <cell r="F1915" t="str">
            <v>Micon TOS-1805 recertified lap</v>
          </cell>
          <cell r="G1915">
            <v>20.58</v>
          </cell>
        </row>
        <row r="1916">
          <cell r="E1916">
            <v>5358</v>
          </cell>
          <cell r="F1916" t="str">
            <v>Micon TOS-1805 recertified lap</v>
          </cell>
          <cell r="G1916">
            <v>20.58</v>
          </cell>
        </row>
        <row r="1917">
          <cell r="E1917">
            <v>5359</v>
          </cell>
          <cell r="F1917" t="str">
            <v>Micon TOS-1805 recertified lap</v>
          </cell>
          <cell r="G1917">
            <v>20.58</v>
          </cell>
        </row>
        <row r="1918">
          <cell r="E1918">
            <v>5360</v>
          </cell>
          <cell r="F1918" t="str">
            <v>Micon TOS-1805 recertified lap</v>
          </cell>
          <cell r="G1918">
            <v>20.58</v>
          </cell>
        </row>
        <row r="1919">
          <cell r="E1919">
            <v>5361</v>
          </cell>
          <cell r="F1919" t="str">
            <v>Micon TOS-1805 recertified lap</v>
          </cell>
          <cell r="G1919">
            <v>20.58</v>
          </cell>
        </row>
        <row r="1920">
          <cell r="E1920">
            <v>5362</v>
          </cell>
          <cell r="F1920" t="str">
            <v>Micon TOS-1805 recertified lap</v>
          </cell>
          <cell r="G1920">
            <v>20.58</v>
          </cell>
        </row>
        <row r="1921">
          <cell r="E1921">
            <v>5363</v>
          </cell>
          <cell r="F1921" t="str">
            <v>Micon TOS-1805 recertified lap</v>
          </cell>
          <cell r="G1921">
            <v>20.58</v>
          </cell>
        </row>
        <row r="1922">
          <cell r="E1922">
            <v>5364</v>
          </cell>
          <cell r="F1922" t="str">
            <v>Micon TOS-1805 recertified lap</v>
          </cell>
          <cell r="G1922">
            <v>20.58</v>
          </cell>
        </row>
        <row r="1923">
          <cell r="E1923">
            <v>5365</v>
          </cell>
          <cell r="F1923" t="str">
            <v>Micon TOS-1805 recertified lap</v>
          </cell>
          <cell r="G1923">
            <v>20.58</v>
          </cell>
        </row>
        <row r="1924">
          <cell r="E1924">
            <v>5366</v>
          </cell>
          <cell r="F1924" t="str">
            <v>Micon TOS-1805 recertified lap</v>
          </cell>
          <cell r="G1924">
            <v>20.58</v>
          </cell>
        </row>
        <row r="1925">
          <cell r="E1925">
            <v>5367</v>
          </cell>
          <cell r="F1925" t="str">
            <v>Micon TOS-1805 recertified lap</v>
          </cell>
          <cell r="G1925">
            <v>20.58</v>
          </cell>
        </row>
        <row r="1926">
          <cell r="E1926">
            <v>5368</v>
          </cell>
          <cell r="F1926" t="str">
            <v>Micon TOS-1805 recertified lap</v>
          </cell>
          <cell r="G1926">
            <v>20.58</v>
          </cell>
        </row>
        <row r="1927">
          <cell r="E1927">
            <v>5369</v>
          </cell>
          <cell r="F1927" t="str">
            <v>Micon TOS-1805 recertified lap</v>
          </cell>
          <cell r="G1927">
            <v>20.58</v>
          </cell>
        </row>
        <row r="1928">
          <cell r="E1928">
            <v>5370</v>
          </cell>
          <cell r="F1928" t="str">
            <v>Micon TOS-1805 recertified lap</v>
          </cell>
          <cell r="G1928">
            <v>20.58</v>
          </cell>
        </row>
        <row r="1929">
          <cell r="E1929">
            <v>5371</v>
          </cell>
          <cell r="F1929" t="str">
            <v>Micon TOS-1805 recertified lap</v>
          </cell>
          <cell r="G1929">
            <v>20.58</v>
          </cell>
        </row>
        <row r="1930">
          <cell r="E1930">
            <v>5372</v>
          </cell>
          <cell r="F1930" t="str">
            <v>Micon TOS-1805 recertified lap</v>
          </cell>
          <cell r="G1930">
            <v>20.58</v>
          </cell>
        </row>
        <row r="1931">
          <cell r="E1931">
            <v>5373</v>
          </cell>
          <cell r="F1931" t="str">
            <v>Micon TOS-1805 recertified lap</v>
          </cell>
          <cell r="G1931">
            <v>20.58</v>
          </cell>
        </row>
        <row r="1932">
          <cell r="E1932">
            <v>5374</v>
          </cell>
          <cell r="F1932" t="str">
            <v>Micon TOS-1805 recertified lap</v>
          </cell>
          <cell r="G1932">
            <v>20.58</v>
          </cell>
        </row>
        <row r="1933">
          <cell r="E1933">
            <v>5375</v>
          </cell>
          <cell r="F1933" t="str">
            <v>Micon TOS-1805 recertified lap</v>
          </cell>
          <cell r="G1933">
            <v>20.58</v>
          </cell>
        </row>
        <row r="1934">
          <cell r="E1934">
            <v>5376</v>
          </cell>
          <cell r="F1934" t="str">
            <v>Micon TOS-1805 recertified lap</v>
          </cell>
          <cell r="G1934">
            <v>20.58</v>
          </cell>
        </row>
        <row r="1935">
          <cell r="E1935">
            <v>5377</v>
          </cell>
          <cell r="F1935" t="str">
            <v>Micon TOS-1805 recertified lap</v>
          </cell>
          <cell r="G1935">
            <v>20.58</v>
          </cell>
        </row>
        <row r="1936">
          <cell r="E1936">
            <v>5378</v>
          </cell>
          <cell r="F1936" t="str">
            <v>Micon TOS-1805 recertified lap</v>
          </cell>
          <cell r="G1936">
            <v>20.58</v>
          </cell>
        </row>
        <row r="1937">
          <cell r="E1937">
            <v>5379</v>
          </cell>
          <cell r="F1937" t="str">
            <v>Micon TOS-1805 recertified lap</v>
          </cell>
          <cell r="G1937">
            <v>20.58</v>
          </cell>
        </row>
        <row r="1938">
          <cell r="E1938">
            <v>5380</v>
          </cell>
          <cell r="F1938" t="str">
            <v>Micon TOS-1805 recertified lap</v>
          </cell>
          <cell r="G1938">
            <v>20.58</v>
          </cell>
        </row>
        <row r="1939">
          <cell r="E1939">
            <v>5381</v>
          </cell>
          <cell r="F1939" t="str">
            <v>Micon TOS-1805 recertified lap</v>
          </cell>
          <cell r="G1939">
            <v>20.58</v>
          </cell>
        </row>
        <row r="1940">
          <cell r="E1940">
            <v>5382</v>
          </cell>
          <cell r="F1940" t="str">
            <v>Micon TOS-1805 recertified lap</v>
          </cell>
          <cell r="G1940">
            <v>20.58</v>
          </cell>
        </row>
        <row r="1941">
          <cell r="E1941">
            <v>5383</v>
          </cell>
          <cell r="F1941" t="str">
            <v>Micon TOS-1805 recertified lap</v>
          </cell>
          <cell r="G1941">
            <v>20.58</v>
          </cell>
        </row>
        <row r="1942">
          <cell r="E1942">
            <v>5384</v>
          </cell>
          <cell r="F1942" t="str">
            <v>Micon TOS-1805 recertified lap</v>
          </cell>
          <cell r="G1942">
            <v>20.58</v>
          </cell>
        </row>
        <row r="1943">
          <cell r="E1943">
            <v>5385</v>
          </cell>
          <cell r="F1943" t="str">
            <v>Micon TOS-1805 recertified lap</v>
          </cell>
          <cell r="G1943">
            <v>20.58</v>
          </cell>
        </row>
        <row r="1944">
          <cell r="E1944">
            <v>5386</v>
          </cell>
          <cell r="F1944" t="str">
            <v>Micon TOS-1805 recertified lap</v>
          </cell>
          <cell r="G1944">
            <v>20.58</v>
          </cell>
        </row>
        <row r="1945">
          <cell r="E1945">
            <v>5387</v>
          </cell>
          <cell r="F1945" t="str">
            <v>Micon TOS-1805 recertified lap</v>
          </cell>
          <cell r="G1945">
            <v>20.58</v>
          </cell>
        </row>
        <row r="1946">
          <cell r="E1946">
            <v>5388</v>
          </cell>
          <cell r="F1946" t="str">
            <v>Micon TOS-1805 recertified lap</v>
          </cell>
          <cell r="G1946">
            <v>20.58</v>
          </cell>
        </row>
        <row r="1947">
          <cell r="E1947">
            <v>5389</v>
          </cell>
          <cell r="F1947" t="str">
            <v>Micon TOS-1805 recertified lap</v>
          </cell>
          <cell r="G1947">
            <v>20.58</v>
          </cell>
        </row>
        <row r="1948">
          <cell r="E1948">
            <v>5390</v>
          </cell>
          <cell r="F1948" t="str">
            <v>Micon TOS-1805 recertified lap</v>
          </cell>
          <cell r="G1948">
            <v>20.58</v>
          </cell>
        </row>
        <row r="1949">
          <cell r="E1949">
            <v>5391</v>
          </cell>
          <cell r="F1949" t="str">
            <v>Micon TOS-1805 recertified lap</v>
          </cell>
          <cell r="G1949">
            <v>20.58</v>
          </cell>
        </row>
        <row r="1950">
          <cell r="E1950">
            <v>5392</v>
          </cell>
          <cell r="F1950" t="str">
            <v>Micon TOS-1805 recertified lap</v>
          </cell>
          <cell r="G1950">
            <v>20.58</v>
          </cell>
        </row>
        <row r="1951">
          <cell r="E1951">
            <v>5393</v>
          </cell>
          <cell r="F1951" t="str">
            <v>Micon TOS-1805 recertified lap</v>
          </cell>
          <cell r="G1951">
            <v>20.58</v>
          </cell>
        </row>
        <row r="1952">
          <cell r="E1952">
            <v>5394</v>
          </cell>
          <cell r="F1952" t="str">
            <v>Micon TOS-1805 recertified lap</v>
          </cell>
          <cell r="G1952">
            <v>20.58</v>
          </cell>
        </row>
        <row r="1953">
          <cell r="E1953">
            <v>5395</v>
          </cell>
          <cell r="F1953" t="str">
            <v>Micon TOS-1805 recertified lap</v>
          </cell>
          <cell r="G1953">
            <v>20.58</v>
          </cell>
        </row>
        <row r="1954">
          <cell r="E1954">
            <v>5396</v>
          </cell>
          <cell r="F1954" t="str">
            <v>Micon TOS-1805 recertified lap</v>
          </cell>
          <cell r="G1954">
            <v>20.58</v>
          </cell>
        </row>
        <row r="1955">
          <cell r="E1955">
            <v>5397</v>
          </cell>
          <cell r="F1955" t="str">
            <v>Micon TOS-1805 recertified lap</v>
          </cell>
          <cell r="G1955">
            <v>20.58</v>
          </cell>
        </row>
        <row r="1956">
          <cell r="E1956">
            <v>5398</v>
          </cell>
          <cell r="F1956" t="str">
            <v>Micon TOS-1805 recertified lap</v>
          </cell>
          <cell r="G1956">
            <v>20.58</v>
          </cell>
        </row>
        <row r="1957">
          <cell r="E1957">
            <v>5399</v>
          </cell>
          <cell r="F1957" t="str">
            <v>Micon TOS-1805 recertified lap</v>
          </cell>
          <cell r="G1957">
            <v>20.58</v>
          </cell>
        </row>
        <row r="1958">
          <cell r="E1958">
            <v>5400</v>
          </cell>
          <cell r="F1958" t="str">
            <v>Micon TOS-1805 recertified lap</v>
          </cell>
          <cell r="G1958">
            <v>20.58</v>
          </cell>
        </row>
        <row r="1959">
          <cell r="E1959">
            <v>5401</v>
          </cell>
          <cell r="F1959" t="str">
            <v>Micon TOS-1805 recertified lap</v>
          </cell>
          <cell r="G1959">
            <v>20.58</v>
          </cell>
        </row>
        <row r="1960">
          <cell r="E1960">
            <v>5402</v>
          </cell>
          <cell r="F1960" t="str">
            <v>Micon TOS-1805 recertified lap</v>
          </cell>
          <cell r="G1960">
            <v>20.58</v>
          </cell>
        </row>
        <row r="1961">
          <cell r="E1961">
            <v>5403</v>
          </cell>
          <cell r="F1961" t="str">
            <v>Micon TOS-1805 recertified lap</v>
          </cell>
          <cell r="G1961">
            <v>20.58</v>
          </cell>
        </row>
        <row r="1962">
          <cell r="E1962">
            <v>5404</v>
          </cell>
          <cell r="F1962" t="str">
            <v>Micon TOS-1805 recertified lap</v>
          </cell>
          <cell r="G1962">
            <v>20.58</v>
          </cell>
        </row>
        <row r="1963">
          <cell r="E1963">
            <v>5405</v>
          </cell>
          <cell r="F1963" t="str">
            <v>Micon TOS-1805 recertified lap</v>
          </cell>
          <cell r="G1963">
            <v>20.58</v>
          </cell>
        </row>
        <row r="1964">
          <cell r="E1964">
            <v>5406</v>
          </cell>
          <cell r="F1964" t="str">
            <v>Micon TOS-1805 recertified lap</v>
          </cell>
          <cell r="G1964">
            <v>20.58</v>
          </cell>
        </row>
        <row r="1965">
          <cell r="E1965">
            <v>5407</v>
          </cell>
          <cell r="F1965" t="str">
            <v>Micon TOS-1805 recertified lap</v>
          </cell>
          <cell r="G1965">
            <v>20.58</v>
          </cell>
        </row>
        <row r="1966">
          <cell r="E1966">
            <v>5408</v>
          </cell>
          <cell r="F1966" t="str">
            <v>Micon TOS-1805 recertified lap</v>
          </cell>
          <cell r="G1966">
            <v>20.58</v>
          </cell>
        </row>
        <row r="1967">
          <cell r="E1967">
            <v>5409</v>
          </cell>
          <cell r="F1967" t="str">
            <v>Micon TOS-1805 recertified lap</v>
          </cell>
          <cell r="G1967">
            <v>20.58</v>
          </cell>
        </row>
        <row r="1968">
          <cell r="E1968">
            <v>5410</v>
          </cell>
          <cell r="F1968" t="str">
            <v>Micon TOS-1805 recertified lap</v>
          </cell>
          <cell r="G1968">
            <v>20.58</v>
          </cell>
        </row>
        <row r="1969">
          <cell r="E1969">
            <v>5411</v>
          </cell>
          <cell r="F1969" t="str">
            <v>Micon TOS-1805 recertified lap</v>
          </cell>
          <cell r="G1969">
            <v>20.58</v>
          </cell>
        </row>
        <row r="1970">
          <cell r="E1970">
            <v>5412</v>
          </cell>
          <cell r="F1970" t="str">
            <v>Micon TOS-1805 recertified lap</v>
          </cell>
          <cell r="G1970">
            <v>20.58</v>
          </cell>
        </row>
        <row r="1971">
          <cell r="E1971">
            <v>5413</v>
          </cell>
          <cell r="F1971" t="str">
            <v>Micon TOS-1805 recertified lap</v>
          </cell>
          <cell r="G1971">
            <v>20.58</v>
          </cell>
        </row>
        <row r="1972">
          <cell r="E1972">
            <v>5414</v>
          </cell>
          <cell r="F1972" t="str">
            <v>Micon TOS-1805 recertified lap</v>
          </cell>
          <cell r="G1972">
            <v>20.58</v>
          </cell>
        </row>
        <row r="1973">
          <cell r="E1973">
            <v>5415</v>
          </cell>
          <cell r="F1973" t="str">
            <v>Micon TOS-1805 recertified lap</v>
          </cell>
          <cell r="G1973">
            <v>20.58</v>
          </cell>
        </row>
        <row r="1974">
          <cell r="E1974">
            <v>5416</v>
          </cell>
          <cell r="F1974" t="str">
            <v>Micon TOS-1805 recertified lap</v>
          </cell>
          <cell r="G1974">
            <v>20.58</v>
          </cell>
        </row>
        <row r="1975">
          <cell r="E1975">
            <v>5417</v>
          </cell>
          <cell r="F1975" t="str">
            <v>Micon TOS-1805 recertified lap</v>
          </cell>
          <cell r="G1975">
            <v>20.58</v>
          </cell>
        </row>
        <row r="1976">
          <cell r="E1976">
            <v>5418</v>
          </cell>
          <cell r="F1976" t="str">
            <v>Micon TOS-1805 recertified lap</v>
          </cell>
          <cell r="G1976">
            <v>20.58</v>
          </cell>
        </row>
        <row r="1977">
          <cell r="E1977">
            <v>5419</v>
          </cell>
          <cell r="F1977" t="str">
            <v>Micon TOS-1805 recertified lap</v>
          </cell>
          <cell r="G1977">
            <v>20.58</v>
          </cell>
        </row>
        <row r="1978">
          <cell r="E1978">
            <v>5420</v>
          </cell>
          <cell r="F1978" t="str">
            <v>Micon TOS-1805 recertified lap</v>
          </cell>
          <cell r="G1978">
            <v>20.58</v>
          </cell>
        </row>
        <row r="1979">
          <cell r="E1979">
            <v>5421</v>
          </cell>
          <cell r="F1979" t="str">
            <v>Micon TOS-1805 recertified lap</v>
          </cell>
          <cell r="G1979">
            <v>20.58</v>
          </cell>
        </row>
        <row r="1980">
          <cell r="E1980">
            <v>5422</v>
          </cell>
          <cell r="F1980" t="str">
            <v>Micon TOS-1805 recertified lap</v>
          </cell>
          <cell r="G1980">
            <v>20.58</v>
          </cell>
        </row>
        <row r="1981">
          <cell r="E1981">
            <v>5423</v>
          </cell>
          <cell r="F1981" t="str">
            <v>Micon TOS-1805 recertified lap</v>
          </cell>
          <cell r="G1981">
            <v>20.58</v>
          </cell>
        </row>
        <row r="1982">
          <cell r="E1982">
            <v>5424</v>
          </cell>
          <cell r="F1982" t="str">
            <v>Micon TOS-1805 recertified lap</v>
          </cell>
          <cell r="G1982">
            <v>20.58</v>
          </cell>
        </row>
        <row r="1983">
          <cell r="E1983">
            <v>5425</v>
          </cell>
          <cell r="F1983" t="str">
            <v>Micon TOS-1805 recertified lap</v>
          </cell>
          <cell r="G1983">
            <v>20.58</v>
          </cell>
        </row>
        <row r="1984">
          <cell r="E1984">
            <v>5426</v>
          </cell>
          <cell r="F1984" t="str">
            <v>Micon TOS-1805 recertified lap</v>
          </cell>
          <cell r="G1984">
            <v>20.58</v>
          </cell>
        </row>
        <row r="1985">
          <cell r="E1985">
            <v>5427</v>
          </cell>
          <cell r="F1985" t="str">
            <v>Micon TOS-1805 recertified lap</v>
          </cell>
          <cell r="G1985">
            <v>20.58</v>
          </cell>
        </row>
        <row r="1986">
          <cell r="E1986">
            <v>5428</v>
          </cell>
          <cell r="F1986" t="str">
            <v>Micon TOS-1805 recertified lap</v>
          </cell>
          <cell r="G1986">
            <v>20.58</v>
          </cell>
        </row>
        <row r="1987">
          <cell r="E1987">
            <v>5429</v>
          </cell>
          <cell r="F1987" t="str">
            <v>Micon TOS-1805 recertified lap</v>
          </cell>
          <cell r="G1987">
            <v>20.58</v>
          </cell>
        </row>
        <row r="1988">
          <cell r="E1988">
            <v>5430</v>
          </cell>
          <cell r="F1988" t="str">
            <v>Micon TOS-1805 recertified lap</v>
          </cell>
          <cell r="G1988">
            <v>20.58</v>
          </cell>
        </row>
        <row r="1989">
          <cell r="E1989">
            <v>5431</v>
          </cell>
          <cell r="F1989" t="str">
            <v>Micon TOS-1805 recertified lap</v>
          </cell>
          <cell r="G1989">
            <v>20.58</v>
          </cell>
        </row>
        <row r="1990">
          <cell r="E1990">
            <v>5432</v>
          </cell>
          <cell r="F1990" t="str">
            <v>Micon TOS-1805 recertified lap</v>
          </cell>
          <cell r="G1990">
            <v>20.58</v>
          </cell>
        </row>
        <row r="1991">
          <cell r="E1991">
            <v>5433</v>
          </cell>
          <cell r="F1991" t="str">
            <v>Micon TOS-1805 recertified lap</v>
          </cell>
          <cell r="G1991">
            <v>20.58</v>
          </cell>
        </row>
        <row r="1992">
          <cell r="E1992">
            <v>5434</v>
          </cell>
          <cell r="F1992" t="str">
            <v>Micon TOS-1805 recertified lap</v>
          </cell>
          <cell r="G1992">
            <v>20.58</v>
          </cell>
        </row>
        <row r="1993">
          <cell r="E1993">
            <v>5435</v>
          </cell>
          <cell r="F1993" t="str">
            <v>Micon TOS-1805 recertified lap</v>
          </cell>
          <cell r="G1993">
            <v>20.58</v>
          </cell>
        </row>
        <row r="1994">
          <cell r="E1994">
            <v>5436</v>
          </cell>
          <cell r="F1994" t="str">
            <v>Micon TOS-1805 recertified lap</v>
          </cell>
          <cell r="G1994">
            <v>20.58</v>
          </cell>
        </row>
        <row r="1995">
          <cell r="E1995">
            <v>5437</v>
          </cell>
          <cell r="F1995" t="str">
            <v>Micon TOS-1805 recertified lap</v>
          </cell>
          <cell r="G1995">
            <v>20.58</v>
          </cell>
        </row>
        <row r="1996">
          <cell r="E1996">
            <v>5438</v>
          </cell>
          <cell r="F1996" t="str">
            <v>Micon TOS-1805 recertified lap</v>
          </cell>
          <cell r="G1996">
            <v>20.58</v>
          </cell>
        </row>
        <row r="1997">
          <cell r="E1997">
            <v>5439</v>
          </cell>
          <cell r="F1997" t="str">
            <v>Micon TOS-1805 recertified lap</v>
          </cell>
          <cell r="G1997">
            <v>20.58</v>
          </cell>
        </row>
        <row r="1998">
          <cell r="E1998">
            <v>5440</v>
          </cell>
          <cell r="F1998" t="str">
            <v>Micon TOS-1805 recertified lap</v>
          </cell>
          <cell r="G1998">
            <v>20.58</v>
          </cell>
        </row>
        <row r="1999">
          <cell r="E1999">
            <v>5441</v>
          </cell>
          <cell r="F1999" t="str">
            <v>Micon TOS-1805 recertified lap</v>
          </cell>
          <cell r="G1999">
            <v>20.58</v>
          </cell>
        </row>
        <row r="2000">
          <cell r="E2000">
            <v>5442</v>
          </cell>
          <cell r="F2000" t="str">
            <v>Micon TOS-1805 recertified lap</v>
          </cell>
          <cell r="G2000">
            <v>20.58</v>
          </cell>
        </row>
        <row r="2001">
          <cell r="E2001">
            <v>5443</v>
          </cell>
          <cell r="F2001" t="str">
            <v>Micon TOS-1805 recertified lap</v>
          </cell>
          <cell r="G2001">
            <v>20.58</v>
          </cell>
        </row>
        <row r="2002">
          <cell r="E2002">
            <v>5444</v>
          </cell>
          <cell r="F2002" t="str">
            <v>Micon TOS-1805 recertified lap</v>
          </cell>
          <cell r="G2002">
            <v>20.58</v>
          </cell>
        </row>
        <row r="2003">
          <cell r="E2003">
            <v>5445</v>
          </cell>
          <cell r="F2003" t="str">
            <v>Micon TOS-1805 recertified lap</v>
          </cell>
          <cell r="G2003">
            <v>20.58</v>
          </cell>
        </row>
        <row r="2004">
          <cell r="E2004">
            <v>5446</v>
          </cell>
          <cell r="F2004" t="str">
            <v>Micon TOS-1805 recertified lap</v>
          </cell>
          <cell r="G2004">
            <v>20.58</v>
          </cell>
        </row>
        <row r="2005">
          <cell r="E2005">
            <v>5447</v>
          </cell>
          <cell r="F2005" t="str">
            <v>Micon TOS-1805 recertified lap</v>
          </cell>
          <cell r="G2005">
            <v>20.58</v>
          </cell>
        </row>
        <row r="2006">
          <cell r="E2006">
            <v>5448</v>
          </cell>
          <cell r="F2006" t="str">
            <v>Micon TOS-1805 recertified lap</v>
          </cell>
          <cell r="G2006">
            <v>20.58</v>
          </cell>
        </row>
        <row r="2007">
          <cell r="E2007">
            <v>5449</v>
          </cell>
          <cell r="F2007" t="str">
            <v>Micon TOS-1805 recertified lap</v>
          </cell>
          <cell r="G2007">
            <v>20.58</v>
          </cell>
        </row>
        <row r="2008">
          <cell r="E2008">
            <v>5450</v>
          </cell>
          <cell r="F2008" t="str">
            <v>Micon TOS-1805 recertified lap</v>
          </cell>
          <cell r="G2008">
            <v>20.58</v>
          </cell>
        </row>
        <row r="2009">
          <cell r="E2009">
            <v>5451</v>
          </cell>
          <cell r="F2009" t="str">
            <v>Micon TOS-1805 recertified lap</v>
          </cell>
          <cell r="G2009">
            <v>20.58</v>
          </cell>
        </row>
        <row r="2010">
          <cell r="E2010">
            <v>5452</v>
          </cell>
          <cell r="F2010" t="str">
            <v>Micon TOS-1805 recertified lap</v>
          </cell>
          <cell r="G2010">
            <v>20.58</v>
          </cell>
        </row>
        <row r="2011">
          <cell r="E2011">
            <v>5453</v>
          </cell>
          <cell r="F2011" t="str">
            <v>Micon TOS-1805 recertified lap</v>
          </cell>
          <cell r="G2011">
            <v>20.58</v>
          </cell>
        </row>
        <row r="2012">
          <cell r="E2012">
            <v>5454</v>
          </cell>
          <cell r="F2012" t="str">
            <v>Micon TOS-1805 recertified lap</v>
          </cell>
          <cell r="G2012">
            <v>20.58</v>
          </cell>
        </row>
        <row r="2013">
          <cell r="E2013">
            <v>5455</v>
          </cell>
          <cell r="F2013" t="str">
            <v>Micon TOS-1805 recertified lap</v>
          </cell>
          <cell r="G2013">
            <v>20.58</v>
          </cell>
        </row>
        <row r="2014">
          <cell r="E2014">
            <v>5456</v>
          </cell>
          <cell r="F2014" t="str">
            <v>Micon TOS-1805 recertified lap</v>
          </cell>
          <cell r="G2014">
            <v>20.58</v>
          </cell>
        </row>
        <row r="2015">
          <cell r="E2015">
            <v>5457</v>
          </cell>
          <cell r="F2015" t="str">
            <v>Micon TOS-1805 recertified lap</v>
          </cell>
          <cell r="G2015">
            <v>20.58</v>
          </cell>
        </row>
        <row r="2016">
          <cell r="E2016">
            <v>5458</v>
          </cell>
          <cell r="F2016" t="str">
            <v>Micon TOS-1805 recertified lap</v>
          </cell>
          <cell r="G2016">
            <v>20.58</v>
          </cell>
        </row>
        <row r="2017">
          <cell r="E2017">
            <v>5459</v>
          </cell>
          <cell r="F2017" t="str">
            <v>Micon TOS-1805 recertified lap</v>
          </cell>
          <cell r="G2017">
            <v>20.58</v>
          </cell>
        </row>
        <row r="2018">
          <cell r="E2018">
            <v>5460</v>
          </cell>
          <cell r="F2018" t="str">
            <v>Micon TOS-1805 recertified lap</v>
          </cell>
          <cell r="G2018">
            <v>20.58</v>
          </cell>
        </row>
        <row r="2019">
          <cell r="E2019">
            <v>5461</v>
          </cell>
          <cell r="F2019" t="str">
            <v>Micon TOS-1805 recertified lap</v>
          </cell>
          <cell r="G2019">
            <v>20.58</v>
          </cell>
        </row>
        <row r="2020">
          <cell r="E2020">
            <v>5462</v>
          </cell>
          <cell r="F2020" t="str">
            <v>Micon TOS-1805 recertified lap</v>
          </cell>
          <cell r="G2020">
            <v>20.58</v>
          </cell>
        </row>
        <row r="2021">
          <cell r="E2021">
            <v>5463</v>
          </cell>
          <cell r="F2021" t="str">
            <v>Micon TOS-1805 recertified lap</v>
          </cell>
          <cell r="G2021">
            <v>20.58</v>
          </cell>
        </row>
        <row r="2022">
          <cell r="E2022">
            <v>5464</v>
          </cell>
          <cell r="F2022" t="str">
            <v>Micon TOS-1805 recertified lap</v>
          </cell>
          <cell r="G2022">
            <v>20.58</v>
          </cell>
        </row>
        <row r="2023">
          <cell r="E2023">
            <v>5465</v>
          </cell>
          <cell r="F2023" t="str">
            <v>Micon TOS-1805 recertified lap</v>
          </cell>
          <cell r="G2023">
            <v>20.58</v>
          </cell>
        </row>
        <row r="2024">
          <cell r="E2024">
            <v>5466</v>
          </cell>
          <cell r="F2024" t="str">
            <v>Micon TOS-1805 recertified lap</v>
          </cell>
          <cell r="G2024">
            <v>20.58</v>
          </cell>
        </row>
        <row r="2025">
          <cell r="E2025">
            <v>5467</v>
          </cell>
          <cell r="F2025" t="str">
            <v>Micon TOS-1805 recertified lap</v>
          </cell>
          <cell r="G2025">
            <v>20.58</v>
          </cell>
        </row>
        <row r="2026">
          <cell r="E2026">
            <v>5468</v>
          </cell>
          <cell r="F2026" t="str">
            <v>Micon TOS-1805 recertified lap</v>
          </cell>
          <cell r="G2026">
            <v>20.58</v>
          </cell>
        </row>
        <row r="2027">
          <cell r="E2027">
            <v>5469</v>
          </cell>
          <cell r="F2027" t="str">
            <v>Micon TOS-1805 recertified lap</v>
          </cell>
          <cell r="G2027">
            <v>20.58</v>
          </cell>
        </row>
        <row r="2028">
          <cell r="E2028">
            <v>5470</v>
          </cell>
          <cell r="F2028" t="str">
            <v>Micon TOS-1805 recertified lap</v>
          </cell>
          <cell r="G2028">
            <v>20.58</v>
          </cell>
        </row>
        <row r="2029">
          <cell r="E2029">
            <v>5471</v>
          </cell>
          <cell r="F2029" t="str">
            <v>Symposium call center conversi</v>
          </cell>
          <cell r="G2029">
            <v>2513.9899999999998</v>
          </cell>
        </row>
        <row r="2030">
          <cell r="E2030">
            <v>5472</v>
          </cell>
          <cell r="F2030" t="str">
            <v>Symposium call center conversi</v>
          </cell>
          <cell r="G2030">
            <v>2513.9899999999998</v>
          </cell>
        </row>
        <row r="2031">
          <cell r="E2031">
            <v>5473</v>
          </cell>
          <cell r="F2031" t="str">
            <v>Dell PC and monitor</v>
          </cell>
          <cell r="G2031">
            <v>27.04</v>
          </cell>
        </row>
        <row r="2032">
          <cell r="E2032">
            <v>5474</v>
          </cell>
          <cell r="F2032" t="str">
            <v>Dell PC and monitor</v>
          </cell>
          <cell r="G2032">
            <v>27.04</v>
          </cell>
        </row>
        <row r="2033">
          <cell r="E2033">
            <v>5475</v>
          </cell>
          <cell r="F2033" t="str">
            <v>Dell PC and monitor</v>
          </cell>
          <cell r="G2033">
            <v>27.04</v>
          </cell>
        </row>
        <row r="2034">
          <cell r="E2034">
            <v>5476</v>
          </cell>
          <cell r="F2034" t="str">
            <v>Dell PC and monitor</v>
          </cell>
          <cell r="G2034">
            <v>27.04</v>
          </cell>
        </row>
        <row r="2035">
          <cell r="E2035">
            <v>5477</v>
          </cell>
          <cell r="F2035" t="str">
            <v>Dell PC and monitor</v>
          </cell>
          <cell r="G2035">
            <v>27.04</v>
          </cell>
        </row>
        <row r="2036">
          <cell r="E2036">
            <v>5478</v>
          </cell>
          <cell r="F2036" t="str">
            <v>Dell PC and monitor</v>
          </cell>
          <cell r="G2036">
            <v>27.04</v>
          </cell>
        </row>
        <row r="2037">
          <cell r="E2037">
            <v>5479</v>
          </cell>
          <cell r="F2037" t="str">
            <v>Dell PC and monitor</v>
          </cell>
          <cell r="G2037">
            <v>27.04</v>
          </cell>
        </row>
        <row r="2038">
          <cell r="E2038">
            <v>5480</v>
          </cell>
          <cell r="F2038" t="str">
            <v>Dell PC and monitor</v>
          </cell>
          <cell r="G2038">
            <v>27.04</v>
          </cell>
        </row>
        <row r="2039">
          <cell r="E2039">
            <v>5481</v>
          </cell>
          <cell r="F2039" t="str">
            <v>Dell PC and monitor</v>
          </cell>
          <cell r="G2039">
            <v>27.04</v>
          </cell>
        </row>
        <row r="2040">
          <cell r="E2040">
            <v>5482</v>
          </cell>
          <cell r="F2040" t="str">
            <v>Dell PC and monitor</v>
          </cell>
          <cell r="G2040">
            <v>27.04</v>
          </cell>
        </row>
        <row r="2041">
          <cell r="E2041">
            <v>5483</v>
          </cell>
          <cell r="F2041" t="str">
            <v>Dell PC and monitor</v>
          </cell>
          <cell r="G2041">
            <v>27.04</v>
          </cell>
        </row>
        <row r="2042">
          <cell r="E2042">
            <v>5484</v>
          </cell>
          <cell r="F2042" t="str">
            <v>Dell PC and monitor</v>
          </cell>
          <cell r="G2042">
            <v>27.04</v>
          </cell>
        </row>
        <row r="2043">
          <cell r="E2043">
            <v>5485</v>
          </cell>
          <cell r="F2043" t="str">
            <v>Dell PC and monitor</v>
          </cell>
          <cell r="G2043">
            <v>27.04</v>
          </cell>
        </row>
        <row r="2044">
          <cell r="E2044">
            <v>5486</v>
          </cell>
          <cell r="F2044" t="str">
            <v>Dell PC and monitor</v>
          </cell>
          <cell r="G2044">
            <v>27.04</v>
          </cell>
        </row>
        <row r="2045">
          <cell r="E2045">
            <v>5487</v>
          </cell>
          <cell r="F2045" t="str">
            <v>Dell PC and monitor</v>
          </cell>
          <cell r="G2045">
            <v>27.04</v>
          </cell>
        </row>
        <row r="2046">
          <cell r="E2046">
            <v>5488</v>
          </cell>
          <cell r="F2046" t="str">
            <v>Dell PC and monitor</v>
          </cell>
          <cell r="G2046">
            <v>27.04</v>
          </cell>
        </row>
        <row r="2047">
          <cell r="E2047">
            <v>5489</v>
          </cell>
          <cell r="F2047" t="str">
            <v>Dell PC and monitor</v>
          </cell>
          <cell r="G2047">
            <v>27.04</v>
          </cell>
        </row>
        <row r="2048">
          <cell r="E2048">
            <v>5490</v>
          </cell>
          <cell r="F2048" t="str">
            <v>Dell PC and monitor</v>
          </cell>
          <cell r="G2048">
            <v>27.04</v>
          </cell>
        </row>
        <row r="2049">
          <cell r="E2049">
            <v>5491</v>
          </cell>
          <cell r="F2049" t="str">
            <v>Dell PC and monitor</v>
          </cell>
          <cell r="G2049">
            <v>27.04</v>
          </cell>
        </row>
        <row r="2050">
          <cell r="E2050">
            <v>5492</v>
          </cell>
          <cell r="F2050" t="str">
            <v>Dell PC and monitor</v>
          </cell>
          <cell r="G2050">
            <v>27.04</v>
          </cell>
        </row>
        <row r="2051">
          <cell r="E2051">
            <v>5493</v>
          </cell>
          <cell r="F2051" t="str">
            <v>Dell PC and monitor</v>
          </cell>
          <cell r="G2051">
            <v>27.04</v>
          </cell>
        </row>
        <row r="2052">
          <cell r="E2052">
            <v>5494</v>
          </cell>
          <cell r="F2052" t="str">
            <v>Dell PC and monitor</v>
          </cell>
          <cell r="G2052">
            <v>27.04</v>
          </cell>
        </row>
        <row r="2053">
          <cell r="E2053">
            <v>5495</v>
          </cell>
          <cell r="F2053" t="str">
            <v>Dell PC and monitor</v>
          </cell>
          <cell r="G2053">
            <v>27.04</v>
          </cell>
        </row>
        <row r="2054">
          <cell r="E2054">
            <v>5496</v>
          </cell>
          <cell r="F2054" t="str">
            <v>Dell PC and monitor</v>
          </cell>
          <cell r="G2054">
            <v>27.04</v>
          </cell>
        </row>
        <row r="2055">
          <cell r="E2055">
            <v>5497</v>
          </cell>
          <cell r="F2055" t="str">
            <v>Dell PC and monitor</v>
          </cell>
          <cell r="G2055">
            <v>27.04</v>
          </cell>
        </row>
        <row r="2056">
          <cell r="E2056">
            <v>5498</v>
          </cell>
          <cell r="F2056" t="str">
            <v>Dell PC and monitor</v>
          </cell>
          <cell r="G2056">
            <v>27.04</v>
          </cell>
        </row>
        <row r="2057">
          <cell r="E2057">
            <v>5499</v>
          </cell>
          <cell r="F2057" t="str">
            <v>Dell PC and monitor</v>
          </cell>
          <cell r="G2057">
            <v>27.04</v>
          </cell>
        </row>
        <row r="2058">
          <cell r="E2058">
            <v>5500</v>
          </cell>
          <cell r="F2058" t="str">
            <v>Dell PC and monitor</v>
          </cell>
          <cell r="G2058">
            <v>27.04</v>
          </cell>
        </row>
        <row r="2059">
          <cell r="E2059">
            <v>5501</v>
          </cell>
          <cell r="F2059" t="str">
            <v>Dell PC and monitor</v>
          </cell>
          <cell r="G2059">
            <v>27.04</v>
          </cell>
        </row>
        <row r="2060">
          <cell r="E2060">
            <v>5502</v>
          </cell>
          <cell r="F2060" t="str">
            <v>Dell PC and monitor</v>
          </cell>
          <cell r="G2060">
            <v>27.04</v>
          </cell>
        </row>
        <row r="2061">
          <cell r="E2061">
            <v>5503</v>
          </cell>
          <cell r="F2061" t="str">
            <v>Dell PC and monitor</v>
          </cell>
          <cell r="G2061">
            <v>27.04</v>
          </cell>
        </row>
        <row r="2062">
          <cell r="E2062">
            <v>5504</v>
          </cell>
          <cell r="F2062" t="str">
            <v>Dell PC and monitor</v>
          </cell>
          <cell r="G2062">
            <v>27.04</v>
          </cell>
        </row>
        <row r="2063">
          <cell r="E2063">
            <v>5505</v>
          </cell>
          <cell r="F2063" t="str">
            <v>Dell PC and monitor</v>
          </cell>
          <cell r="G2063">
            <v>27.04</v>
          </cell>
        </row>
        <row r="2064">
          <cell r="E2064">
            <v>5506</v>
          </cell>
          <cell r="F2064" t="str">
            <v>Dell PC and monitor</v>
          </cell>
          <cell r="G2064">
            <v>27.04</v>
          </cell>
        </row>
        <row r="2065">
          <cell r="E2065">
            <v>5507</v>
          </cell>
          <cell r="F2065" t="str">
            <v>Dell PC and monitor</v>
          </cell>
          <cell r="G2065">
            <v>27.04</v>
          </cell>
        </row>
        <row r="2066">
          <cell r="E2066">
            <v>5508</v>
          </cell>
          <cell r="F2066" t="str">
            <v>Dell PC and monitor</v>
          </cell>
          <cell r="G2066">
            <v>27.04</v>
          </cell>
        </row>
        <row r="2067">
          <cell r="E2067">
            <v>5509</v>
          </cell>
          <cell r="F2067" t="str">
            <v>Dell PC and monitor</v>
          </cell>
          <cell r="G2067">
            <v>27.04</v>
          </cell>
        </row>
        <row r="2068">
          <cell r="E2068">
            <v>5510</v>
          </cell>
          <cell r="F2068" t="str">
            <v>Dell PC and monitor</v>
          </cell>
          <cell r="G2068">
            <v>27.04</v>
          </cell>
        </row>
        <row r="2069">
          <cell r="E2069">
            <v>5511</v>
          </cell>
          <cell r="F2069" t="str">
            <v>Dell PC and monitor</v>
          </cell>
          <cell r="G2069">
            <v>27.04</v>
          </cell>
        </row>
        <row r="2070">
          <cell r="E2070">
            <v>5512</v>
          </cell>
          <cell r="F2070" t="str">
            <v>Dell PC and monitor</v>
          </cell>
          <cell r="G2070">
            <v>27.04</v>
          </cell>
        </row>
        <row r="2071">
          <cell r="E2071">
            <v>5513</v>
          </cell>
          <cell r="F2071" t="str">
            <v>Dell PC and monitor</v>
          </cell>
          <cell r="G2071">
            <v>27.04</v>
          </cell>
        </row>
        <row r="2072">
          <cell r="E2072">
            <v>5514</v>
          </cell>
          <cell r="F2072" t="str">
            <v>Dell PC and monitor</v>
          </cell>
          <cell r="G2072">
            <v>27.04</v>
          </cell>
        </row>
        <row r="2073">
          <cell r="E2073">
            <v>5515</v>
          </cell>
          <cell r="F2073" t="str">
            <v>Dell PC and monitor</v>
          </cell>
          <cell r="G2073">
            <v>27.04</v>
          </cell>
        </row>
        <row r="2074">
          <cell r="E2074">
            <v>5516</v>
          </cell>
          <cell r="F2074" t="str">
            <v>Dell PC and monitor</v>
          </cell>
          <cell r="G2074">
            <v>27.04</v>
          </cell>
        </row>
        <row r="2075">
          <cell r="E2075">
            <v>5517</v>
          </cell>
          <cell r="F2075" t="str">
            <v>Dell PC and monitor</v>
          </cell>
          <cell r="G2075">
            <v>27.04</v>
          </cell>
        </row>
        <row r="2076">
          <cell r="E2076">
            <v>5518</v>
          </cell>
          <cell r="F2076" t="str">
            <v>Dell PC and monitor</v>
          </cell>
          <cell r="G2076">
            <v>27.04</v>
          </cell>
        </row>
        <row r="2077">
          <cell r="E2077">
            <v>5519</v>
          </cell>
          <cell r="F2077" t="str">
            <v>Dell PC and monitor</v>
          </cell>
          <cell r="G2077">
            <v>27.04</v>
          </cell>
        </row>
        <row r="2078">
          <cell r="E2078">
            <v>5520</v>
          </cell>
          <cell r="F2078" t="str">
            <v>Dell PC and monitor</v>
          </cell>
          <cell r="G2078">
            <v>27.04</v>
          </cell>
        </row>
        <row r="2079">
          <cell r="E2079">
            <v>5521</v>
          </cell>
          <cell r="F2079" t="str">
            <v>Dell PC and monitor</v>
          </cell>
          <cell r="G2079">
            <v>27.04</v>
          </cell>
        </row>
        <row r="2080">
          <cell r="E2080">
            <v>5522</v>
          </cell>
          <cell r="F2080" t="str">
            <v>Dell PC and monitor</v>
          </cell>
          <cell r="G2080">
            <v>27.04</v>
          </cell>
        </row>
        <row r="2081">
          <cell r="E2081">
            <v>5523</v>
          </cell>
          <cell r="F2081" t="str">
            <v>Dell PC and monitor</v>
          </cell>
          <cell r="G2081">
            <v>27.04</v>
          </cell>
        </row>
        <row r="2082">
          <cell r="E2082">
            <v>5524</v>
          </cell>
          <cell r="F2082" t="str">
            <v>Dell PC and monitor</v>
          </cell>
          <cell r="G2082">
            <v>27.04</v>
          </cell>
        </row>
        <row r="2083">
          <cell r="E2083">
            <v>5525</v>
          </cell>
          <cell r="F2083" t="str">
            <v>Dell PC and monitor</v>
          </cell>
          <cell r="G2083">
            <v>27.04</v>
          </cell>
        </row>
        <row r="2084">
          <cell r="E2084">
            <v>5526</v>
          </cell>
          <cell r="F2084" t="str">
            <v>Dell PC and monitor</v>
          </cell>
          <cell r="G2084">
            <v>27.04</v>
          </cell>
        </row>
        <row r="2085">
          <cell r="E2085">
            <v>5527</v>
          </cell>
          <cell r="F2085" t="str">
            <v>Dell PC and monitor</v>
          </cell>
          <cell r="G2085">
            <v>27.04</v>
          </cell>
        </row>
        <row r="2086">
          <cell r="E2086">
            <v>5528</v>
          </cell>
          <cell r="F2086" t="str">
            <v>Dell PC and monitor</v>
          </cell>
          <cell r="G2086">
            <v>27.04</v>
          </cell>
        </row>
        <row r="2087">
          <cell r="E2087">
            <v>5529</v>
          </cell>
          <cell r="F2087" t="str">
            <v>Dell PC and monitor</v>
          </cell>
          <cell r="G2087">
            <v>27.04</v>
          </cell>
        </row>
        <row r="2088">
          <cell r="E2088">
            <v>5530</v>
          </cell>
          <cell r="F2088" t="str">
            <v>Dell PC and monitor</v>
          </cell>
          <cell r="G2088">
            <v>27.04</v>
          </cell>
        </row>
        <row r="2089">
          <cell r="E2089">
            <v>5531</v>
          </cell>
          <cell r="F2089" t="str">
            <v>Dell PC and monitor</v>
          </cell>
          <cell r="G2089">
            <v>27.04</v>
          </cell>
        </row>
        <row r="2090">
          <cell r="E2090">
            <v>5532</v>
          </cell>
          <cell r="F2090" t="str">
            <v>Dell PC and monitor</v>
          </cell>
          <cell r="G2090">
            <v>27.04</v>
          </cell>
        </row>
        <row r="2091">
          <cell r="E2091">
            <v>5533</v>
          </cell>
          <cell r="F2091" t="str">
            <v>Dell PC and monitor</v>
          </cell>
          <cell r="G2091">
            <v>27.04</v>
          </cell>
        </row>
        <row r="2092">
          <cell r="E2092">
            <v>5534</v>
          </cell>
          <cell r="F2092" t="str">
            <v>Dell PC and monitor</v>
          </cell>
          <cell r="G2092">
            <v>27.04</v>
          </cell>
        </row>
        <row r="2093">
          <cell r="E2093">
            <v>5535</v>
          </cell>
          <cell r="F2093" t="str">
            <v>Dell PC and monitor</v>
          </cell>
          <cell r="G2093">
            <v>27.04</v>
          </cell>
        </row>
        <row r="2094">
          <cell r="E2094">
            <v>5536</v>
          </cell>
          <cell r="F2094" t="str">
            <v>Dell PC and monitor</v>
          </cell>
          <cell r="G2094">
            <v>27.04</v>
          </cell>
        </row>
        <row r="2095">
          <cell r="E2095">
            <v>5537</v>
          </cell>
          <cell r="F2095" t="str">
            <v>Dell PC and monitor</v>
          </cell>
          <cell r="G2095">
            <v>27.04</v>
          </cell>
        </row>
        <row r="2096">
          <cell r="E2096">
            <v>5538</v>
          </cell>
          <cell r="F2096" t="str">
            <v>Dell PC and monitor</v>
          </cell>
          <cell r="G2096">
            <v>27.04</v>
          </cell>
        </row>
        <row r="2097">
          <cell r="E2097">
            <v>5539</v>
          </cell>
          <cell r="F2097" t="str">
            <v>Dell PC and monitor</v>
          </cell>
          <cell r="G2097">
            <v>27.04</v>
          </cell>
        </row>
        <row r="2098">
          <cell r="E2098">
            <v>5540</v>
          </cell>
          <cell r="F2098" t="str">
            <v>Dell PC and monitor</v>
          </cell>
          <cell r="G2098">
            <v>27.04</v>
          </cell>
        </row>
        <row r="2099">
          <cell r="E2099">
            <v>5541</v>
          </cell>
          <cell r="F2099" t="str">
            <v>Dell PC and monitor</v>
          </cell>
          <cell r="G2099">
            <v>27.04</v>
          </cell>
        </row>
        <row r="2100">
          <cell r="E2100">
            <v>5542</v>
          </cell>
          <cell r="F2100" t="str">
            <v>Dell PC and monitor</v>
          </cell>
          <cell r="G2100">
            <v>27.04</v>
          </cell>
        </row>
        <row r="2101">
          <cell r="E2101">
            <v>5543</v>
          </cell>
          <cell r="F2101" t="str">
            <v>Dell PC and monitor</v>
          </cell>
          <cell r="G2101">
            <v>27.04</v>
          </cell>
        </row>
        <row r="2102">
          <cell r="E2102">
            <v>5544</v>
          </cell>
          <cell r="F2102" t="str">
            <v>Dell PC and monitor</v>
          </cell>
          <cell r="G2102">
            <v>27.04</v>
          </cell>
        </row>
        <row r="2103">
          <cell r="E2103">
            <v>5545</v>
          </cell>
          <cell r="F2103" t="str">
            <v>Dell PC and monitor</v>
          </cell>
          <cell r="G2103">
            <v>27.04</v>
          </cell>
        </row>
        <row r="2104">
          <cell r="E2104">
            <v>5546</v>
          </cell>
          <cell r="F2104" t="str">
            <v>Dell PC and monitor</v>
          </cell>
          <cell r="G2104">
            <v>27.04</v>
          </cell>
        </row>
        <row r="2105">
          <cell r="E2105">
            <v>5547</v>
          </cell>
          <cell r="F2105" t="str">
            <v>Dell PC and monitor</v>
          </cell>
          <cell r="G2105">
            <v>27.04</v>
          </cell>
        </row>
        <row r="2106">
          <cell r="E2106">
            <v>5548</v>
          </cell>
          <cell r="F2106" t="str">
            <v>Dell PC and monitor</v>
          </cell>
          <cell r="G2106">
            <v>27.04</v>
          </cell>
        </row>
        <row r="2107">
          <cell r="E2107">
            <v>5549</v>
          </cell>
          <cell r="F2107" t="str">
            <v>Dell PC and monitor</v>
          </cell>
          <cell r="G2107">
            <v>27.04</v>
          </cell>
        </row>
        <row r="2108">
          <cell r="E2108">
            <v>5550</v>
          </cell>
          <cell r="F2108" t="str">
            <v>Dell PC and monitor</v>
          </cell>
          <cell r="G2108">
            <v>27.04</v>
          </cell>
        </row>
        <row r="2109">
          <cell r="E2109">
            <v>5551</v>
          </cell>
          <cell r="F2109" t="str">
            <v>Dell PC and monitor</v>
          </cell>
          <cell r="G2109">
            <v>27.04</v>
          </cell>
        </row>
        <row r="2110">
          <cell r="E2110">
            <v>5552</v>
          </cell>
          <cell r="F2110" t="str">
            <v>Dell PC and monitor</v>
          </cell>
          <cell r="G2110">
            <v>27.04</v>
          </cell>
        </row>
        <row r="2111">
          <cell r="E2111">
            <v>5553</v>
          </cell>
          <cell r="F2111" t="str">
            <v>Dell PC and monitor</v>
          </cell>
          <cell r="G2111">
            <v>27.04</v>
          </cell>
        </row>
        <row r="2112">
          <cell r="E2112">
            <v>5554</v>
          </cell>
          <cell r="F2112" t="str">
            <v>Dell PC and monitor</v>
          </cell>
          <cell r="G2112">
            <v>27.04</v>
          </cell>
        </row>
        <row r="2113">
          <cell r="E2113">
            <v>5555</v>
          </cell>
          <cell r="F2113" t="str">
            <v>Dell PC and monitor</v>
          </cell>
          <cell r="G2113">
            <v>27.04</v>
          </cell>
        </row>
        <row r="2114">
          <cell r="E2114">
            <v>5556</v>
          </cell>
          <cell r="F2114" t="str">
            <v>Dell PC and monitor</v>
          </cell>
          <cell r="G2114">
            <v>27.04</v>
          </cell>
        </row>
        <row r="2115">
          <cell r="E2115">
            <v>5557</v>
          </cell>
          <cell r="F2115" t="str">
            <v>Dell PC and monitor</v>
          </cell>
          <cell r="G2115">
            <v>27.04</v>
          </cell>
        </row>
        <row r="2116">
          <cell r="E2116">
            <v>5558</v>
          </cell>
          <cell r="F2116" t="str">
            <v>Dell PC and monitor</v>
          </cell>
          <cell r="G2116">
            <v>27.04</v>
          </cell>
        </row>
        <row r="2117">
          <cell r="E2117">
            <v>5559</v>
          </cell>
          <cell r="F2117" t="str">
            <v>Dell PC and monitor</v>
          </cell>
          <cell r="G2117">
            <v>27.04</v>
          </cell>
        </row>
        <row r="2118">
          <cell r="E2118">
            <v>5560</v>
          </cell>
          <cell r="F2118" t="str">
            <v>Dell PC and monitor</v>
          </cell>
          <cell r="G2118">
            <v>27.04</v>
          </cell>
        </row>
        <row r="2119">
          <cell r="E2119">
            <v>5561</v>
          </cell>
          <cell r="F2119" t="str">
            <v>Dell PC and monitor</v>
          </cell>
          <cell r="G2119">
            <v>27.04</v>
          </cell>
        </row>
        <row r="2120">
          <cell r="E2120">
            <v>5562</v>
          </cell>
          <cell r="F2120" t="str">
            <v>Dell PC and monitor</v>
          </cell>
          <cell r="G2120">
            <v>27.04</v>
          </cell>
        </row>
        <row r="2121">
          <cell r="E2121">
            <v>5563</v>
          </cell>
          <cell r="F2121" t="str">
            <v>Dell PC and monitor</v>
          </cell>
          <cell r="G2121">
            <v>27.04</v>
          </cell>
        </row>
        <row r="2122">
          <cell r="E2122">
            <v>5564</v>
          </cell>
          <cell r="F2122" t="str">
            <v>Dell PC and monitor</v>
          </cell>
          <cell r="G2122">
            <v>27.04</v>
          </cell>
        </row>
        <row r="2123">
          <cell r="E2123">
            <v>5565</v>
          </cell>
          <cell r="F2123" t="str">
            <v>Dell PC and monitor</v>
          </cell>
          <cell r="G2123">
            <v>27.04</v>
          </cell>
        </row>
        <row r="2124">
          <cell r="E2124">
            <v>5566</v>
          </cell>
          <cell r="F2124" t="str">
            <v>Dell PC and monitor</v>
          </cell>
          <cell r="G2124">
            <v>27.04</v>
          </cell>
        </row>
        <row r="2125">
          <cell r="E2125">
            <v>5567</v>
          </cell>
          <cell r="F2125" t="str">
            <v>Dell PC and monitor</v>
          </cell>
          <cell r="G2125">
            <v>27.04</v>
          </cell>
        </row>
        <row r="2126">
          <cell r="E2126">
            <v>5568</v>
          </cell>
          <cell r="F2126" t="str">
            <v>Dell PC and monitor</v>
          </cell>
          <cell r="G2126">
            <v>27.04</v>
          </cell>
        </row>
        <row r="2127">
          <cell r="E2127">
            <v>5569</v>
          </cell>
          <cell r="F2127" t="str">
            <v>Dell PC and monitor</v>
          </cell>
          <cell r="G2127">
            <v>27.04</v>
          </cell>
        </row>
        <row r="2128">
          <cell r="E2128">
            <v>5570</v>
          </cell>
          <cell r="F2128" t="str">
            <v>Dell PC and monitor</v>
          </cell>
          <cell r="G2128">
            <v>27.04</v>
          </cell>
        </row>
        <row r="2129">
          <cell r="E2129">
            <v>5571</v>
          </cell>
          <cell r="F2129" t="str">
            <v>Dell PC and monitor</v>
          </cell>
          <cell r="G2129">
            <v>27.04</v>
          </cell>
        </row>
        <row r="2130">
          <cell r="E2130">
            <v>5572</v>
          </cell>
          <cell r="F2130" t="str">
            <v>Dell PC and monitor</v>
          </cell>
          <cell r="G2130">
            <v>27.04</v>
          </cell>
        </row>
        <row r="2131">
          <cell r="E2131">
            <v>5573</v>
          </cell>
          <cell r="F2131" t="str">
            <v>Dell laptop and docking statio</v>
          </cell>
          <cell r="G2131">
            <v>88.57</v>
          </cell>
        </row>
        <row r="2132">
          <cell r="E2132">
            <v>5574</v>
          </cell>
          <cell r="F2132" t="str">
            <v>Dell 21 Trinitron monitor"</v>
          </cell>
          <cell r="G2132">
            <v>21.44</v>
          </cell>
        </row>
        <row r="2133">
          <cell r="E2133">
            <v>5575</v>
          </cell>
          <cell r="F2133" t="str">
            <v>APC Smart-UPS 3000VA</v>
          </cell>
          <cell r="G2133">
            <v>42.82</v>
          </cell>
        </row>
        <row r="2134">
          <cell r="E2134">
            <v>5576</v>
          </cell>
          <cell r="F2134" t="str">
            <v>APC Smart-UPS 3000VA</v>
          </cell>
          <cell r="G2134">
            <v>42.82</v>
          </cell>
        </row>
        <row r="2135">
          <cell r="E2135">
            <v>5577</v>
          </cell>
          <cell r="F2135" t="str">
            <v>APC Smart-UPS 2200VA</v>
          </cell>
          <cell r="G2135">
            <v>28.4</v>
          </cell>
        </row>
        <row r="2136">
          <cell r="E2136">
            <v>5578</v>
          </cell>
          <cell r="F2136" t="str">
            <v>AS7200 dual PRI package</v>
          </cell>
          <cell r="G2136">
            <v>69.84</v>
          </cell>
        </row>
        <row r="2137">
          <cell r="E2137">
            <v>5579</v>
          </cell>
          <cell r="F2137" t="str">
            <v>AS7200 dual PRI package</v>
          </cell>
          <cell r="G2137">
            <v>69.84</v>
          </cell>
        </row>
        <row r="2138">
          <cell r="E2138">
            <v>5580</v>
          </cell>
          <cell r="F2138" t="str">
            <v>AS7200 dual PRI package</v>
          </cell>
          <cell r="G2138">
            <v>69.84</v>
          </cell>
        </row>
        <row r="2139">
          <cell r="E2139">
            <v>5581</v>
          </cell>
          <cell r="F2139" t="str">
            <v>3161 T1 DSU/CSU Rackmount</v>
          </cell>
          <cell r="G2139">
            <v>44.77</v>
          </cell>
        </row>
        <row r="2140">
          <cell r="E2140">
            <v>5582</v>
          </cell>
          <cell r="F2140" t="str">
            <v>3161 T1 DSU/CSU Rackmount</v>
          </cell>
          <cell r="G2140">
            <v>44.77</v>
          </cell>
        </row>
        <row r="2141">
          <cell r="E2141">
            <v>5583</v>
          </cell>
          <cell r="F2141" t="str">
            <v>3161 T1 DSU/CSU Rackmount</v>
          </cell>
          <cell r="G2141">
            <v>44.77</v>
          </cell>
        </row>
        <row r="2142">
          <cell r="E2142">
            <v>5584</v>
          </cell>
          <cell r="F2142" t="str">
            <v>3161 T1 DSU/CSU Rackmount</v>
          </cell>
          <cell r="G2142">
            <v>44.77</v>
          </cell>
        </row>
        <row r="2143">
          <cell r="E2143">
            <v>5585</v>
          </cell>
          <cell r="F2143" t="str">
            <v>3161 T1 DSU/CSU Rackmount</v>
          </cell>
          <cell r="G2143">
            <v>44.77</v>
          </cell>
        </row>
        <row r="2144">
          <cell r="E2144">
            <v>5586</v>
          </cell>
          <cell r="F2144" t="str">
            <v>3161 T1 DSU/CSU Rackmount</v>
          </cell>
          <cell r="G2144">
            <v>44.77</v>
          </cell>
        </row>
        <row r="2145">
          <cell r="E2145">
            <v>5587</v>
          </cell>
          <cell r="F2145" t="str">
            <v>Dallas data network conversion</v>
          </cell>
          <cell r="G2145">
            <v>736.87</v>
          </cell>
        </row>
        <row r="2146">
          <cell r="E2146">
            <v>5588</v>
          </cell>
          <cell r="F2146" t="str">
            <v>Solana data network conversion</v>
          </cell>
          <cell r="G2146">
            <v>572.20000000000005</v>
          </cell>
        </row>
        <row r="2147">
          <cell r="E2147">
            <v>5589</v>
          </cell>
          <cell r="F2147" t="str">
            <v>Server Rack at 508 Wrangler</v>
          </cell>
          <cell r="G2147">
            <v>94.68</v>
          </cell>
        </row>
        <row r="2148">
          <cell r="E2148">
            <v>5590</v>
          </cell>
          <cell r="F2148" t="str">
            <v>Avaya circuit pack DS1 interfa</v>
          </cell>
          <cell r="G2148">
            <v>627.80999999999995</v>
          </cell>
        </row>
        <row r="2149">
          <cell r="E2149">
            <v>5591</v>
          </cell>
          <cell r="F2149" t="str">
            <v>Micon TOS-1805 recertified lap</v>
          </cell>
          <cell r="G2149">
            <v>20.62</v>
          </cell>
        </row>
        <row r="2150">
          <cell r="E2150">
            <v>5592</v>
          </cell>
          <cell r="F2150" t="str">
            <v>Micon TOS-1805 recertified lap</v>
          </cell>
          <cell r="G2150">
            <v>20.62</v>
          </cell>
        </row>
        <row r="2151">
          <cell r="E2151">
            <v>5593</v>
          </cell>
          <cell r="F2151" t="str">
            <v>Micon TOS-1805 recertified lap</v>
          </cell>
          <cell r="G2151">
            <v>20.62</v>
          </cell>
        </row>
        <row r="2152">
          <cell r="E2152">
            <v>5594</v>
          </cell>
          <cell r="F2152" t="str">
            <v>Micon TOS-1805 recertified lap</v>
          </cell>
          <cell r="G2152">
            <v>20.62</v>
          </cell>
        </row>
        <row r="2153">
          <cell r="E2153">
            <v>5595</v>
          </cell>
          <cell r="F2153" t="str">
            <v>Micon TOS-1805 recertified lap</v>
          </cell>
          <cell r="G2153">
            <v>20.62</v>
          </cell>
        </row>
        <row r="2154">
          <cell r="E2154">
            <v>5596</v>
          </cell>
          <cell r="F2154" t="str">
            <v>Micon TOS-1805 recertified lap</v>
          </cell>
          <cell r="G2154">
            <v>20.62</v>
          </cell>
        </row>
        <row r="2155">
          <cell r="E2155">
            <v>5597</v>
          </cell>
          <cell r="F2155" t="str">
            <v>Micon TOS-1805 recertified lap</v>
          </cell>
          <cell r="G2155">
            <v>20.62</v>
          </cell>
        </row>
        <row r="2156">
          <cell r="E2156">
            <v>5598</v>
          </cell>
          <cell r="F2156" t="str">
            <v>Micon TOS-1805 recertified lap</v>
          </cell>
          <cell r="G2156">
            <v>20.62</v>
          </cell>
        </row>
        <row r="2157">
          <cell r="E2157">
            <v>5599</v>
          </cell>
          <cell r="F2157" t="str">
            <v>Micon TOS-1805 recertified lap</v>
          </cell>
          <cell r="G2157">
            <v>20.62</v>
          </cell>
        </row>
        <row r="2158">
          <cell r="E2158">
            <v>5600</v>
          </cell>
          <cell r="F2158" t="str">
            <v>Micon TOS-1805 recertified lap</v>
          </cell>
          <cell r="G2158">
            <v>20.62</v>
          </cell>
        </row>
        <row r="2159">
          <cell r="E2159">
            <v>5601</v>
          </cell>
          <cell r="F2159" t="str">
            <v>Micon TOS-1805 recertified lap</v>
          </cell>
          <cell r="G2159">
            <v>20.62</v>
          </cell>
        </row>
        <row r="2160">
          <cell r="E2160">
            <v>5602</v>
          </cell>
          <cell r="F2160" t="str">
            <v>Micon TOS-1805 recertified lap</v>
          </cell>
          <cell r="G2160">
            <v>20.62</v>
          </cell>
        </row>
        <row r="2161">
          <cell r="E2161">
            <v>5603</v>
          </cell>
          <cell r="F2161" t="str">
            <v>Micon TOS-1805 recertified lap</v>
          </cell>
          <cell r="G2161">
            <v>20.62</v>
          </cell>
        </row>
        <row r="2162">
          <cell r="E2162">
            <v>5604</v>
          </cell>
          <cell r="F2162" t="str">
            <v>Micon TOS-1805 recertified lap</v>
          </cell>
          <cell r="G2162">
            <v>20.62</v>
          </cell>
        </row>
        <row r="2163">
          <cell r="E2163">
            <v>5605</v>
          </cell>
          <cell r="F2163" t="str">
            <v>Micon TOS-1805 recertified lap</v>
          </cell>
          <cell r="G2163">
            <v>20.62</v>
          </cell>
        </row>
        <row r="2164">
          <cell r="E2164">
            <v>5606</v>
          </cell>
          <cell r="F2164" t="str">
            <v>Centra Software License</v>
          </cell>
          <cell r="G2164">
            <v>8007.76</v>
          </cell>
        </row>
        <row r="2165">
          <cell r="E2165">
            <v>5607</v>
          </cell>
          <cell r="F2165" t="str">
            <v>Coppell Leasehold Improvements</v>
          </cell>
          <cell r="G2165">
            <v>855.22</v>
          </cell>
        </row>
        <row r="2166">
          <cell r="E2166">
            <v>5608</v>
          </cell>
          <cell r="F2166" t="str">
            <v>Dialer System Upgrade</v>
          </cell>
          <cell r="G2166">
            <v>2522.9499999999998</v>
          </cell>
        </row>
        <row r="2167">
          <cell r="E2167">
            <v>5609</v>
          </cell>
          <cell r="F2167" t="str">
            <v>NEC VSD Projector</v>
          </cell>
          <cell r="G2167">
            <v>59.04</v>
          </cell>
        </row>
        <row r="2168">
          <cell r="E2168">
            <v>5610</v>
          </cell>
          <cell r="F2168" t="str">
            <v>Leasehold Improvements Coppell</v>
          </cell>
          <cell r="G2168">
            <v>539.65</v>
          </cell>
        </row>
        <row r="2169">
          <cell r="E2169">
            <v>5611</v>
          </cell>
          <cell r="F2169" t="str">
            <v>Dialer System Upgrade</v>
          </cell>
          <cell r="G2169">
            <v>525.70000000000005</v>
          </cell>
        </row>
        <row r="2170">
          <cell r="E2170">
            <v>5612</v>
          </cell>
          <cell r="F2170" t="str">
            <v>Dialer System Upgrade</v>
          </cell>
          <cell r="G2170">
            <v>2397.5300000000002</v>
          </cell>
        </row>
        <row r="2171">
          <cell r="E2171">
            <v>5613</v>
          </cell>
          <cell r="F2171" t="str">
            <v>Dialer System Upgrade Bedford,</v>
          </cell>
          <cell r="G2171">
            <v>1176.1600000000001</v>
          </cell>
        </row>
        <row r="2172">
          <cell r="E2172">
            <v>5614</v>
          </cell>
          <cell r="F2172" t="str">
            <v>Dialer System Upgrade Bedford,</v>
          </cell>
          <cell r="G2172">
            <v>1994.23</v>
          </cell>
        </row>
        <row r="2173">
          <cell r="E2173">
            <v>5615</v>
          </cell>
          <cell r="F2173" t="str">
            <v>Dialer System Upgrade Bedford,</v>
          </cell>
          <cell r="G2173">
            <v>275.62</v>
          </cell>
        </row>
        <row r="2174">
          <cell r="E2174">
            <v>5616</v>
          </cell>
          <cell r="F2174" t="str">
            <v>Dialer System Upgrade Charlott</v>
          </cell>
          <cell r="G2174">
            <v>2039.37</v>
          </cell>
        </row>
        <row r="2175">
          <cell r="E2175">
            <v>5617</v>
          </cell>
          <cell r="F2175" t="str">
            <v>Dialer System Upgrade Charlott</v>
          </cell>
          <cell r="G2175">
            <v>2556.6</v>
          </cell>
        </row>
        <row r="2176">
          <cell r="E2176">
            <v>5618</v>
          </cell>
          <cell r="F2176" t="str">
            <v>Auto One Houston Cisco Conv. D</v>
          </cell>
          <cell r="G2176">
            <v>666.7</v>
          </cell>
        </row>
        <row r="2177">
          <cell r="E2177">
            <v>5619</v>
          </cell>
          <cell r="F2177" t="str">
            <v>Auto One Houston Cisco Conv. D</v>
          </cell>
          <cell r="G2177">
            <v>86.69</v>
          </cell>
        </row>
        <row r="2178">
          <cell r="E2178">
            <v>5620</v>
          </cell>
          <cell r="F2178" t="str">
            <v>Symon Comm. Upgrade CET equipm</v>
          </cell>
          <cell r="G2178">
            <v>78.430000000000007</v>
          </cell>
        </row>
        <row r="2179">
          <cell r="E2179">
            <v>5621</v>
          </cell>
          <cell r="F2179" t="str">
            <v>Time Clock and installation</v>
          </cell>
          <cell r="G2179">
            <v>26.56</v>
          </cell>
        </row>
        <row r="2180">
          <cell r="E2180">
            <v>5622</v>
          </cell>
          <cell r="F2180" t="str">
            <v>Circuit Pack Interface Charlot</v>
          </cell>
          <cell r="G2180">
            <v>142.41999999999999</v>
          </cell>
        </row>
        <row r="2181">
          <cell r="E2181">
            <v>5623</v>
          </cell>
          <cell r="F2181" t="str">
            <v>Symon Comm. Upgrade CET equipm</v>
          </cell>
          <cell r="G2181">
            <v>68.16</v>
          </cell>
        </row>
        <row r="2182">
          <cell r="E2182">
            <v>5624</v>
          </cell>
          <cell r="F2182" t="str">
            <v>Dell laptop and docking statio</v>
          </cell>
          <cell r="G2182">
            <v>64.41</v>
          </cell>
        </row>
        <row r="2183">
          <cell r="E2183">
            <v>5625</v>
          </cell>
          <cell r="F2183" t="str">
            <v>ADA Door Sets 8th &amp; 9th Floors</v>
          </cell>
          <cell r="G2183">
            <v>52.3</v>
          </cell>
        </row>
        <row r="2184">
          <cell r="E2184">
            <v>5626</v>
          </cell>
          <cell r="F2184" t="str">
            <v>Leasehold Remodel</v>
          </cell>
          <cell r="G2184">
            <v>2317.31</v>
          </cell>
        </row>
        <row r="2185">
          <cell r="E2185">
            <v>5627</v>
          </cell>
          <cell r="F2185" t="str">
            <v>Leasehold Remodel 5th Floor</v>
          </cell>
          <cell r="G2185">
            <v>763.34</v>
          </cell>
        </row>
        <row r="2186">
          <cell r="E2186">
            <v>5628</v>
          </cell>
          <cell r="F2186" t="str">
            <v>PBX Room Remodel CIP 939</v>
          </cell>
          <cell r="G2186">
            <v>871.45</v>
          </cell>
        </row>
        <row r="2187">
          <cell r="E2187">
            <v>5629</v>
          </cell>
          <cell r="F2187" t="str">
            <v>Telco Room Expansion CIP 1130</v>
          </cell>
          <cell r="G2187">
            <v>919.01</v>
          </cell>
        </row>
        <row r="2188">
          <cell r="E2188">
            <v>5630</v>
          </cell>
          <cell r="F2188" t="str">
            <v>1st Flr Expansion CIP 1226</v>
          </cell>
          <cell r="G2188">
            <v>253.41</v>
          </cell>
        </row>
        <row r="2189">
          <cell r="E2189">
            <v>5631</v>
          </cell>
          <cell r="F2189" t="str">
            <v>Moving Expense</v>
          </cell>
          <cell r="G2189">
            <v>112.91</v>
          </cell>
        </row>
        <row r="2190">
          <cell r="E2190">
            <v>5632</v>
          </cell>
          <cell r="F2190" t="str">
            <v>Wallcovering</v>
          </cell>
          <cell r="G2190">
            <v>157.91</v>
          </cell>
        </row>
        <row r="2191">
          <cell r="E2191">
            <v>5634</v>
          </cell>
          <cell r="F2191" t="str">
            <v>Electrical Work</v>
          </cell>
          <cell r="G2191">
            <v>274.69</v>
          </cell>
        </row>
        <row r="2192">
          <cell r="E2192">
            <v>5635</v>
          </cell>
          <cell r="F2192" t="str">
            <v>Space Planning</v>
          </cell>
          <cell r="G2192">
            <v>823.02</v>
          </cell>
        </row>
        <row r="2193">
          <cell r="E2193">
            <v>5636</v>
          </cell>
          <cell r="F2193" t="str">
            <v>Repairs / Build Out</v>
          </cell>
          <cell r="G2193">
            <v>215.82</v>
          </cell>
        </row>
        <row r="2194">
          <cell r="E2194">
            <v>5637</v>
          </cell>
          <cell r="F2194" t="str">
            <v>Countertops</v>
          </cell>
          <cell r="G2194">
            <v>18.5</v>
          </cell>
        </row>
        <row r="2195">
          <cell r="E2195">
            <v>5638</v>
          </cell>
          <cell r="F2195" t="str">
            <v>Buildout</v>
          </cell>
          <cell r="G2195">
            <v>41.81</v>
          </cell>
        </row>
        <row r="2196">
          <cell r="E2196">
            <v>5639</v>
          </cell>
          <cell r="F2196" t="str">
            <v>Millwork</v>
          </cell>
          <cell r="G2196">
            <v>76.84</v>
          </cell>
        </row>
        <row r="2197">
          <cell r="E2197">
            <v>5640</v>
          </cell>
          <cell r="F2197" t="str">
            <v>Leasehold Remodel</v>
          </cell>
          <cell r="G2197">
            <v>2841.75</v>
          </cell>
        </row>
        <row r="2198">
          <cell r="E2198">
            <v>5641</v>
          </cell>
          <cell r="F2198" t="str">
            <v>Leasehold Improvements CIP668</v>
          </cell>
          <cell r="G2198">
            <v>1221.45</v>
          </cell>
        </row>
        <row r="2199">
          <cell r="E2199">
            <v>5770</v>
          </cell>
          <cell r="F2199" t="str">
            <v>STORAGE CABINET M352CW-6 #6</v>
          </cell>
          <cell r="G2199">
            <v>10.44</v>
          </cell>
        </row>
        <row r="2200">
          <cell r="E2200">
            <v>5771</v>
          </cell>
          <cell r="F2200" t="str">
            <v>FILE LATERAL 5423LA 3333 P4J</v>
          </cell>
          <cell r="G2200">
            <v>7.23</v>
          </cell>
        </row>
        <row r="2201">
          <cell r="E2201">
            <v>5772</v>
          </cell>
          <cell r="F2201" t="str">
            <v>FILE LATERAL 5423LA 3333 P4J</v>
          </cell>
          <cell r="G2201">
            <v>7.23</v>
          </cell>
        </row>
        <row r="2202">
          <cell r="E2202">
            <v>5773</v>
          </cell>
          <cell r="F2202" t="str">
            <v>FILE LATERAL 5423LA 3333 P4J</v>
          </cell>
          <cell r="G2202">
            <v>7.23</v>
          </cell>
        </row>
        <row r="2203">
          <cell r="E2203">
            <v>5774</v>
          </cell>
          <cell r="F2203" t="str">
            <v>FILE LATERAL 5423LA 3333 P4J</v>
          </cell>
          <cell r="G2203">
            <v>7.23</v>
          </cell>
        </row>
        <row r="2204">
          <cell r="E2204">
            <v>5775</v>
          </cell>
          <cell r="F2204" t="str">
            <v>FILE LATERAL 5423LA 3333 P4J</v>
          </cell>
          <cell r="G2204">
            <v>7.23</v>
          </cell>
        </row>
        <row r="2205">
          <cell r="E2205">
            <v>5776</v>
          </cell>
          <cell r="F2205" t="str">
            <v>DESK W4227236R W/W3CWD-304W</v>
          </cell>
          <cell r="G2205">
            <v>10.94</v>
          </cell>
        </row>
        <row r="2206">
          <cell r="E2206">
            <v>5777</v>
          </cell>
          <cell r="F2206" t="str">
            <v>CREDENZA W42H7120-304W</v>
          </cell>
          <cell r="G2206">
            <v>10.75</v>
          </cell>
        </row>
        <row r="2207">
          <cell r="E2207">
            <v>5778</v>
          </cell>
          <cell r="F2207" t="str">
            <v>CHAIR 212275-T006-1006-602</v>
          </cell>
          <cell r="G2207">
            <v>5.82</v>
          </cell>
        </row>
        <row r="2208">
          <cell r="E2208">
            <v>5779</v>
          </cell>
          <cell r="F2208" t="str">
            <v>CHAIR 212275-T006-1006-602</v>
          </cell>
          <cell r="G2208">
            <v>5.82</v>
          </cell>
        </row>
        <row r="2209">
          <cell r="E2209">
            <v>5780</v>
          </cell>
          <cell r="F2209" t="str">
            <v>CHAIR 212275-T006-1006-602</v>
          </cell>
          <cell r="G2209">
            <v>5.82</v>
          </cell>
        </row>
        <row r="2210">
          <cell r="E2210">
            <v>5781</v>
          </cell>
          <cell r="F2210" t="str">
            <v>CHAIR 212275-T006-1006-602</v>
          </cell>
          <cell r="G2210">
            <v>5.82</v>
          </cell>
        </row>
        <row r="2211">
          <cell r="E2211">
            <v>5782</v>
          </cell>
          <cell r="F2211" t="str">
            <v>DESK 9059C-2751-4650-4650</v>
          </cell>
          <cell r="G2211">
            <v>5.37</v>
          </cell>
        </row>
        <row r="2212">
          <cell r="E2212">
            <v>5783</v>
          </cell>
          <cell r="F2212" t="str">
            <v>DESK 9059C-2751-4650-4650</v>
          </cell>
          <cell r="G2212">
            <v>5.37</v>
          </cell>
        </row>
        <row r="2213">
          <cell r="E2213">
            <v>5784</v>
          </cell>
          <cell r="F2213" t="str">
            <v>DESK 9059C-2751-4650-4650</v>
          </cell>
          <cell r="G2213">
            <v>5.37</v>
          </cell>
        </row>
        <row r="2214">
          <cell r="E2214">
            <v>5785</v>
          </cell>
          <cell r="F2214" t="str">
            <v>DESK 9059C-2751-4650-4650</v>
          </cell>
          <cell r="G2214">
            <v>5.37</v>
          </cell>
        </row>
        <row r="2215">
          <cell r="E2215">
            <v>5786</v>
          </cell>
          <cell r="F2215" t="str">
            <v>DESK 9059C-2751-4650-4650</v>
          </cell>
          <cell r="G2215">
            <v>5.37</v>
          </cell>
        </row>
        <row r="2216">
          <cell r="E2216">
            <v>5787</v>
          </cell>
          <cell r="F2216" t="str">
            <v>DESK 9059C-2751-4650-4650</v>
          </cell>
          <cell r="G2216">
            <v>5.37</v>
          </cell>
        </row>
        <row r="2217">
          <cell r="E2217">
            <v>5788</v>
          </cell>
          <cell r="F2217" t="str">
            <v>DESK 9059C-2751-4650-4650</v>
          </cell>
          <cell r="G2217">
            <v>5.37</v>
          </cell>
        </row>
        <row r="2218">
          <cell r="E2218">
            <v>5789</v>
          </cell>
          <cell r="F2218" t="str">
            <v>DESK 9059C-2751-4650-4650</v>
          </cell>
          <cell r="G2218">
            <v>5.37</v>
          </cell>
        </row>
        <row r="2219">
          <cell r="E2219">
            <v>5790</v>
          </cell>
          <cell r="F2219" t="str">
            <v>DESK 9059C-2751-4650-4650</v>
          </cell>
          <cell r="G2219">
            <v>5.37</v>
          </cell>
        </row>
        <row r="2220">
          <cell r="E2220">
            <v>5791</v>
          </cell>
          <cell r="F2220" t="str">
            <v>DESK 9059C-2751-4650-4650</v>
          </cell>
          <cell r="G2220">
            <v>5.37</v>
          </cell>
        </row>
        <row r="2221">
          <cell r="E2221">
            <v>5792</v>
          </cell>
          <cell r="F2221" t="str">
            <v>DESK 9059C-2751-4650-4650</v>
          </cell>
          <cell r="G2221">
            <v>5.37</v>
          </cell>
        </row>
        <row r="2222">
          <cell r="E2222">
            <v>5793</v>
          </cell>
          <cell r="F2222" t="str">
            <v>DESK 9059C-2751-4650-4650</v>
          </cell>
          <cell r="G2222">
            <v>5.37</v>
          </cell>
        </row>
        <row r="2223">
          <cell r="E2223">
            <v>5794</v>
          </cell>
          <cell r="F2223" t="str">
            <v>DESK 9059C-2751-4650-4650</v>
          </cell>
          <cell r="G2223">
            <v>5.37</v>
          </cell>
        </row>
        <row r="2224">
          <cell r="E2224">
            <v>5795</v>
          </cell>
          <cell r="F2224" t="str">
            <v>DESK 9059C-2751-4650-4650</v>
          </cell>
          <cell r="G2224">
            <v>5.37</v>
          </cell>
        </row>
        <row r="2225">
          <cell r="E2225">
            <v>5796</v>
          </cell>
          <cell r="F2225" t="str">
            <v>DESK 9059C-2751-4650-4650</v>
          </cell>
          <cell r="G2225">
            <v>5.37</v>
          </cell>
        </row>
        <row r="2226">
          <cell r="E2226">
            <v>5797</v>
          </cell>
          <cell r="F2226" t="str">
            <v>CREDENZA B/CR/7220/BBF/DBD/BBF</v>
          </cell>
          <cell r="G2226">
            <v>22.15</v>
          </cell>
        </row>
        <row r="2227">
          <cell r="E2227">
            <v>5798</v>
          </cell>
          <cell r="F2227" t="str">
            <v>DESK EXEC B/DE/7236/BBF/O/BBF</v>
          </cell>
          <cell r="G2227">
            <v>21.91</v>
          </cell>
        </row>
        <row r="2228">
          <cell r="E2228">
            <v>5799</v>
          </cell>
          <cell r="F2228" t="str">
            <v>CREDENZA B/CR/7220/BBF/O/BBF/</v>
          </cell>
          <cell r="G2228">
            <v>20.46</v>
          </cell>
        </row>
        <row r="2229">
          <cell r="E2229">
            <v>5800</v>
          </cell>
          <cell r="F2229" t="str">
            <v>SOFA 958-SW-W97 STAFFORD</v>
          </cell>
          <cell r="G2229">
            <v>11.57</v>
          </cell>
        </row>
        <row r="2230">
          <cell r="E2230">
            <v>5801</v>
          </cell>
          <cell r="F2230" t="str">
            <v>TABLE TERMINAL B/CT/3630/332</v>
          </cell>
          <cell r="G2230">
            <v>6.97</v>
          </cell>
        </row>
        <row r="2231">
          <cell r="E2231">
            <v>5802</v>
          </cell>
          <cell r="F2231" t="str">
            <v>CHAIR 956T-5207 SONORA</v>
          </cell>
          <cell r="G2231">
            <v>6.26</v>
          </cell>
        </row>
        <row r="2232">
          <cell r="E2232">
            <v>5803</v>
          </cell>
          <cell r="F2232" t="str">
            <v>CREDENZA ZA-32-1 9039F-2751-</v>
          </cell>
          <cell r="G2232">
            <v>6.26</v>
          </cell>
        </row>
        <row r="2233">
          <cell r="E2233">
            <v>5804</v>
          </cell>
          <cell r="F2233" t="str">
            <v>DESK DBL PED DK-36-1 9075C-</v>
          </cell>
          <cell r="G2233">
            <v>5.78</v>
          </cell>
        </row>
        <row r="2234">
          <cell r="E2234">
            <v>5805</v>
          </cell>
          <cell r="F2234" t="str">
            <v>DESK 9059C-4650-4650-2751</v>
          </cell>
          <cell r="G2234">
            <v>5.45</v>
          </cell>
        </row>
        <row r="2235">
          <cell r="E2235">
            <v>5806</v>
          </cell>
          <cell r="F2235" t="str">
            <v>BOOKCASE B/BK/3642/332 DARK</v>
          </cell>
          <cell r="G2235">
            <v>5.42</v>
          </cell>
        </row>
        <row r="2236">
          <cell r="E2236">
            <v>5807</v>
          </cell>
          <cell r="F2236" t="str">
            <v>DESK 9059C-4650-4650-2751</v>
          </cell>
          <cell r="G2236">
            <v>5.37</v>
          </cell>
        </row>
        <row r="2237">
          <cell r="E2237">
            <v>5808</v>
          </cell>
          <cell r="F2237" t="str">
            <v>CHAIR 212275 VECTA WINDSOR</v>
          </cell>
          <cell r="G2237">
            <v>4.18</v>
          </cell>
        </row>
        <row r="2238">
          <cell r="E2238">
            <v>5809</v>
          </cell>
          <cell r="F2238" t="str">
            <v>CHAIR 212275 VECTA WINDSOR</v>
          </cell>
          <cell r="G2238">
            <v>4.18</v>
          </cell>
        </row>
        <row r="2239">
          <cell r="E2239">
            <v>5810</v>
          </cell>
          <cell r="F2239" t="str">
            <v>CHAIR 212275 VECTA WINDSOR</v>
          </cell>
          <cell r="G2239">
            <v>4.18</v>
          </cell>
        </row>
        <row r="2240">
          <cell r="E2240">
            <v>5811</v>
          </cell>
          <cell r="F2240" t="str">
            <v>CHAIR 212275 VECTA WINDSOR</v>
          </cell>
          <cell r="G2240">
            <v>4.18</v>
          </cell>
        </row>
        <row r="2241">
          <cell r="E2241">
            <v>5812</v>
          </cell>
          <cell r="F2241" t="str">
            <v>CHAIR 212275 VECTA WINDSOR</v>
          </cell>
          <cell r="G2241">
            <v>4.18</v>
          </cell>
        </row>
        <row r="2242">
          <cell r="E2242">
            <v>5813</v>
          </cell>
          <cell r="F2242" t="str">
            <v>CHAIR 212275 VECTA WINDSOR</v>
          </cell>
          <cell r="G2242">
            <v>4.18</v>
          </cell>
        </row>
        <row r="2243">
          <cell r="E2243">
            <v>5814</v>
          </cell>
          <cell r="F2243" t="str">
            <v>CHAIR 212275 VECTA WINDSOR</v>
          </cell>
          <cell r="G2243">
            <v>4.18</v>
          </cell>
        </row>
        <row r="2244">
          <cell r="E2244">
            <v>5815</v>
          </cell>
          <cell r="F2244" t="str">
            <v>TABLE 607903-T403-6403-1014</v>
          </cell>
          <cell r="G2244">
            <v>13.75</v>
          </cell>
        </row>
        <row r="2245">
          <cell r="E2245">
            <v>5816</v>
          </cell>
          <cell r="F2245" t="str">
            <v>DESK W4227236R DBL PED W/CTR</v>
          </cell>
          <cell r="G2245">
            <v>10.94</v>
          </cell>
        </row>
        <row r="2246">
          <cell r="E2246">
            <v>5817</v>
          </cell>
          <cell r="F2246" t="str">
            <v>CREDENZA W42H7120-304W</v>
          </cell>
          <cell r="G2246">
            <v>10.75</v>
          </cell>
        </row>
        <row r="2247">
          <cell r="E2247">
            <v>5818</v>
          </cell>
          <cell r="F2247" t="str">
            <v>CREDENZA W42H7120-304W</v>
          </cell>
          <cell r="G2247">
            <v>10.75</v>
          </cell>
        </row>
        <row r="2248">
          <cell r="E2248">
            <v>5819</v>
          </cell>
          <cell r="F2248" t="str">
            <v>CHAIR 752266 VECTA KELLY</v>
          </cell>
          <cell r="G2248">
            <v>6.4</v>
          </cell>
        </row>
        <row r="2249">
          <cell r="E2249">
            <v>5820</v>
          </cell>
          <cell r="F2249" t="str">
            <v>DESK W4216630R W/W42F4220-304W</v>
          </cell>
          <cell r="G2249">
            <v>14.39</v>
          </cell>
        </row>
        <row r="2250">
          <cell r="E2250">
            <v>5821</v>
          </cell>
          <cell r="F2250" t="str">
            <v>TABLE CONFERENCE CTD/48/3/WDB/</v>
          </cell>
          <cell r="G2250">
            <v>13.95</v>
          </cell>
        </row>
        <row r="2251">
          <cell r="E2251">
            <v>5822</v>
          </cell>
          <cell r="F2251" t="str">
            <v>CREDENZA W42J7120 304W ZA-76</v>
          </cell>
          <cell r="G2251">
            <v>9.75</v>
          </cell>
        </row>
        <row r="2252">
          <cell r="E2252">
            <v>5823</v>
          </cell>
          <cell r="F2252" t="str">
            <v>FILE LATERAL W4LF3620-304W</v>
          </cell>
          <cell r="G2252">
            <v>7.79</v>
          </cell>
        </row>
        <row r="2253">
          <cell r="E2253">
            <v>5824</v>
          </cell>
          <cell r="F2253" t="str">
            <v>DESK W4227236R DBL PED W/CTR</v>
          </cell>
          <cell r="G2253">
            <v>10.94</v>
          </cell>
        </row>
        <row r="2254">
          <cell r="E2254">
            <v>5825</v>
          </cell>
          <cell r="F2254" t="str">
            <v>CREDENZA W42H7120-3772</v>
          </cell>
          <cell r="G2254">
            <v>10.75</v>
          </cell>
        </row>
        <row r="2255">
          <cell r="E2255">
            <v>5826</v>
          </cell>
          <cell r="F2255" t="str">
            <v>STAND CRT W40V-4225R-3772</v>
          </cell>
          <cell r="G2255">
            <v>4.7699999999999996</v>
          </cell>
        </row>
        <row r="2256">
          <cell r="E2256">
            <v>5827</v>
          </cell>
          <cell r="F2256" t="str">
            <v>CHAIR 212275 VECTA WINDSOR</v>
          </cell>
          <cell r="G2256">
            <v>4.38</v>
          </cell>
        </row>
        <row r="2257">
          <cell r="E2257">
            <v>5828</v>
          </cell>
          <cell r="F2257" t="str">
            <v>CHAIR 212275 VECTA WINDSOR</v>
          </cell>
          <cell r="G2257">
            <v>4.38</v>
          </cell>
        </row>
        <row r="2258">
          <cell r="E2258">
            <v>5829</v>
          </cell>
          <cell r="F2258" t="str">
            <v>TABLE VDT W40V4225R-3772-3772</v>
          </cell>
          <cell r="G2258">
            <v>4.7699999999999996</v>
          </cell>
        </row>
        <row r="2259">
          <cell r="E2259">
            <v>5830</v>
          </cell>
          <cell r="F2259" t="str">
            <v>TABLE VDT W40V4225R-3772-3772</v>
          </cell>
          <cell r="G2259">
            <v>4.7699999999999996</v>
          </cell>
        </row>
        <row r="2260">
          <cell r="E2260">
            <v>5832</v>
          </cell>
          <cell r="F2260" t="str">
            <v>CREDENZA W42M6020-304W</v>
          </cell>
          <cell r="G2260">
            <v>91.98</v>
          </cell>
        </row>
        <row r="2261">
          <cell r="E2261">
            <v>5833</v>
          </cell>
          <cell r="F2261" t="str">
            <v>DESK DBL PEDESTAL W4266030R W/</v>
          </cell>
          <cell r="G2261">
            <v>9.9</v>
          </cell>
        </row>
        <row r="2262">
          <cell r="E2262">
            <v>5834</v>
          </cell>
          <cell r="F2262" t="str">
            <v>VISUAL AID MAGNABOARD B060BNW6</v>
          </cell>
          <cell r="G2262">
            <v>8.91</v>
          </cell>
        </row>
        <row r="2263">
          <cell r="E2263">
            <v>5835</v>
          </cell>
          <cell r="F2263" t="str">
            <v>CHAIR 752266 VECTA 1014/L024</v>
          </cell>
          <cell r="G2263">
            <v>6.72</v>
          </cell>
        </row>
        <row r="2264">
          <cell r="E2264">
            <v>5836</v>
          </cell>
          <cell r="F2264" t="str">
            <v>VISUAL AID MAGNABOARD B060BNW6</v>
          </cell>
          <cell r="G2264">
            <v>8.92</v>
          </cell>
        </row>
        <row r="2265">
          <cell r="E2265">
            <v>5837</v>
          </cell>
          <cell r="F2265" t="str">
            <v>CREDENZA B/CR/7220/BBF/DBD/BBF</v>
          </cell>
          <cell r="G2265">
            <v>32.01</v>
          </cell>
        </row>
        <row r="2266">
          <cell r="E2266">
            <v>5838</v>
          </cell>
          <cell r="F2266" t="str">
            <v>CREDENZA B/CR/7220/BBF/O/BBF/</v>
          </cell>
          <cell r="G2266">
            <v>22.93</v>
          </cell>
        </row>
        <row r="2267">
          <cell r="E2267">
            <v>5839</v>
          </cell>
          <cell r="F2267" t="str">
            <v>DESK EXEC B/DE/7236/BBF/O/BBF</v>
          </cell>
          <cell r="G2267">
            <v>22.93</v>
          </cell>
        </row>
        <row r="2268">
          <cell r="E2268">
            <v>5840</v>
          </cell>
          <cell r="F2268" t="str">
            <v>TABLE TERMINAL B/CT/3630/332</v>
          </cell>
          <cell r="G2268">
            <v>8.6199999999999992</v>
          </cell>
        </row>
        <row r="2269">
          <cell r="E2269">
            <v>5841</v>
          </cell>
          <cell r="F2269" t="str">
            <v>BOOKCASE B/BK/3642/332 DARK</v>
          </cell>
          <cell r="G2269">
            <v>8.39</v>
          </cell>
        </row>
        <row r="2270">
          <cell r="E2270">
            <v>5842</v>
          </cell>
          <cell r="F2270" t="str">
            <v>DESK W4227236R W/CENTER DRAWER</v>
          </cell>
          <cell r="G2270">
            <v>10.94</v>
          </cell>
        </row>
        <row r="2271">
          <cell r="E2271">
            <v>5843</v>
          </cell>
          <cell r="F2271" t="str">
            <v>CREDENZA W42H7120-304W</v>
          </cell>
          <cell r="G2271">
            <v>10.75</v>
          </cell>
        </row>
        <row r="2272">
          <cell r="E2272">
            <v>5844</v>
          </cell>
          <cell r="F2272" t="str">
            <v>CREDENZA W42J7120 304W ZA-76</v>
          </cell>
          <cell r="G2272">
            <v>9.75</v>
          </cell>
        </row>
        <row r="2273">
          <cell r="E2273">
            <v>5845</v>
          </cell>
          <cell r="F2273" t="str">
            <v>STAND CRT W40V-4225R 304W</v>
          </cell>
          <cell r="G2273">
            <v>4.7699999999999996</v>
          </cell>
        </row>
        <row r="2274">
          <cell r="E2274">
            <v>5846</v>
          </cell>
          <cell r="F2274" t="str">
            <v>CREDENZA W42H7120-304W</v>
          </cell>
          <cell r="G2274">
            <v>10.75</v>
          </cell>
        </row>
        <row r="2275">
          <cell r="E2275">
            <v>5847</v>
          </cell>
          <cell r="F2275" t="str">
            <v>DESK W4216630R W/W42F4220-304W</v>
          </cell>
          <cell r="G2275">
            <v>8.6199999999999992</v>
          </cell>
        </row>
        <row r="2276">
          <cell r="E2276">
            <v>5848</v>
          </cell>
          <cell r="F2276" t="str">
            <v>DESK W4216630R W/W42F4220-304W</v>
          </cell>
          <cell r="G2276">
            <v>8.6199999999999992</v>
          </cell>
        </row>
        <row r="2277">
          <cell r="E2277">
            <v>5849</v>
          </cell>
          <cell r="F2277" t="str">
            <v>DESK 9059B W/9005A-4650-9201-</v>
          </cell>
          <cell r="G2277">
            <v>7.23</v>
          </cell>
        </row>
        <row r="2278">
          <cell r="E2278">
            <v>5850</v>
          </cell>
          <cell r="F2278" t="str">
            <v>CREDENZA ZA-32 9039F-4650-2751</v>
          </cell>
          <cell r="G2278">
            <v>6.26</v>
          </cell>
        </row>
        <row r="2279">
          <cell r="E2279">
            <v>5851</v>
          </cell>
          <cell r="F2279" t="str">
            <v>BOOKCASE B/BK/3642/332 DARK</v>
          </cell>
          <cell r="G2279">
            <v>5.42</v>
          </cell>
        </row>
        <row r="2280">
          <cell r="E2280">
            <v>5852</v>
          </cell>
          <cell r="F2280" t="str">
            <v>FILE FIR41822CPA 4-DRAWER</v>
          </cell>
          <cell r="G2280">
            <v>6.97</v>
          </cell>
        </row>
        <row r="2281">
          <cell r="E2281">
            <v>5853</v>
          </cell>
          <cell r="F2281" t="str">
            <v>WORKSTATION CONSISTING OF</v>
          </cell>
          <cell r="G2281">
            <v>23.86</v>
          </cell>
        </row>
        <row r="2282">
          <cell r="E2282">
            <v>5854</v>
          </cell>
          <cell r="F2282" t="str">
            <v>CREDENZA W42M6020 304W-9250</v>
          </cell>
          <cell r="G2282">
            <v>10.17</v>
          </cell>
        </row>
        <row r="2283">
          <cell r="E2283">
            <v>5855</v>
          </cell>
          <cell r="F2283" t="str">
            <v>CREDENZA W42M6020 304W-9250</v>
          </cell>
          <cell r="G2283">
            <v>10.17</v>
          </cell>
        </row>
        <row r="2284">
          <cell r="E2284">
            <v>5856</v>
          </cell>
          <cell r="F2284" t="str">
            <v>DESK #W4226030R-305W-9250 W/</v>
          </cell>
          <cell r="G2284">
            <v>9.9</v>
          </cell>
        </row>
        <row r="2285">
          <cell r="E2285">
            <v>5857</v>
          </cell>
          <cell r="F2285" t="str">
            <v>DESK #W4226030R-305W-9250 W/</v>
          </cell>
          <cell r="G2285">
            <v>9.9</v>
          </cell>
        </row>
        <row r="2286">
          <cell r="E2286">
            <v>5858</v>
          </cell>
          <cell r="F2286" t="str">
            <v>TABLE #W40V4225E-304W W/</v>
          </cell>
          <cell r="G2286">
            <v>5.43</v>
          </cell>
        </row>
        <row r="2287">
          <cell r="E2287">
            <v>5859</v>
          </cell>
          <cell r="F2287" t="str">
            <v>CHAIR 212275 VECTA WINDSOR</v>
          </cell>
          <cell r="G2287">
            <v>4.38</v>
          </cell>
        </row>
        <row r="2288">
          <cell r="E2288">
            <v>5860</v>
          </cell>
          <cell r="F2288" t="str">
            <v>CHAIR 212275 VECTA WINDSOR</v>
          </cell>
          <cell r="G2288">
            <v>4.38</v>
          </cell>
        </row>
        <row r="2289">
          <cell r="E2289">
            <v>5861</v>
          </cell>
          <cell r="F2289" t="str">
            <v>RETURN W42F4220-304W-9250-304W</v>
          </cell>
          <cell r="G2289">
            <v>5.76</v>
          </cell>
        </row>
        <row r="2290">
          <cell r="E2290">
            <v>5862</v>
          </cell>
          <cell r="F2290" t="str">
            <v>RETURN W42F4220-304W-9250-304W</v>
          </cell>
          <cell r="G2290">
            <v>5.76</v>
          </cell>
        </row>
        <row r="2291">
          <cell r="E2291">
            <v>5863</v>
          </cell>
          <cell r="F2291" t="str">
            <v>DESK SGL PED W4216030R W/</v>
          </cell>
          <cell r="G2291">
            <v>53.42</v>
          </cell>
        </row>
        <row r="2292">
          <cell r="E2292">
            <v>5864</v>
          </cell>
          <cell r="F2292" t="str">
            <v>MAIL SORTER KWIK FILE UNIT</v>
          </cell>
          <cell r="G2292">
            <v>13.86</v>
          </cell>
        </row>
        <row r="2293">
          <cell r="E2293">
            <v>5865</v>
          </cell>
          <cell r="F2293" t="str">
            <v>MAIL SORTER KWIK FILE UNIT</v>
          </cell>
          <cell r="G2293">
            <v>13.86</v>
          </cell>
        </row>
        <row r="2294">
          <cell r="E2294">
            <v>5866</v>
          </cell>
          <cell r="F2294" t="str">
            <v>DESK SGL PED W4016303R W/</v>
          </cell>
          <cell r="G2294">
            <v>11.98</v>
          </cell>
        </row>
        <row r="2295">
          <cell r="E2295">
            <v>5867</v>
          </cell>
          <cell r="F2295" t="str">
            <v>DESK SGL PED W4216030R W/</v>
          </cell>
          <cell r="G2295">
            <v>10.5</v>
          </cell>
        </row>
        <row r="2296">
          <cell r="E2296">
            <v>5868</v>
          </cell>
          <cell r="F2296" t="str">
            <v>DESK SGL PED W4216030R W/</v>
          </cell>
          <cell r="G2296">
            <v>10.5</v>
          </cell>
        </row>
        <row r="2297">
          <cell r="E2297">
            <v>5869</v>
          </cell>
          <cell r="F2297" t="str">
            <v>DESK SGL PED W4216030R W/</v>
          </cell>
          <cell r="G2297">
            <v>10.5</v>
          </cell>
        </row>
        <row r="2298">
          <cell r="E2298">
            <v>5870</v>
          </cell>
          <cell r="F2298" t="str">
            <v>DESK SGL PED W4216030R W/</v>
          </cell>
          <cell r="G2298">
            <v>10.5</v>
          </cell>
        </row>
        <row r="2299">
          <cell r="E2299">
            <v>5871</v>
          </cell>
          <cell r="F2299" t="str">
            <v>DESK SGL PED W4216030R W/</v>
          </cell>
          <cell r="G2299">
            <v>10.5</v>
          </cell>
        </row>
        <row r="2300">
          <cell r="E2300">
            <v>5872</v>
          </cell>
          <cell r="F2300" t="str">
            <v>CREDENZA W42M6020-304W-9250</v>
          </cell>
          <cell r="G2300">
            <v>10.17</v>
          </cell>
        </row>
        <row r="2301">
          <cell r="E2301">
            <v>5873</v>
          </cell>
          <cell r="F2301" t="str">
            <v>CREDENZA W42M6020-304W-9250</v>
          </cell>
          <cell r="G2301">
            <v>10.17</v>
          </cell>
        </row>
        <row r="2302">
          <cell r="E2302">
            <v>5874</v>
          </cell>
          <cell r="F2302" t="str">
            <v>CREDENZA W42M6020-304W-9250</v>
          </cell>
          <cell r="G2302">
            <v>10.17</v>
          </cell>
        </row>
        <row r="2303">
          <cell r="E2303">
            <v>5875</v>
          </cell>
          <cell r="F2303" t="str">
            <v>CREDENZA W42M6020-304W-9250</v>
          </cell>
          <cell r="G2303">
            <v>10.17</v>
          </cell>
        </row>
        <row r="2304">
          <cell r="E2304">
            <v>5876</v>
          </cell>
          <cell r="F2304" t="str">
            <v>CREDENZA W42M6020-304W-9250</v>
          </cell>
          <cell r="G2304">
            <v>10.17</v>
          </cell>
        </row>
        <row r="2305">
          <cell r="E2305">
            <v>5877</v>
          </cell>
          <cell r="F2305" t="str">
            <v>CREDENZA W42M6020-304W-9250</v>
          </cell>
          <cell r="G2305">
            <v>10.17</v>
          </cell>
        </row>
        <row r="2306">
          <cell r="E2306">
            <v>5878</v>
          </cell>
          <cell r="F2306" t="str">
            <v>CREDENZA W42M6020-304W-9250</v>
          </cell>
          <cell r="G2306">
            <v>10.17</v>
          </cell>
        </row>
        <row r="2307">
          <cell r="E2307">
            <v>5879</v>
          </cell>
          <cell r="F2307" t="str">
            <v>CREDENZA W42M6020-304W-9250</v>
          </cell>
          <cell r="G2307">
            <v>10.17</v>
          </cell>
        </row>
        <row r="2308">
          <cell r="E2308">
            <v>5880</v>
          </cell>
          <cell r="F2308" t="str">
            <v>CREDENZA W42M6020-304W-9250</v>
          </cell>
          <cell r="G2308">
            <v>10.17</v>
          </cell>
        </row>
        <row r="2309">
          <cell r="E2309">
            <v>5881</v>
          </cell>
          <cell r="F2309" t="str">
            <v>CREDENZA W42M6020-304W-9250</v>
          </cell>
          <cell r="G2309">
            <v>10.17</v>
          </cell>
        </row>
        <row r="2310">
          <cell r="E2310">
            <v>5882</v>
          </cell>
          <cell r="F2310" t="str">
            <v>CREDENZA W42M6020-304W-9250</v>
          </cell>
          <cell r="G2310">
            <v>10.17</v>
          </cell>
        </row>
        <row r="2311">
          <cell r="E2311">
            <v>5883</v>
          </cell>
          <cell r="F2311" t="str">
            <v>DESK DBL PED W4226030R-304W-</v>
          </cell>
          <cell r="G2311">
            <v>9.9</v>
          </cell>
        </row>
        <row r="2312">
          <cell r="E2312">
            <v>5884</v>
          </cell>
          <cell r="F2312" t="str">
            <v>DESK DBL PED W4226030R-304W-</v>
          </cell>
          <cell r="G2312">
            <v>9.9</v>
          </cell>
        </row>
        <row r="2313">
          <cell r="E2313">
            <v>5885</v>
          </cell>
          <cell r="F2313" t="str">
            <v>DESK DBL PED W4226030R-304W-</v>
          </cell>
          <cell r="G2313">
            <v>9.9</v>
          </cell>
        </row>
        <row r="2314">
          <cell r="E2314">
            <v>5886</v>
          </cell>
          <cell r="F2314" t="str">
            <v>DESK DBL PED W4226030R-304W-</v>
          </cell>
          <cell r="G2314">
            <v>9.9</v>
          </cell>
        </row>
        <row r="2315">
          <cell r="E2315">
            <v>5887</v>
          </cell>
          <cell r="F2315" t="str">
            <v>DESK DBL PED W4226030R-304W-</v>
          </cell>
          <cell r="G2315">
            <v>9.9</v>
          </cell>
        </row>
        <row r="2316">
          <cell r="E2316">
            <v>5888</v>
          </cell>
          <cell r="F2316" t="str">
            <v>DESK DBL PED W4226030R-304W-</v>
          </cell>
          <cell r="G2316">
            <v>9.9</v>
          </cell>
        </row>
        <row r="2317">
          <cell r="E2317">
            <v>5889</v>
          </cell>
          <cell r="F2317" t="str">
            <v>DESK DBL PED W4226030R-304W-</v>
          </cell>
          <cell r="G2317">
            <v>9.9</v>
          </cell>
        </row>
        <row r="2318">
          <cell r="E2318">
            <v>5890</v>
          </cell>
          <cell r="F2318" t="str">
            <v>DESK DBL PED W4226030R-304W-</v>
          </cell>
          <cell r="G2318">
            <v>9.9</v>
          </cell>
        </row>
        <row r="2319">
          <cell r="E2319">
            <v>5891</v>
          </cell>
          <cell r="F2319" t="str">
            <v>DESK DBL PED W4226030R-304W-</v>
          </cell>
          <cell r="G2319">
            <v>9.9</v>
          </cell>
        </row>
        <row r="2320">
          <cell r="E2320">
            <v>5892</v>
          </cell>
          <cell r="F2320" t="str">
            <v>DESK DBL PED W4226030R-304W-</v>
          </cell>
          <cell r="G2320">
            <v>9.9</v>
          </cell>
        </row>
        <row r="2321">
          <cell r="E2321">
            <v>5893</v>
          </cell>
          <cell r="F2321" t="str">
            <v>CREDENZA W42R7220-304W-9250</v>
          </cell>
          <cell r="G2321">
            <v>9.84</v>
          </cell>
        </row>
        <row r="2322">
          <cell r="E2322">
            <v>5894</v>
          </cell>
          <cell r="F2322" t="str">
            <v>CREDENZA W42R7220-304W-9250</v>
          </cell>
          <cell r="G2322">
            <v>9.84</v>
          </cell>
        </row>
        <row r="2323">
          <cell r="E2323">
            <v>5895</v>
          </cell>
          <cell r="F2323" t="str">
            <v>CREDENZA W42R7220-304W-9250</v>
          </cell>
          <cell r="G2323">
            <v>9.84</v>
          </cell>
        </row>
        <row r="2324">
          <cell r="E2324">
            <v>5896</v>
          </cell>
          <cell r="F2324" t="str">
            <v>CREDENZA W42R7220-304W-9250</v>
          </cell>
          <cell r="G2324">
            <v>9.84</v>
          </cell>
        </row>
        <row r="2325">
          <cell r="E2325">
            <v>5897</v>
          </cell>
          <cell r="F2325" t="str">
            <v>CREDENZA W42R7220-304W-9250</v>
          </cell>
          <cell r="G2325">
            <v>9.84</v>
          </cell>
        </row>
        <row r="2326">
          <cell r="E2326">
            <v>5898</v>
          </cell>
          <cell r="F2326" t="str">
            <v>CREDENZA W42R7220-304W-9250</v>
          </cell>
          <cell r="G2326">
            <v>9.84</v>
          </cell>
        </row>
        <row r="2327">
          <cell r="E2327">
            <v>5899</v>
          </cell>
          <cell r="F2327" t="str">
            <v>TABLE 86723630-6205-0835-304W-</v>
          </cell>
          <cell r="G2327">
            <v>8.91</v>
          </cell>
        </row>
        <row r="2328">
          <cell r="E2328">
            <v>5901</v>
          </cell>
          <cell r="F2328" t="str">
            <v>FILE LATERAL W4LF3620-304W-</v>
          </cell>
          <cell r="G2328">
            <v>7.79</v>
          </cell>
        </row>
        <row r="2329">
          <cell r="E2329">
            <v>5902</v>
          </cell>
          <cell r="F2329" t="str">
            <v>FILE LATERAL W4LF3620-3632-</v>
          </cell>
          <cell r="G2329">
            <v>7.79</v>
          </cell>
        </row>
        <row r="2330">
          <cell r="E2330">
            <v>5903</v>
          </cell>
          <cell r="F2330" t="str">
            <v>UNIT ASSEMBLY 9059B W/9013REFL</v>
          </cell>
          <cell r="G2330">
            <v>7.39</v>
          </cell>
        </row>
        <row r="2331">
          <cell r="E2331">
            <v>5904</v>
          </cell>
          <cell r="F2331" t="str">
            <v>UNIT ASSEMBLY DESK 9059B W/</v>
          </cell>
          <cell r="G2331">
            <v>7.34</v>
          </cell>
        </row>
        <row r="2332">
          <cell r="E2332">
            <v>5905</v>
          </cell>
          <cell r="F2332" t="str">
            <v>VISUAL AID BOARD B060-VRL</v>
          </cell>
          <cell r="G2332">
            <v>7.24</v>
          </cell>
        </row>
        <row r="2333">
          <cell r="E2333">
            <v>5906</v>
          </cell>
          <cell r="F2333" t="str">
            <v>VISUAL AID BOARD B060-VRL</v>
          </cell>
          <cell r="G2333">
            <v>7.24</v>
          </cell>
        </row>
        <row r="2334">
          <cell r="E2334">
            <v>5907</v>
          </cell>
          <cell r="F2334" t="str">
            <v>UNIT ASSEMBLY DESK 9059C-4650-</v>
          </cell>
          <cell r="G2334">
            <v>5.37</v>
          </cell>
        </row>
        <row r="2335">
          <cell r="E2335">
            <v>5908</v>
          </cell>
          <cell r="F2335" t="str">
            <v>UNIT ASSEMBLY DESK 9059C-4650-</v>
          </cell>
          <cell r="G2335">
            <v>5.37</v>
          </cell>
        </row>
        <row r="2336">
          <cell r="E2336">
            <v>5909</v>
          </cell>
          <cell r="F2336" t="str">
            <v>UNIT ASSEMBLY DESK 9059C-4650-</v>
          </cell>
          <cell r="G2336">
            <v>5.37</v>
          </cell>
        </row>
        <row r="2337">
          <cell r="E2337">
            <v>5910</v>
          </cell>
          <cell r="F2337" t="str">
            <v>UNIT ASSEMBLY DESK 9059C-4650-</v>
          </cell>
          <cell r="G2337">
            <v>5.37</v>
          </cell>
        </row>
        <row r="2338">
          <cell r="E2338">
            <v>5911</v>
          </cell>
          <cell r="F2338" t="str">
            <v>UNIT ASSEMBLY DESK 9059C-4650-</v>
          </cell>
          <cell r="G2338">
            <v>5.37</v>
          </cell>
        </row>
        <row r="2339">
          <cell r="E2339">
            <v>5912</v>
          </cell>
          <cell r="F2339" t="str">
            <v>UNIT ASSEMBLY DESK 9059C-4650-</v>
          </cell>
          <cell r="G2339">
            <v>5.37</v>
          </cell>
        </row>
        <row r="2340">
          <cell r="E2340">
            <v>5913</v>
          </cell>
          <cell r="F2340" t="str">
            <v>UNIT ASSEMBLY DESK 9059C-4650-</v>
          </cell>
          <cell r="G2340">
            <v>5.37</v>
          </cell>
        </row>
        <row r="2341">
          <cell r="E2341">
            <v>5914</v>
          </cell>
          <cell r="F2341" t="str">
            <v>UNIT ASSEMBLY DESK 9059C-4650-</v>
          </cell>
          <cell r="G2341">
            <v>5.37</v>
          </cell>
        </row>
        <row r="2342">
          <cell r="E2342">
            <v>5915</v>
          </cell>
          <cell r="F2342" t="str">
            <v>UNIT ASSEMBLY DESK 9059C-4650-</v>
          </cell>
          <cell r="G2342">
            <v>5.37</v>
          </cell>
        </row>
        <row r="2343">
          <cell r="E2343">
            <v>5916</v>
          </cell>
          <cell r="F2343" t="str">
            <v>UNIT ASSEMBLY DESK 9059C-4650-</v>
          </cell>
          <cell r="G2343">
            <v>5.37</v>
          </cell>
        </row>
        <row r="2344">
          <cell r="E2344">
            <v>5917</v>
          </cell>
          <cell r="F2344" t="str">
            <v>UNIT ASSEMBLY DESK 9059C-4650-</v>
          </cell>
          <cell r="G2344">
            <v>5.37</v>
          </cell>
        </row>
        <row r="2345">
          <cell r="E2345">
            <v>5918</v>
          </cell>
          <cell r="F2345" t="str">
            <v>UNIT ASSEMBLY DESK 9059C-4650-</v>
          </cell>
          <cell r="G2345">
            <v>5.37</v>
          </cell>
        </row>
        <row r="2346">
          <cell r="E2346">
            <v>5919</v>
          </cell>
          <cell r="F2346" t="str">
            <v>UNIT ASSEMBLY DESK 9059C-4650-</v>
          </cell>
          <cell r="G2346">
            <v>5.37</v>
          </cell>
        </row>
        <row r="2347">
          <cell r="E2347">
            <v>5920</v>
          </cell>
          <cell r="F2347" t="str">
            <v>UNIT ASSEMBLY DESK 9059C-4650-</v>
          </cell>
          <cell r="G2347">
            <v>5.37</v>
          </cell>
        </row>
        <row r="2348">
          <cell r="E2348">
            <v>5921</v>
          </cell>
          <cell r="F2348" t="str">
            <v>UNIT ASSEMBLY DESK 9059C-4650-</v>
          </cell>
          <cell r="G2348">
            <v>5.37</v>
          </cell>
        </row>
        <row r="2349">
          <cell r="E2349">
            <v>5922</v>
          </cell>
          <cell r="F2349" t="str">
            <v>UNIT ASSEMBLY DESK 9059C-4650-</v>
          </cell>
          <cell r="G2349">
            <v>5.37</v>
          </cell>
        </row>
        <row r="2350">
          <cell r="E2350">
            <v>5923</v>
          </cell>
          <cell r="F2350" t="str">
            <v>UNIT ASSEMBLY DESK 9059C-4650-</v>
          </cell>
          <cell r="G2350">
            <v>5.37</v>
          </cell>
        </row>
        <row r="2351">
          <cell r="E2351">
            <v>5924</v>
          </cell>
          <cell r="F2351" t="str">
            <v>UNIT ASSEMBLY DESK 9059C-4650-</v>
          </cell>
          <cell r="G2351">
            <v>5.37</v>
          </cell>
        </row>
        <row r="2352">
          <cell r="E2352">
            <v>5925</v>
          </cell>
          <cell r="F2352" t="str">
            <v>UNIT ASSEMBLY DESK 9059C-4650-</v>
          </cell>
          <cell r="G2352">
            <v>5.37</v>
          </cell>
        </row>
        <row r="2353">
          <cell r="E2353">
            <v>5926</v>
          </cell>
          <cell r="F2353" t="str">
            <v>UNIT ASSEMBLY DESK 9059C-4650-</v>
          </cell>
          <cell r="G2353">
            <v>5.37</v>
          </cell>
        </row>
        <row r="2354">
          <cell r="E2354">
            <v>5927</v>
          </cell>
          <cell r="F2354" t="str">
            <v>UNIT ASSEMBLY DESK 9059C-4650-</v>
          </cell>
          <cell r="G2354">
            <v>5.37</v>
          </cell>
        </row>
        <row r="2355">
          <cell r="E2355">
            <v>5928</v>
          </cell>
          <cell r="F2355" t="str">
            <v>UNIT ASSEMBLY DESK 9059C-4650-</v>
          </cell>
          <cell r="G2355">
            <v>5.37</v>
          </cell>
        </row>
        <row r="2356">
          <cell r="E2356">
            <v>5929</v>
          </cell>
          <cell r="F2356" t="str">
            <v>UNIT ASSEMBLY DESK 9059C-4650-</v>
          </cell>
          <cell r="G2356">
            <v>5.37</v>
          </cell>
        </row>
        <row r="2357">
          <cell r="E2357">
            <v>5930</v>
          </cell>
          <cell r="F2357" t="str">
            <v>UNIT ASSEMBLY DESK 9059C-4650-</v>
          </cell>
          <cell r="G2357">
            <v>5.37</v>
          </cell>
        </row>
        <row r="2358">
          <cell r="E2358">
            <v>5931</v>
          </cell>
          <cell r="F2358" t="str">
            <v>UNIT ASSEMBLY DESK 9059C-4650-</v>
          </cell>
          <cell r="G2358">
            <v>5.37</v>
          </cell>
        </row>
        <row r="2359">
          <cell r="E2359">
            <v>5932</v>
          </cell>
          <cell r="F2359" t="str">
            <v>UNIT ASSEMBLY DESK 9059C-4650-</v>
          </cell>
          <cell r="G2359">
            <v>5.37</v>
          </cell>
        </row>
        <row r="2360">
          <cell r="E2360">
            <v>5933</v>
          </cell>
          <cell r="F2360" t="str">
            <v>UNIT ASSEMBLY DESK 9059C-4650-</v>
          </cell>
          <cell r="G2360">
            <v>5.37</v>
          </cell>
        </row>
        <row r="2361">
          <cell r="E2361">
            <v>5934</v>
          </cell>
          <cell r="F2361" t="str">
            <v>UNIT ASSEMBLY DESK 9059C-4650-</v>
          </cell>
          <cell r="G2361">
            <v>5.37</v>
          </cell>
        </row>
        <row r="2362">
          <cell r="E2362">
            <v>5935</v>
          </cell>
          <cell r="F2362" t="str">
            <v>UNIT ASSEMBLY DESK 9059C-4650-</v>
          </cell>
          <cell r="G2362">
            <v>5.37</v>
          </cell>
        </row>
        <row r="2363">
          <cell r="E2363">
            <v>5936</v>
          </cell>
          <cell r="F2363" t="str">
            <v>UNIT ASSEMBLY DESK 9059C-4650-</v>
          </cell>
          <cell r="G2363">
            <v>5.37</v>
          </cell>
        </row>
        <row r="2364">
          <cell r="E2364">
            <v>5937</v>
          </cell>
          <cell r="F2364" t="str">
            <v>UNIT ASSEMBLY DESK 9059C-4650-</v>
          </cell>
          <cell r="G2364">
            <v>5.37</v>
          </cell>
        </row>
        <row r="2365">
          <cell r="E2365">
            <v>5938</v>
          </cell>
          <cell r="F2365" t="str">
            <v>UNIT ASSEMBLY DESK 9059C-4650-</v>
          </cell>
          <cell r="G2365">
            <v>5.37</v>
          </cell>
        </row>
        <row r="2366">
          <cell r="E2366">
            <v>5939</v>
          </cell>
          <cell r="F2366" t="str">
            <v>UNIT ASSEMBLY DESK 9059C-4650-</v>
          </cell>
          <cell r="G2366">
            <v>5.37</v>
          </cell>
        </row>
        <row r="2367">
          <cell r="E2367">
            <v>5940</v>
          </cell>
          <cell r="F2367" t="str">
            <v>UNIT ASSEMBLY DESK 9059C-4650-</v>
          </cell>
          <cell r="G2367">
            <v>5.37</v>
          </cell>
        </row>
        <row r="2368">
          <cell r="E2368">
            <v>5941</v>
          </cell>
          <cell r="F2368" t="str">
            <v>UNIT ASSEMBLY DESK 9059C-4650-</v>
          </cell>
          <cell r="G2368">
            <v>5.37</v>
          </cell>
        </row>
        <row r="2369">
          <cell r="E2369">
            <v>5942</v>
          </cell>
          <cell r="F2369" t="str">
            <v>UNIT ASSEMBLY DESK 9059C-4650-</v>
          </cell>
          <cell r="G2369">
            <v>5.37</v>
          </cell>
        </row>
        <row r="2370">
          <cell r="E2370">
            <v>5943</v>
          </cell>
          <cell r="F2370" t="str">
            <v>UNIT ASSEMBLY DESK 9059C-4650-</v>
          </cell>
          <cell r="G2370">
            <v>5.37</v>
          </cell>
        </row>
        <row r="2371">
          <cell r="E2371">
            <v>5944</v>
          </cell>
          <cell r="F2371" t="str">
            <v>UNIT ASSEMBLY DESK 9059C-4650-</v>
          </cell>
          <cell r="G2371">
            <v>5.37</v>
          </cell>
        </row>
        <row r="2372">
          <cell r="E2372">
            <v>5945</v>
          </cell>
          <cell r="F2372" t="str">
            <v>UNIT ASSEMBLY DESK 9059C-4650-</v>
          </cell>
          <cell r="G2372">
            <v>5.37</v>
          </cell>
        </row>
        <row r="2373">
          <cell r="E2373">
            <v>5946</v>
          </cell>
          <cell r="F2373" t="str">
            <v>UNIT ASSEMBLY DESK 9059C-4650-</v>
          </cell>
          <cell r="G2373">
            <v>5.37</v>
          </cell>
        </row>
        <row r="2374">
          <cell r="E2374">
            <v>5947</v>
          </cell>
          <cell r="F2374" t="str">
            <v>UNIT ASSEMBLY DESK 9059C-4650-</v>
          </cell>
          <cell r="G2374">
            <v>5.37</v>
          </cell>
        </row>
        <row r="2375">
          <cell r="E2375">
            <v>5948</v>
          </cell>
          <cell r="F2375" t="str">
            <v>UNIT ASSEMBLY DESK 9059C-4650-</v>
          </cell>
          <cell r="G2375">
            <v>5.37</v>
          </cell>
        </row>
        <row r="2376">
          <cell r="E2376">
            <v>5949</v>
          </cell>
          <cell r="F2376" t="str">
            <v>UNIT ASSEMBLY DESK 9059C-4650-</v>
          </cell>
          <cell r="G2376">
            <v>5.37</v>
          </cell>
        </row>
        <row r="2377">
          <cell r="E2377">
            <v>5950</v>
          </cell>
          <cell r="F2377" t="str">
            <v>UNIT ASSEMBLY DESK 9059C-4650-</v>
          </cell>
          <cell r="G2377">
            <v>5.37</v>
          </cell>
        </row>
        <row r="2378">
          <cell r="E2378">
            <v>5951</v>
          </cell>
          <cell r="F2378" t="str">
            <v>UNIT ASSEMBLY DESK 9059C-4650-</v>
          </cell>
          <cell r="G2378">
            <v>5.37</v>
          </cell>
        </row>
        <row r="2379">
          <cell r="E2379">
            <v>5952</v>
          </cell>
          <cell r="F2379" t="str">
            <v>UNIT ASSEMBLY DESK 9059C-4650-</v>
          </cell>
          <cell r="G2379">
            <v>5.37</v>
          </cell>
        </row>
        <row r="2380">
          <cell r="E2380">
            <v>5953</v>
          </cell>
          <cell r="F2380" t="str">
            <v>UNIT ASSEMBLY DESK 9059C-4650-</v>
          </cell>
          <cell r="G2380">
            <v>5.37</v>
          </cell>
        </row>
        <row r="2381">
          <cell r="E2381">
            <v>5954</v>
          </cell>
          <cell r="F2381" t="str">
            <v>UNIT ASSEMBLY DESK 9059C-4650-</v>
          </cell>
          <cell r="G2381">
            <v>5.37</v>
          </cell>
        </row>
        <row r="2382">
          <cell r="E2382">
            <v>5955</v>
          </cell>
          <cell r="F2382" t="str">
            <v>UNIT ASSEMBLY DESK 9059C-4650-</v>
          </cell>
          <cell r="G2382">
            <v>5.37</v>
          </cell>
        </row>
        <row r="2383">
          <cell r="E2383">
            <v>5956</v>
          </cell>
          <cell r="F2383" t="str">
            <v>UNIT ASSEMBLY DESK 9059C-4650-</v>
          </cell>
          <cell r="G2383">
            <v>5.37</v>
          </cell>
        </row>
        <row r="2384">
          <cell r="E2384">
            <v>5957</v>
          </cell>
          <cell r="F2384" t="str">
            <v>UNIT ASSEMBLY DESK 9059C-4650-</v>
          </cell>
          <cell r="G2384">
            <v>5.37</v>
          </cell>
        </row>
        <row r="2385">
          <cell r="E2385">
            <v>5958</v>
          </cell>
          <cell r="F2385" t="str">
            <v>UNIT ASSEMBLY DESK 9059C-4650-</v>
          </cell>
          <cell r="G2385">
            <v>5.37</v>
          </cell>
        </row>
        <row r="2386">
          <cell r="E2386">
            <v>5959</v>
          </cell>
          <cell r="F2386" t="str">
            <v>UNIT ASSEMBLY DESK 9059C-4650-</v>
          </cell>
          <cell r="G2386">
            <v>5.37</v>
          </cell>
        </row>
        <row r="2387">
          <cell r="E2387">
            <v>5960</v>
          </cell>
          <cell r="F2387" t="str">
            <v>UNIT ASSEMBLY DESK 9059C-4650-</v>
          </cell>
          <cell r="G2387">
            <v>5.37</v>
          </cell>
        </row>
        <row r="2388">
          <cell r="E2388">
            <v>5961</v>
          </cell>
          <cell r="F2388" t="str">
            <v>UNIT ASSEMBLY DESK 9059C-4650-</v>
          </cell>
          <cell r="G2388">
            <v>5.37</v>
          </cell>
        </row>
        <row r="2389">
          <cell r="E2389">
            <v>5962</v>
          </cell>
          <cell r="F2389" t="str">
            <v>UNIT ASSEMBLY DESK 9059C-4650-</v>
          </cell>
          <cell r="G2389">
            <v>5.37</v>
          </cell>
        </row>
        <row r="2390">
          <cell r="E2390">
            <v>5963</v>
          </cell>
          <cell r="F2390" t="str">
            <v>UNIT ASSEMBLY DESK 9059C-4650-</v>
          </cell>
          <cell r="G2390">
            <v>5.37</v>
          </cell>
        </row>
        <row r="2391">
          <cell r="E2391">
            <v>5964</v>
          </cell>
          <cell r="F2391" t="str">
            <v>UNIT ASSEMBLY DESK 9059C-4650-</v>
          </cell>
          <cell r="G2391">
            <v>5.37</v>
          </cell>
        </row>
        <row r="2392">
          <cell r="E2392">
            <v>5965</v>
          </cell>
          <cell r="F2392" t="str">
            <v>UNIT ASSEMBLY DESK 9059C-4650-</v>
          </cell>
          <cell r="G2392">
            <v>5.37</v>
          </cell>
        </row>
        <row r="2393">
          <cell r="E2393">
            <v>5966</v>
          </cell>
          <cell r="F2393" t="str">
            <v>UNIT ASSEMBLY DESK 9059C-4650-</v>
          </cell>
          <cell r="G2393">
            <v>5.37</v>
          </cell>
        </row>
        <row r="2394">
          <cell r="E2394">
            <v>5967</v>
          </cell>
          <cell r="F2394" t="str">
            <v>UNIT ASSEMBLY DESK 9059C-4650-</v>
          </cell>
          <cell r="G2394">
            <v>5.37</v>
          </cell>
        </row>
        <row r="2395">
          <cell r="E2395">
            <v>5968</v>
          </cell>
          <cell r="F2395" t="str">
            <v>UNIT ASSEMBLY DESK 9059C-4650-</v>
          </cell>
          <cell r="G2395">
            <v>5.37</v>
          </cell>
        </row>
        <row r="2396">
          <cell r="E2396">
            <v>5969</v>
          </cell>
          <cell r="F2396" t="str">
            <v>UNIT ASSEMBLY DESK 9059C-4650-</v>
          </cell>
          <cell r="G2396">
            <v>5.37</v>
          </cell>
        </row>
        <row r="2397">
          <cell r="E2397">
            <v>5970</v>
          </cell>
          <cell r="F2397" t="str">
            <v>UNIT ASSEMBLY DESK 9059C-4650-</v>
          </cell>
          <cell r="G2397">
            <v>5.37</v>
          </cell>
        </row>
        <row r="2398">
          <cell r="E2398">
            <v>5971</v>
          </cell>
          <cell r="F2398" t="str">
            <v>UNIT ASSEMBLY DESK 9059C-4650-</v>
          </cell>
          <cell r="G2398">
            <v>5.37</v>
          </cell>
        </row>
        <row r="2399">
          <cell r="E2399">
            <v>5972</v>
          </cell>
          <cell r="F2399" t="str">
            <v>UNIT ASSEMBLY DESK 9059C-4650-</v>
          </cell>
          <cell r="G2399">
            <v>5.37</v>
          </cell>
        </row>
        <row r="2400">
          <cell r="E2400">
            <v>5973</v>
          </cell>
          <cell r="F2400" t="str">
            <v>UNIT ASSEMBLY DESK 9059C-4650-</v>
          </cell>
          <cell r="G2400">
            <v>5.37</v>
          </cell>
        </row>
        <row r="2401">
          <cell r="E2401">
            <v>5974</v>
          </cell>
          <cell r="F2401" t="str">
            <v>UNIT ASSEMBLY DESK 9059C-4650-</v>
          </cell>
          <cell r="G2401">
            <v>5.37</v>
          </cell>
        </row>
        <row r="2402">
          <cell r="E2402">
            <v>5975</v>
          </cell>
          <cell r="F2402" t="str">
            <v>UNIT ASSEMBLY DESK 9059C-4650-</v>
          </cell>
          <cell r="G2402">
            <v>5.37</v>
          </cell>
        </row>
        <row r="2403">
          <cell r="E2403">
            <v>5976</v>
          </cell>
          <cell r="F2403" t="str">
            <v>UNIT ASSEMBLY DESK 9059C-4650-</v>
          </cell>
          <cell r="G2403">
            <v>5.37</v>
          </cell>
        </row>
        <row r="2404">
          <cell r="E2404">
            <v>5977</v>
          </cell>
          <cell r="F2404" t="str">
            <v>UNIT ASSEMBLY DESK 9059C-4650-</v>
          </cell>
          <cell r="G2404">
            <v>5.37</v>
          </cell>
        </row>
        <row r="2405">
          <cell r="E2405">
            <v>5978</v>
          </cell>
          <cell r="F2405" t="str">
            <v>UNIT ASSEMBLY DESK 9059C-4650-</v>
          </cell>
          <cell r="G2405">
            <v>5.37</v>
          </cell>
        </row>
        <row r="2406">
          <cell r="E2406">
            <v>5979</v>
          </cell>
          <cell r="F2406" t="str">
            <v>UNIT ASSEMBLY DESK 9059C-4650-</v>
          </cell>
          <cell r="G2406">
            <v>5.37</v>
          </cell>
        </row>
        <row r="2407">
          <cell r="E2407">
            <v>5980</v>
          </cell>
          <cell r="F2407" t="str">
            <v>UNIT ASSEMBLY DESK 9059C-4650-</v>
          </cell>
          <cell r="G2407">
            <v>5.37</v>
          </cell>
        </row>
        <row r="2408">
          <cell r="E2408">
            <v>5981</v>
          </cell>
          <cell r="F2408" t="str">
            <v>UNIT ASSEMBLY DESK 9059C-4650-</v>
          </cell>
          <cell r="G2408">
            <v>5.37</v>
          </cell>
        </row>
        <row r="2409">
          <cell r="E2409">
            <v>5982</v>
          </cell>
          <cell r="F2409" t="str">
            <v>UNIT ASSEMBLY DESK 9059C-4650-</v>
          </cell>
          <cell r="G2409">
            <v>5.37</v>
          </cell>
        </row>
        <row r="2410">
          <cell r="E2410">
            <v>5983</v>
          </cell>
          <cell r="F2410" t="str">
            <v>UNIT ASSEMBLY DESK 9059C-4650-</v>
          </cell>
          <cell r="G2410">
            <v>5.37</v>
          </cell>
        </row>
        <row r="2411">
          <cell r="E2411">
            <v>5984</v>
          </cell>
          <cell r="F2411" t="str">
            <v>UNIT ASSEMBLY DESK 9059C-4650-</v>
          </cell>
          <cell r="G2411">
            <v>5.37</v>
          </cell>
        </row>
        <row r="2412">
          <cell r="E2412">
            <v>5985</v>
          </cell>
          <cell r="F2412" t="str">
            <v>UNIT ASSEMBLY DESK 9059C-4650-</v>
          </cell>
          <cell r="G2412">
            <v>5.37</v>
          </cell>
        </row>
        <row r="2413">
          <cell r="E2413">
            <v>5986</v>
          </cell>
          <cell r="F2413" t="str">
            <v>UNIT ASSEMBLY DESK 9059C-4650-</v>
          </cell>
          <cell r="G2413">
            <v>5.37</v>
          </cell>
        </row>
        <row r="2414">
          <cell r="E2414">
            <v>5987</v>
          </cell>
          <cell r="F2414" t="str">
            <v>UNIT ASSEMBLY DESK 9059C-4650-</v>
          </cell>
          <cell r="G2414">
            <v>5.37</v>
          </cell>
        </row>
        <row r="2415">
          <cell r="E2415">
            <v>5988</v>
          </cell>
          <cell r="F2415" t="str">
            <v>UNIT ASSEMBLY DESK 9059C-4650-</v>
          </cell>
          <cell r="G2415">
            <v>5.37</v>
          </cell>
        </row>
        <row r="2416">
          <cell r="E2416">
            <v>5989</v>
          </cell>
          <cell r="F2416" t="str">
            <v>TABLE VDT W40V4225E-304W</v>
          </cell>
          <cell r="G2416">
            <v>4.5199999999999996</v>
          </cell>
        </row>
        <row r="2417">
          <cell r="E2417">
            <v>5990</v>
          </cell>
          <cell r="F2417" t="str">
            <v>BOOKCASE WBC36484-304W</v>
          </cell>
          <cell r="G2417">
            <v>4.5199999999999996</v>
          </cell>
        </row>
        <row r="2418">
          <cell r="E2418">
            <v>5991</v>
          </cell>
          <cell r="F2418" t="str">
            <v>CHAIR 212275-D119-0006-304W</v>
          </cell>
          <cell r="G2418">
            <v>4.38</v>
          </cell>
        </row>
        <row r="2419">
          <cell r="E2419">
            <v>5992</v>
          </cell>
          <cell r="F2419" t="str">
            <v>CHAIR 212275-D119-0006-304W</v>
          </cell>
          <cell r="G2419">
            <v>4.38</v>
          </cell>
        </row>
        <row r="2420">
          <cell r="E2420">
            <v>5993</v>
          </cell>
          <cell r="F2420" t="str">
            <v>CHAIR 212275-D119-0006-304W</v>
          </cell>
          <cell r="G2420">
            <v>4.38</v>
          </cell>
        </row>
        <row r="2421">
          <cell r="E2421">
            <v>5994</v>
          </cell>
          <cell r="F2421" t="str">
            <v>CHAIR 212275-D119-0006-304W</v>
          </cell>
          <cell r="G2421">
            <v>4.38</v>
          </cell>
        </row>
        <row r="2422">
          <cell r="E2422">
            <v>5995</v>
          </cell>
          <cell r="F2422" t="str">
            <v>CHAIR 212275-D119-0006-304W</v>
          </cell>
          <cell r="G2422">
            <v>4.38</v>
          </cell>
        </row>
        <row r="2423">
          <cell r="E2423">
            <v>5996</v>
          </cell>
          <cell r="F2423" t="str">
            <v>CHAIR 212275-D119-0006-304W</v>
          </cell>
          <cell r="G2423">
            <v>4.38</v>
          </cell>
        </row>
        <row r="2424">
          <cell r="E2424">
            <v>5997</v>
          </cell>
          <cell r="F2424" t="str">
            <v>CHAIR 212275-D119-0006-304W</v>
          </cell>
          <cell r="G2424">
            <v>4.38</v>
          </cell>
        </row>
        <row r="2425">
          <cell r="E2425">
            <v>5998</v>
          </cell>
          <cell r="F2425" t="str">
            <v>CHAIR 212275-D119-0006-304W</v>
          </cell>
          <cell r="G2425">
            <v>4.38</v>
          </cell>
        </row>
        <row r="2426">
          <cell r="E2426">
            <v>5999</v>
          </cell>
          <cell r="F2426" t="str">
            <v>REFRIGERATOR 34872 SEARS 16 CU</v>
          </cell>
          <cell r="G2426">
            <v>4.74</v>
          </cell>
        </row>
        <row r="2427">
          <cell r="E2427">
            <v>6000</v>
          </cell>
          <cell r="F2427" t="str">
            <v>MOVE EXISTING (54) STATIONS</v>
          </cell>
          <cell r="G2427">
            <v>66.540000000000006</v>
          </cell>
        </row>
        <row r="2428">
          <cell r="E2428">
            <v>6002</v>
          </cell>
          <cell r="F2428" t="str">
            <v>INSTALLATION CHARGE FOR WORK-</v>
          </cell>
          <cell r="G2428">
            <v>33.18</v>
          </cell>
        </row>
        <row r="2429">
          <cell r="E2429">
            <v>6003</v>
          </cell>
          <cell r="F2429" t="str">
            <v>TABLE FILE MAILE SORTER</v>
          </cell>
          <cell r="G2429">
            <v>12.42</v>
          </cell>
        </row>
        <row r="2430">
          <cell r="E2430">
            <v>6006</v>
          </cell>
          <cell r="F2430" t="str">
            <v>STAND CRT W40V-4225R 304W</v>
          </cell>
          <cell r="G2430">
            <v>4.7699999999999996</v>
          </cell>
        </row>
        <row r="2431">
          <cell r="E2431">
            <v>6007</v>
          </cell>
          <cell r="F2431" t="str">
            <v>FILE LATERAL 842-561HF-4650-</v>
          </cell>
          <cell r="G2431">
            <v>7.01</v>
          </cell>
        </row>
        <row r="2432">
          <cell r="E2432">
            <v>6008</v>
          </cell>
          <cell r="F2432" t="str">
            <v>FILE LATERAL 842-561HF-4650-</v>
          </cell>
          <cell r="G2432">
            <v>7.01</v>
          </cell>
        </row>
        <row r="2433">
          <cell r="E2433">
            <v>6009</v>
          </cell>
          <cell r="F2433" t="str">
            <v>CHAIR 752266 VECTA KELLY</v>
          </cell>
          <cell r="G2433">
            <v>6.72</v>
          </cell>
        </row>
        <row r="2434">
          <cell r="E2434">
            <v>6010</v>
          </cell>
          <cell r="F2434" t="str">
            <v>CHAIR 212275 VECTA WINDSOR</v>
          </cell>
          <cell r="G2434">
            <v>4.38</v>
          </cell>
        </row>
        <row r="2435">
          <cell r="E2435">
            <v>6011</v>
          </cell>
          <cell r="F2435" t="str">
            <v>CHAIR 212275 VECTA WINDSOR</v>
          </cell>
          <cell r="G2435">
            <v>4.38</v>
          </cell>
        </row>
        <row r="2436">
          <cell r="E2436">
            <v>6013</v>
          </cell>
          <cell r="F2436" t="str">
            <v>CHAIR VECTA 212275-D119/1006-</v>
          </cell>
          <cell r="G2436">
            <v>4.38</v>
          </cell>
        </row>
        <row r="2437">
          <cell r="E2437">
            <v>6014</v>
          </cell>
          <cell r="F2437" t="str">
            <v>CHAIR VECTA 212275-D119/1006-</v>
          </cell>
          <cell r="G2437">
            <v>4.38</v>
          </cell>
        </row>
        <row r="2438">
          <cell r="E2438">
            <v>6015</v>
          </cell>
          <cell r="F2438" t="str">
            <v>CHAIR-LEGS VECTA</v>
          </cell>
          <cell r="G2438">
            <v>4.38</v>
          </cell>
        </row>
        <row r="2439">
          <cell r="E2439">
            <v>6016</v>
          </cell>
          <cell r="F2439" t="str">
            <v>CHAIR-LEGS VECTA</v>
          </cell>
          <cell r="G2439">
            <v>4.38</v>
          </cell>
        </row>
        <row r="2440">
          <cell r="E2440">
            <v>6017</v>
          </cell>
          <cell r="F2440" t="str">
            <v>DESK-DBL PED M40DA7236-304W-</v>
          </cell>
          <cell r="G2440">
            <v>10.79</v>
          </cell>
        </row>
        <row r="2441">
          <cell r="E2441">
            <v>6018</v>
          </cell>
          <cell r="F2441" t="str">
            <v>CREDENZA-2 BOX/FILE</v>
          </cell>
          <cell r="G2441">
            <v>10.45</v>
          </cell>
        </row>
        <row r="2442">
          <cell r="E2442">
            <v>6019</v>
          </cell>
          <cell r="F2442" t="str">
            <v>TABLE VDT W40V4225E-304W-304W</v>
          </cell>
          <cell r="G2442">
            <v>5.44</v>
          </cell>
        </row>
        <row r="2443">
          <cell r="E2443">
            <v>6020</v>
          </cell>
          <cell r="F2443" t="str">
            <v>FURNITURE AND FIXTURES</v>
          </cell>
          <cell r="G2443">
            <v>9.09</v>
          </cell>
        </row>
        <row r="2444">
          <cell r="E2444">
            <v>6021</v>
          </cell>
          <cell r="F2444" t="str">
            <v>TABLE VDT M40V4225E-304W</v>
          </cell>
          <cell r="G2444">
            <v>5.4</v>
          </cell>
        </row>
        <row r="2445">
          <cell r="E2445">
            <v>6022</v>
          </cell>
          <cell r="F2445" t="str">
            <v>FILE LATERAL 842561HF-4650-</v>
          </cell>
          <cell r="G2445">
            <v>4.83</v>
          </cell>
        </row>
        <row r="2446">
          <cell r="E2446">
            <v>6023</v>
          </cell>
          <cell r="F2446" t="str">
            <v>FILE 842561HF</v>
          </cell>
          <cell r="G2446">
            <v>4.83</v>
          </cell>
        </row>
        <row r="2447">
          <cell r="E2447">
            <v>6045</v>
          </cell>
          <cell r="F2447" t="str">
            <v>4605331U HIGH BACK CHAIR</v>
          </cell>
          <cell r="G2447">
            <v>6.45</v>
          </cell>
        </row>
        <row r="2448">
          <cell r="E2448">
            <v>6046</v>
          </cell>
          <cell r="F2448" t="str">
            <v>BOOKCASE: MBC36724</v>
          </cell>
          <cell r="G2448">
            <v>6.45</v>
          </cell>
        </row>
        <row r="2449">
          <cell r="E2449">
            <v>6047</v>
          </cell>
          <cell r="F2449" t="str">
            <v>BOOKCASE: MBC36724</v>
          </cell>
          <cell r="G2449">
            <v>6.45</v>
          </cell>
        </row>
        <row r="2450">
          <cell r="E2450">
            <v>6048</v>
          </cell>
          <cell r="F2450" t="str">
            <v>BOOKCASE: MCB36724</v>
          </cell>
          <cell r="G2450">
            <v>6.45</v>
          </cell>
        </row>
        <row r="2451">
          <cell r="E2451">
            <v>6051</v>
          </cell>
          <cell r="F2451" t="str">
            <v>Fiserve Conversion</v>
          </cell>
          <cell r="G2451">
            <v>33333.33</v>
          </cell>
        </row>
        <row r="2452">
          <cell r="E2452">
            <v>6052</v>
          </cell>
          <cell r="F2452" t="str">
            <v>PARAGON MAILING SYSTEM, WITH</v>
          </cell>
          <cell r="G2452">
            <v>780.21</v>
          </cell>
        </row>
        <row r="2453">
          <cell r="E2453">
            <v>6074</v>
          </cell>
          <cell r="F2453" t="str">
            <v>FURN.TO COMPLETE WORKSTATION</v>
          </cell>
          <cell r="G2453">
            <v>11.58</v>
          </cell>
        </row>
        <row r="2454">
          <cell r="E2454">
            <v>7682</v>
          </cell>
          <cell r="F2454" t="str">
            <v>E520, N400 MAILING EQUIPMENT</v>
          </cell>
          <cell r="G2454">
            <v>59.55</v>
          </cell>
        </row>
        <row r="2455">
          <cell r="E2455">
            <v>7699</v>
          </cell>
          <cell r="F2455" t="str">
            <v>80 kVA UPS SYSTEM CONSISTING</v>
          </cell>
          <cell r="G2455">
            <v>382.3</v>
          </cell>
        </row>
        <row r="2456">
          <cell r="E2456">
            <v>7700</v>
          </cell>
          <cell r="F2456" t="str">
            <v>Equipment,Install &amp; Deinstall</v>
          </cell>
          <cell r="G2456">
            <v>376.28</v>
          </cell>
        </row>
        <row r="2457">
          <cell r="E2457">
            <v>7706</v>
          </cell>
          <cell r="F2457" t="str">
            <v>WORKSTATION</v>
          </cell>
          <cell r="G2457">
            <v>29.1</v>
          </cell>
        </row>
        <row r="2458">
          <cell r="E2458">
            <v>7709</v>
          </cell>
          <cell r="F2458" t="str">
            <v>Telegenix - 4171 Reader Board</v>
          </cell>
          <cell r="G2458">
            <v>266.27999999999997</v>
          </cell>
        </row>
        <row r="2459">
          <cell r="E2459">
            <v>7710</v>
          </cell>
          <cell r="F2459" t="str">
            <v>GE Capital Furniture Lease Buy</v>
          </cell>
          <cell r="G2459">
            <v>2660.32</v>
          </cell>
        </row>
        <row r="2460">
          <cell r="E2460">
            <v>7711</v>
          </cell>
          <cell r="F2460" t="str">
            <v>AS400 Interface</v>
          </cell>
          <cell r="G2460">
            <v>1996.78</v>
          </cell>
        </row>
        <row r="2461">
          <cell r="E2461">
            <v>7712</v>
          </cell>
          <cell r="F2461" t="str">
            <v>GATX Technology Used AS400 359</v>
          </cell>
          <cell r="G2461">
            <v>1188.48</v>
          </cell>
        </row>
        <row r="2462">
          <cell r="E2462">
            <v>7713</v>
          </cell>
          <cell r="F2462" t="str">
            <v>AS400 upgrade (Clear Technolog</v>
          </cell>
          <cell r="G2462">
            <v>136668.06</v>
          </cell>
        </row>
        <row r="2463">
          <cell r="E2463">
            <v>7714</v>
          </cell>
          <cell r="F2463" t="str">
            <v>AS400 upgrade (Clear Technolog</v>
          </cell>
          <cell r="G2463">
            <v>28729.53</v>
          </cell>
        </row>
        <row r="2464">
          <cell r="E2464">
            <v>7715</v>
          </cell>
          <cell r="F2464" t="str">
            <v>Dell Poweredger Server 6650</v>
          </cell>
          <cell r="G2464">
            <v>214.29</v>
          </cell>
        </row>
        <row r="2465">
          <cell r="E2465">
            <v>7716</v>
          </cell>
          <cell r="F2465" t="str">
            <v>Dell Poweredger Server 2500</v>
          </cell>
          <cell r="G2465">
            <v>138.63</v>
          </cell>
        </row>
        <row r="2466">
          <cell r="E2466">
            <v>7717</v>
          </cell>
          <cell r="F2466" t="str">
            <v>Visual Image Projection System</v>
          </cell>
          <cell r="G2466">
            <v>163.08000000000001</v>
          </cell>
        </row>
        <row r="2467">
          <cell r="E2467">
            <v>7718</v>
          </cell>
          <cell r="F2467" t="str">
            <v>Visual Image Projection System</v>
          </cell>
          <cell r="G2467">
            <v>163.08000000000001</v>
          </cell>
        </row>
        <row r="2468">
          <cell r="E2468">
            <v>7719</v>
          </cell>
          <cell r="F2468" t="str">
            <v>Visual Image Projection System</v>
          </cell>
          <cell r="G2468">
            <v>163.08000000000001</v>
          </cell>
        </row>
        <row r="2469">
          <cell r="E2469">
            <v>7720</v>
          </cell>
          <cell r="F2469" t="str">
            <v>Fiserve Arcadia Conversion</v>
          </cell>
          <cell r="G2469">
            <v>30628.25</v>
          </cell>
        </row>
        <row r="2470">
          <cell r="E2470">
            <v>7721</v>
          </cell>
          <cell r="F2470" t="str">
            <v>Citi Autodivision Integration</v>
          </cell>
          <cell r="G2470">
            <v>3412.85</v>
          </cell>
        </row>
        <row r="2471">
          <cell r="E2471">
            <v>7764</v>
          </cell>
          <cell r="F2471" t="str">
            <v>PURCHASE OF CISCO EQUIPMENT</v>
          </cell>
          <cell r="G2471">
            <v>32270.34</v>
          </cell>
        </row>
        <row r="2472">
          <cell r="E2472">
            <v>7765</v>
          </cell>
          <cell r="F2472" t="str">
            <v>PURCHASE OF CISCO EQUIPMENT</v>
          </cell>
          <cell r="G2472">
            <v>964.12</v>
          </cell>
        </row>
        <row r="2473">
          <cell r="E2473">
            <v>7766</v>
          </cell>
          <cell r="F2473" t="str">
            <v>CentreVu Network Reporting</v>
          </cell>
          <cell r="G2473">
            <v>85.77</v>
          </cell>
        </row>
        <row r="2474">
          <cell r="E2474">
            <v>7767</v>
          </cell>
          <cell r="F2474" t="str">
            <v>CentreVu Network Reporting</v>
          </cell>
          <cell r="G2474">
            <v>85.77</v>
          </cell>
        </row>
        <row r="2475">
          <cell r="E2475">
            <v>7768</v>
          </cell>
          <cell r="F2475" t="str">
            <v>CentreVu Network Reporting</v>
          </cell>
          <cell r="G2475">
            <v>85.77</v>
          </cell>
        </row>
        <row r="2476">
          <cell r="E2476">
            <v>7769</v>
          </cell>
          <cell r="F2476" t="str">
            <v>Hard Drive E3000 4.2GB</v>
          </cell>
          <cell r="G2476">
            <v>39.65</v>
          </cell>
        </row>
        <row r="2477">
          <cell r="E2477">
            <v>7777</v>
          </cell>
          <cell r="F2477" t="str">
            <v>Leasehold Improvements</v>
          </cell>
          <cell r="G2477">
            <v>128.02000000000001</v>
          </cell>
        </row>
        <row r="2478">
          <cell r="E2478">
            <v>7779</v>
          </cell>
          <cell r="F2478" t="str">
            <v>construction new opening</v>
          </cell>
          <cell r="G2478">
            <v>674.56</v>
          </cell>
        </row>
        <row r="2479">
          <cell r="E2479">
            <v>7780</v>
          </cell>
          <cell r="F2479" t="str">
            <v>Leasehold Improvements</v>
          </cell>
          <cell r="G2479">
            <v>569.02</v>
          </cell>
        </row>
        <row r="2480">
          <cell r="E2480">
            <v>7847</v>
          </cell>
          <cell r="F2480" t="str">
            <v>FILE FIREPROOF</v>
          </cell>
          <cell r="G2480">
            <v>15.79</v>
          </cell>
        </row>
        <row r="2481">
          <cell r="E2481">
            <v>7848</v>
          </cell>
          <cell r="F2481" t="str">
            <v>FILE FIREPROOF</v>
          </cell>
          <cell r="G2481">
            <v>15.79</v>
          </cell>
        </row>
        <row r="2482">
          <cell r="E2482">
            <v>7849</v>
          </cell>
          <cell r="F2482" t="str">
            <v>FILE FIREPROOF</v>
          </cell>
          <cell r="G2482">
            <v>15.79</v>
          </cell>
        </row>
        <row r="2483">
          <cell r="E2483">
            <v>7850</v>
          </cell>
          <cell r="F2483" t="str">
            <v>FILE FIREPROOF</v>
          </cell>
          <cell r="G2483">
            <v>15.79</v>
          </cell>
        </row>
        <row r="2484">
          <cell r="E2484">
            <v>7853</v>
          </cell>
          <cell r="F2484" t="str">
            <v>AO SQA-PRODUCT TO RECONFIG</v>
          </cell>
          <cell r="G2484">
            <v>169.29</v>
          </cell>
        </row>
        <row r="2485">
          <cell r="E2485">
            <v>7854</v>
          </cell>
          <cell r="F2485" t="str">
            <v>American Data Service Invoice</v>
          </cell>
          <cell r="G2485">
            <v>133.33000000000001</v>
          </cell>
        </row>
        <row r="2486">
          <cell r="E2486">
            <v>7855</v>
          </cell>
          <cell r="F2486" t="str">
            <v>Dell</v>
          </cell>
          <cell r="G2486">
            <v>62.99</v>
          </cell>
        </row>
        <row r="2487">
          <cell r="E2487">
            <v>7856</v>
          </cell>
          <cell r="F2487" t="str">
            <v>Dell</v>
          </cell>
          <cell r="G2487">
            <v>62.48</v>
          </cell>
        </row>
        <row r="2488">
          <cell r="E2488">
            <v>7857</v>
          </cell>
          <cell r="F2488" t="str">
            <v>Source Technology MICR ST9140N</v>
          </cell>
          <cell r="G2488">
            <v>129.58000000000001</v>
          </cell>
        </row>
        <row r="2489">
          <cell r="E2489">
            <v>7858</v>
          </cell>
          <cell r="F2489" t="str">
            <v>Dell Latitude Notebook</v>
          </cell>
          <cell r="G2489">
            <v>62.06</v>
          </cell>
        </row>
        <row r="2490">
          <cell r="E2490">
            <v>7860</v>
          </cell>
          <cell r="F2490" t="str">
            <v>Project #525 IT</v>
          </cell>
          <cell r="G2490">
            <v>160</v>
          </cell>
        </row>
        <row r="2491">
          <cell r="E2491">
            <v>7862</v>
          </cell>
          <cell r="F2491" t="str">
            <v>Mailroom Project LH Improv. Be</v>
          </cell>
          <cell r="G2491">
            <v>122.21</v>
          </cell>
        </row>
        <row r="2492">
          <cell r="E2492">
            <v>7863</v>
          </cell>
          <cell r="F2492" t="str">
            <v>Carleton</v>
          </cell>
          <cell r="G2492">
            <v>76.66</v>
          </cell>
        </row>
        <row r="2493">
          <cell r="E2493">
            <v>7864</v>
          </cell>
          <cell r="F2493" t="str">
            <v>Dallas Collection Center Move/</v>
          </cell>
          <cell r="G2493">
            <v>52.32</v>
          </cell>
        </row>
        <row r="2494">
          <cell r="E2494">
            <v>7865</v>
          </cell>
          <cell r="F2494" t="str">
            <v>Carlton</v>
          </cell>
          <cell r="G2494">
            <v>30</v>
          </cell>
        </row>
        <row r="2495">
          <cell r="E2495">
            <v>7866</v>
          </cell>
          <cell r="F2495" t="str">
            <v>Dell</v>
          </cell>
          <cell r="G2495">
            <v>62</v>
          </cell>
        </row>
        <row r="2496">
          <cell r="E2496">
            <v>7867</v>
          </cell>
          <cell r="F2496" t="str">
            <v>Carlton</v>
          </cell>
          <cell r="G2496">
            <v>245</v>
          </cell>
        </row>
        <row r="2497">
          <cell r="E2497">
            <v>7868</v>
          </cell>
          <cell r="F2497" t="str">
            <v>Furniture</v>
          </cell>
          <cell r="G2497">
            <v>118.58</v>
          </cell>
        </row>
        <row r="2498">
          <cell r="E2498">
            <v>7870</v>
          </cell>
          <cell r="F2498" t="str">
            <v>Misc. Computers not given to u</v>
          </cell>
          <cell r="G2498">
            <v>172.36</v>
          </cell>
        </row>
        <row r="2499">
          <cell r="E2499">
            <v>7871</v>
          </cell>
          <cell r="F2499" t="str">
            <v>Misc. Computers not given to u</v>
          </cell>
          <cell r="G2499">
            <v>1672.79</v>
          </cell>
        </row>
        <row r="2500">
          <cell r="E2500">
            <v>7872</v>
          </cell>
          <cell r="F2500" t="str">
            <v>Furniture</v>
          </cell>
          <cell r="G2500">
            <v>109.59</v>
          </cell>
        </row>
        <row r="2501">
          <cell r="E2501">
            <v>7874</v>
          </cell>
          <cell r="F2501" t="str">
            <v>Dell</v>
          </cell>
          <cell r="G2501">
            <v>136.28</v>
          </cell>
        </row>
        <row r="2502">
          <cell r="E2502">
            <v>7875</v>
          </cell>
          <cell r="F2502" t="str">
            <v>Dell</v>
          </cell>
          <cell r="G2502">
            <v>182.4</v>
          </cell>
        </row>
        <row r="2503">
          <cell r="E2503">
            <v>7876</v>
          </cell>
          <cell r="F2503" t="str">
            <v>Dell</v>
          </cell>
          <cell r="G2503">
            <v>133.06</v>
          </cell>
        </row>
        <row r="2504">
          <cell r="E2504">
            <v>7877</v>
          </cell>
          <cell r="F2504" t="str">
            <v>Clear Tech 1.8 M I/O Tower w/a</v>
          </cell>
          <cell r="G2504">
            <v>4506.08</v>
          </cell>
        </row>
        <row r="2505">
          <cell r="E2505">
            <v>7878</v>
          </cell>
          <cell r="F2505" t="str">
            <v>Leasehold Improvements</v>
          </cell>
          <cell r="G2505">
            <v>60.1</v>
          </cell>
        </row>
        <row r="2506">
          <cell r="E2506">
            <v>7879</v>
          </cell>
          <cell r="F2506" t="str">
            <v>DELL</v>
          </cell>
          <cell r="G2506">
            <v>1033.33</v>
          </cell>
        </row>
        <row r="2507">
          <cell r="E2507">
            <v>7880</v>
          </cell>
          <cell r="F2507" t="str">
            <v>Denver Collection Center</v>
          </cell>
          <cell r="G2507">
            <v>411.97</v>
          </cell>
        </row>
        <row r="2508">
          <cell r="E2508">
            <v>7881</v>
          </cell>
          <cell r="F2508" t="str">
            <v>Florida Buying Center LH Impro</v>
          </cell>
          <cell r="G2508">
            <v>953.08</v>
          </cell>
        </row>
        <row r="2509">
          <cell r="E2509">
            <v>7882</v>
          </cell>
          <cell r="F2509" t="str">
            <v>Dell Latitude Notebook</v>
          </cell>
          <cell r="G2509">
            <v>62.78</v>
          </cell>
        </row>
        <row r="2510">
          <cell r="E2510">
            <v>7883</v>
          </cell>
          <cell r="F2510" t="str">
            <v>Dell Latitude Notebook</v>
          </cell>
          <cell r="G2510">
            <v>62.78</v>
          </cell>
        </row>
        <row r="2511">
          <cell r="E2511">
            <v>7884</v>
          </cell>
          <cell r="F2511" t="str">
            <v>Dell Latitude Notebook</v>
          </cell>
          <cell r="G2511">
            <v>63.38</v>
          </cell>
        </row>
        <row r="2512">
          <cell r="E2512">
            <v>7885</v>
          </cell>
          <cell r="F2512" t="str">
            <v>Aggregator Pipeline IT Project</v>
          </cell>
          <cell r="G2512">
            <v>4785.04</v>
          </cell>
        </row>
        <row r="2513">
          <cell r="E2513">
            <v>7886</v>
          </cell>
          <cell r="F2513" t="str">
            <v>Arcadia and Transouth Drive Ho</v>
          </cell>
          <cell r="G2513">
            <v>4684.63</v>
          </cell>
        </row>
        <row r="2514">
          <cell r="E2514">
            <v>7887</v>
          </cell>
          <cell r="F2514" t="str">
            <v>Drivehome website</v>
          </cell>
          <cell r="G2514">
            <v>5558.91</v>
          </cell>
        </row>
        <row r="2515">
          <cell r="E2515">
            <v>7888</v>
          </cell>
          <cell r="F2515" t="str">
            <v>Insight  IT Project</v>
          </cell>
          <cell r="G2515">
            <v>7281.6</v>
          </cell>
        </row>
        <row r="2516">
          <cell r="E2516">
            <v>7889</v>
          </cell>
          <cell r="F2516" t="str">
            <v>On-Line Application for Driveh</v>
          </cell>
          <cell r="G2516">
            <v>1019.66</v>
          </cell>
        </row>
        <row r="2517">
          <cell r="E2517">
            <v>7890</v>
          </cell>
          <cell r="F2517" t="str">
            <v>Project #41 E-Commerce IT</v>
          </cell>
          <cell r="G2517">
            <v>6339.4</v>
          </cell>
        </row>
        <row r="2518">
          <cell r="E2518">
            <v>7891</v>
          </cell>
          <cell r="F2518" t="str">
            <v>Project #644  IT</v>
          </cell>
          <cell r="G2518">
            <v>274.25</v>
          </cell>
        </row>
        <row r="2519">
          <cell r="E2519">
            <v>7892</v>
          </cell>
          <cell r="F2519" t="str">
            <v>Sonnet Ring</v>
          </cell>
          <cell r="G2519">
            <v>12234.4</v>
          </cell>
        </row>
        <row r="2520">
          <cell r="E2520">
            <v>7893</v>
          </cell>
          <cell r="F2520" t="str">
            <v>US Bancorp office furniture le</v>
          </cell>
          <cell r="G2520">
            <v>4252.7299999999996</v>
          </cell>
        </row>
        <row r="2521">
          <cell r="E2521">
            <v>7894</v>
          </cell>
          <cell r="F2521" t="str">
            <v>Fujitsu color scanner #4120C</v>
          </cell>
          <cell r="G2521">
            <v>50.44</v>
          </cell>
        </row>
        <row r="2522">
          <cell r="E2522">
            <v>7895</v>
          </cell>
          <cell r="F2522" t="str">
            <v>Dell computer</v>
          </cell>
          <cell r="G2522">
            <v>99.39</v>
          </cell>
        </row>
        <row r="2523">
          <cell r="E2523">
            <v>7896</v>
          </cell>
          <cell r="F2523" t="str">
            <v>Comark laserjet 9000N printer</v>
          </cell>
          <cell r="G2523">
            <v>94.37</v>
          </cell>
        </row>
        <row r="2524">
          <cell r="E2524">
            <v>7897</v>
          </cell>
          <cell r="F2524" t="str">
            <v>Dell computer</v>
          </cell>
          <cell r="G2524">
            <v>80.010000000000005</v>
          </cell>
        </row>
        <row r="2525">
          <cell r="E2525">
            <v>7898</v>
          </cell>
          <cell r="F2525" t="str">
            <v>Tape drive</v>
          </cell>
          <cell r="G2525">
            <v>210.48</v>
          </cell>
        </row>
        <row r="2526">
          <cell r="E2526">
            <v>7899</v>
          </cell>
          <cell r="F2526" t="str">
            <v>Dual modem cards, modulous 21</v>
          </cell>
          <cell r="G2526">
            <v>92.71</v>
          </cell>
        </row>
        <row r="2527">
          <cell r="E2527">
            <v>7900</v>
          </cell>
          <cell r="F2527" t="str">
            <v>Dell computer</v>
          </cell>
          <cell r="G2527">
            <v>27.73</v>
          </cell>
        </row>
        <row r="2528">
          <cell r="E2528">
            <v>7903</v>
          </cell>
          <cell r="F2528" t="str">
            <v>Avaya phone system install</v>
          </cell>
          <cell r="G2528">
            <v>1190.05</v>
          </cell>
        </row>
        <row r="2529">
          <cell r="E2529">
            <v>7904</v>
          </cell>
          <cell r="F2529" t="str">
            <v>UPS and battery</v>
          </cell>
          <cell r="G2529">
            <v>141.91</v>
          </cell>
        </row>
        <row r="2530">
          <cell r="E2530">
            <v>7905</v>
          </cell>
          <cell r="F2530" t="str">
            <v>Dell computer</v>
          </cell>
          <cell r="G2530">
            <v>29.19</v>
          </cell>
        </row>
        <row r="2531">
          <cell r="E2531">
            <v>7906</v>
          </cell>
          <cell r="F2531" t="str">
            <v>4 Dell computers and monitors</v>
          </cell>
          <cell r="G2531">
            <v>115.22</v>
          </cell>
        </row>
        <row r="2532">
          <cell r="E2532">
            <v>7907</v>
          </cell>
          <cell r="F2532" t="str">
            <v>Dell computer</v>
          </cell>
          <cell r="G2532">
            <v>83.19</v>
          </cell>
        </row>
        <row r="2533">
          <cell r="E2533">
            <v>7908</v>
          </cell>
          <cell r="F2533" t="str">
            <v>Dell computer</v>
          </cell>
          <cell r="G2533">
            <v>59</v>
          </cell>
        </row>
        <row r="2534">
          <cell r="E2534">
            <v>7909</v>
          </cell>
          <cell r="F2534" t="str">
            <v>Dell computer</v>
          </cell>
          <cell r="G2534">
            <v>137.66</v>
          </cell>
        </row>
        <row r="2535">
          <cell r="E2535">
            <v>7910</v>
          </cell>
          <cell r="F2535" t="str">
            <v>Dell computer</v>
          </cell>
          <cell r="G2535">
            <v>196.38</v>
          </cell>
        </row>
        <row r="2536">
          <cell r="E2536">
            <v>7911</v>
          </cell>
          <cell r="F2536" t="str">
            <v>Dell computer</v>
          </cell>
          <cell r="G2536">
            <v>23.8</v>
          </cell>
        </row>
        <row r="2537">
          <cell r="E2537">
            <v>7912</v>
          </cell>
          <cell r="F2537" t="str">
            <v>Dell computer</v>
          </cell>
          <cell r="G2537">
            <v>27.6</v>
          </cell>
        </row>
        <row r="2538">
          <cell r="E2538">
            <v>7913</v>
          </cell>
          <cell r="F2538" t="str">
            <v>Dell computer</v>
          </cell>
          <cell r="G2538">
            <v>18.25</v>
          </cell>
        </row>
        <row r="2539">
          <cell r="E2539">
            <v>7914</v>
          </cell>
          <cell r="F2539" t="str">
            <v>Dell computer</v>
          </cell>
          <cell r="G2539">
            <v>48.27</v>
          </cell>
        </row>
        <row r="2540">
          <cell r="E2540">
            <v>7915</v>
          </cell>
          <cell r="F2540" t="str">
            <v>9 Dell computers</v>
          </cell>
          <cell r="G2540">
            <v>209.19</v>
          </cell>
        </row>
        <row r="2541">
          <cell r="E2541">
            <v>7916</v>
          </cell>
          <cell r="F2541" t="str">
            <v>APC Smart 1500 tower battery b</v>
          </cell>
          <cell r="G2541">
            <v>17.5</v>
          </cell>
        </row>
        <row r="2542">
          <cell r="E2542">
            <v>7917</v>
          </cell>
          <cell r="F2542" t="str">
            <v>Dell laserjet 4600DN printer</v>
          </cell>
          <cell r="G2542">
            <v>75.209999999999994</v>
          </cell>
        </row>
        <row r="2543">
          <cell r="E2543">
            <v>7918</v>
          </cell>
          <cell r="F2543" t="str">
            <v>Magnum Communication Credichec</v>
          </cell>
          <cell r="G2543">
            <v>225.06</v>
          </cell>
        </row>
        <row r="2544">
          <cell r="E2544">
            <v>7922</v>
          </cell>
          <cell r="F2544" t="str">
            <v>IT Project 533</v>
          </cell>
          <cell r="G2544">
            <v>211.26</v>
          </cell>
        </row>
        <row r="2545">
          <cell r="E2545">
            <v>7924</v>
          </cell>
          <cell r="F2545" t="str">
            <v>Avaya UPS ext. power battery</v>
          </cell>
          <cell r="G2545">
            <v>130.86000000000001</v>
          </cell>
        </row>
        <row r="2546">
          <cell r="E2546">
            <v>7925</v>
          </cell>
          <cell r="F2546" t="str">
            <v>Electrical work for expansion</v>
          </cell>
          <cell r="G2546">
            <v>109.83</v>
          </cell>
        </row>
        <row r="2547">
          <cell r="E2547">
            <v>7926</v>
          </cell>
          <cell r="F2547" t="str">
            <v>4 PVC conduit inground to con"</v>
          </cell>
          <cell r="G2547">
            <v>360.6</v>
          </cell>
        </row>
        <row r="2548">
          <cell r="E2548">
            <v>7927</v>
          </cell>
          <cell r="F2548" t="str">
            <v>Dell computer</v>
          </cell>
          <cell r="G2548">
            <v>45.77</v>
          </cell>
        </row>
        <row r="2549">
          <cell r="E2549">
            <v>7928</v>
          </cell>
          <cell r="F2549" t="str">
            <v>Dell T622N laser printer SN41M</v>
          </cell>
          <cell r="G2549">
            <v>72.44</v>
          </cell>
        </row>
        <row r="2550">
          <cell r="E2550">
            <v>7929</v>
          </cell>
          <cell r="F2550" t="str">
            <v>Avaya power ext. battery modul</v>
          </cell>
          <cell r="G2550">
            <v>36.5</v>
          </cell>
        </row>
        <row r="2551">
          <cell r="E2551">
            <v>7930</v>
          </cell>
          <cell r="F2551" t="str">
            <v>Avaya power ext. battery modul</v>
          </cell>
          <cell r="G2551">
            <v>36.5</v>
          </cell>
        </row>
        <row r="2552">
          <cell r="E2552">
            <v>7931</v>
          </cell>
          <cell r="F2552" t="str">
            <v>Avaya power ext. battery modul</v>
          </cell>
          <cell r="G2552">
            <v>36.5</v>
          </cell>
        </row>
        <row r="2553">
          <cell r="E2553">
            <v>7932</v>
          </cell>
          <cell r="F2553" t="str">
            <v>Office furniture</v>
          </cell>
          <cell r="G2553">
            <v>1139.75</v>
          </cell>
        </row>
        <row r="2554">
          <cell r="E2554">
            <v>7933</v>
          </cell>
          <cell r="F2554" t="str">
            <v>Dell Poweredge Server 6650</v>
          </cell>
          <cell r="G2554">
            <v>349.39</v>
          </cell>
        </row>
        <row r="2555">
          <cell r="E2555">
            <v>7934</v>
          </cell>
          <cell r="F2555" t="str">
            <v>Dell Poweredge Server 2650</v>
          </cell>
          <cell r="G2555">
            <v>107.58</v>
          </cell>
        </row>
        <row r="2556">
          <cell r="E2556">
            <v>7935</v>
          </cell>
          <cell r="F2556" t="str">
            <v>Dell Poweredge Server 6650</v>
          </cell>
          <cell r="G2556">
            <v>314.70999999999998</v>
          </cell>
        </row>
        <row r="2557">
          <cell r="E2557">
            <v>7936</v>
          </cell>
          <cell r="F2557" t="str">
            <v>Dell Poweredge Server 6650</v>
          </cell>
          <cell r="G2557">
            <v>314.70999999999998</v>
          </cell>
        </row>
        <row r="2558">
          <cell r="E2558">
            <v>7937</v>
          </cell>
          <cell r="F2558" t="str">
            <v>Dell Poweredge Server 6650</v>
          </cell>
          <cell r="G2558">
            <v>302.32</v>
          </cell>
        </row>
        <row r="2559">
          <cell r="E2559">
            <v>7938</v>
          </cell>
          <cell r="F2559" t="str">
            <v>Dell Poweredge Server 6650</v>
          </cell>
          <cell r="G2559">
            <v>302.32</v>
          </cell>
        </row>
        <row r="2560">
          <cell r="E2560">
            <v>7939</v>
          </cell>
          <cell r="F2560" t="str">
            <v>Dell Poweredge Server 6650</v>
          </cell>
          <cell r="G2560">
            <v>302.32</v>
          </cell>
        </row>
        <row r="2561">
          <cell r="E2561">
            <v>7940</v>
          </cell>
          <cell r="F2561" t="str">
            <v>Dell Poweredge Server 6650</v>
          </cell>
          <cell r="G2561">
            <v>302.32</v>
          </cell>
        </row>
        <row r="2562">
          <cell r="E2562">
            <v>7941</v>
          </cell>
          <cell r="F2562" t="str">
            <v>Dell Poweredge Server 6650</v>
          </cell>
          <cell r="G2562">
            <v>302.32</v>
          </cell>
        </row>
        <row r="2563">
          <cell r="E2563">
            <v>7942</v>
          </cell>
          <cell r="F2563" t="str">
            <v>Dell Poweredge Server 6650</v>
          </cell>
          <cell r="G2563">
            <v>302.32</v>
          </cell>
        </row>
        <row r="2564">
          <cell r="E2564">
            <v>7943</v>
          </cell>
          <cell r="F2564" t="str">
            <v>Dell Poweredge Server 6650</v>
          </cell>
          <cell r="G2564">
            <v>382.84</v>
          </cell>
        </row>
        <row r="2565">
          <cell r="E2565">
            <v>7944</v>
          </cell>
          <cell r="F2565" t="str">
            <v>Data Mirror-Transformation ser</v>
          </cell>
          <cell r="G2565">
            <v>1339.29</v>
          </cell>
        </row>
        <row r="2566">
          <cell r="E2566">
            <v>7945</v>
          </cell>
          <cell r="F2566" t="str">
            <v>Data Mirror-Transformation ser</v>
          </cell>
          <cell r="G2566">
            <v>1766.61</v>
          </cell>
        </row>
        <row r="2567">
          <cell r="E2567">
            <v>7946</v>
          </cell>
          <cell r="F2567" t="str">
            <v>Dell 21 monitor"</v>
          </cell>
          <cell r="G2567">
            <v>21.95</v>
          </cell>
        </row>
        <row r="2568">
          <cell r="E2568">
            <v>7947</v>
          </cell>
          <cell r="F2568" t="str">
            <v>Dell Optiplex GX260D Pent.4 co</v>
          </cell>
          <cell r="G2568">
            <v>29.01</v>
          </cell>
        </row>
        <row r="2569">
          <cell r="E2569">
            <v>7948</v>
          </cell>
          <cell r="F2569" t="str">
            <v>Dell Optiplex GX260D Pent.4 co</v>
          </cell>
          <cell r="G2569">
            <v>27.45</v>
          </cell>
        </row>
        <row r="2570">
          <cell r="E2570">
            <v>7949</v>
          </cell>
          <cell r="F2570" t="str">
            <v>Dell Optiplex GX260D Pent.4 co</v>
          </cell>
          <cell r="G2570">
            <v>27.45</v>
          </cell>
        </row>
        <row r="2571">
          <cell r="E2571">
            <v>7950</v>
          </cell>
          <cell r="F2571" t="str">
            <v>Dell Optiplex GX260D Pent.4 co</v>
          </cell>
          <cell r="G2571">
            <v>27.45</v>
          </cell>
        </row>
        <row r="2572">
          <cell r="E2572">
            <v>7951</v>
          </cell>
          <cell r="F2572" t="str">
            <v>Dell Optiplex GX260D Pent.4 co</v>
          </cell>
          <cell r="G2572">
            <v>27.45</v>
          </cell>
        </row>
        <row r="2573">
          <cell r="E2573">
            <v>7952</v>
          </cell>
          <cell r="F2573" t="str">
            <v>Dell Optiplex GX260D Pent.4 co</v>
          </cell>
          <cell r="G2573">
            <v>27.45</v>
          </cell>
        </row>
        <row r="2574">
          <cell r="E2574">
            <v>7953</v>
          </cell>
          <cell r="F2574" t="str">
            <v>1 GB RDRAM, PC800</v>
          </cell>
          <cell r="G2574">
            <v>25.36</v>
          </cell>
        </row>
        <row r="2575">
          <cell r="E2575">
            <v>7954</v>
          </cell>
          <cell r="F2575" t="str">
            <v>MKS, Inc. -CM Interface AS/400</v>
          </cell>
          <cell r="G2575">
            <v>194.44</v>
          </cell>
        </row>
        <row r="2576">
          <cell r="E2576">
            <v>7955</v>
          </cell>
          <cell r="F2576" t="str">
            <v>Fiserve CBS software license u</v>
          </cell>
          <cell r="G2576">
            <v>1533.54</v>
          </cell>
        </row>
        <row r="2577">
          <cell r="E2577">
            <v>7956</v>
          </cell>
          <cell r="F2577" t="str">
            <v>Fiserve CBS software license u</v>
          </cell>
          <cell r="G2577">
            <v>4600.62</v>
          </cell>
        </row>
        <row r="2578">
          <cell r="E2578">
            <v>7957</v>
          </cell>
          <cell r="F2578" t="str">
            <v>Fiserve CBS software license u</v>
          </cell>
          <cell r="G2578">
            <v>3067.08</v>
          </cell>
        </row>
        <row r="2579">
          <cell r="E2579">
            <v>7958</v>
          </cell>
          <cell r="F2579" t="str">
            <v>Pro Data Computer - DBU LPR li</v>
          </cell>
          <cell r="G2579">
            <v>24.91</v>
          </cell>
        </row>
        <row r="2580">
          <cell r="E2580">
            <v>7959</v>
          </cell>
          <cell r="F2580" t="str">
            <v>Avaya - Custom Solutions 4 por</v>
          </cell>
          <cell r="G2580">
            <v>105.37</v>
          </cell>
        </row>
        <row r="2581">
          <cell r="E2581">
            <v>7960</v>
          </cell>
          <cell r="F2581" t="str">
            <v>Avaya - Custom Solutions 4 por</v>
          </cell>
          <cell r="G2581">
            <v>102.35</v>
          </cell>
        </row>
        <row r="2582">
          <cell r="E2582">
            <v>7961</v>
          </cell>
          <cell r="F2582" t="str">
            <v>Dell Optiplex GX260D computer</v>
          </cell>
          <cell r="G2582">
            <v>25.41</v>
          </cell>
        </row>
        <row r="2583">
          <cell r="E2583">
            <v>7962</v>
          </cell>
          <cell r="F2583" t="str">
            <v>Dell Optiplex GX260D computer</v>
          </cell>
          <cell r="G2583">
            <v>25.41</v>
          </cell>
        </row>
        <row r="2584">
          <cell r="E2584">
            <v>7963</v>
          </cell>
          <cell r="F2584" t="str">
            <v>Dell Optiplex GX260D computer</v>
          </cell>
          <cell r="G2584">
            <v>25.41</v>
          </cell>
        </row>
        <row r="2585">
          <cell r="E2585">
            <v>7964</v>
          </cell>
          <cell r="F2585" t="str">
            <v>Dell Optiplex GX260D computer</v>
          </cell>
          <cell r="G2585">
            <v>25.41</v>
          </cell>
        </row>
        <row r="2586">
          <cell r="E2586">
            <v>7965</v>
          </cell>
          <cell r="F2586" t="str">
            <v>Dell Optiplex GX260D computer</v>
          </cell>
          <cell r="G2586">
            <v>25.41</v>
          </cell>
        </row>
        <row r="2587">
          <cell r="E2587">
            <v>7966</v>
          </cell>
          <cell r="F2587" t="str">
            <v>Dell Optiplex GX260D computer</v>
          </cell>
          <cell r="G2587">
            <v>25.41</v>
          </cell>
        </row>
        <row r="2588">
          <cell r="E2588">
            <v>7967</v>
          </cell>
          <cell r="F2588" t="str">
            <v>Dell Optiplex GX260D computer</v>
          </cell>
          <cell r="G2588">
            <v>25.41</v>
          </cell>
        </row>
        <row r="2589">
          <cell r="E2589">
            <v>7968</v>
          </cell>
          <cell r="F2589" t="str">
            <v>Dell Optiplex GX260D computer</v>
          </cell>
          <cell r="G2589">
            <v>25.41</v>
          </cell>
        </row>
        <row r="2590">
          <cell r="E2590">
            <v>7969</v>
          </cell>
          <cell r="F2590" t="str">
            <v>Dell Optiplex GX260D computer</v>
          </cell>
          <cell r="G2590">
            <v>25.41</v>
          </cell>
        </row>
        <row r="2591">
          <cell r="E2591">
            <v>7970</v>
          </cell>
          <cell r="F2591" t="str">
            <v>Dell Optiplex GX260D computer</v>
          </cell>
          <cell r="G2591">
            <v>25.41</v>
          </cell>
        </row>
        <row r="2592">
          <cell r="E2592">
            <v>7971</v>
          </cell>
          <cell r="F2592" t="str">
            <v>Dell Latitude C610 laptop</v>
          </cell>
          <cell r="G2592">
            <v>54.61</v>
          </cell>
        </row>
        <row r="2593">
          <cell r="E2593">
            <v>7972</v>
          </cell>
          <cell r="F2593" t="str">
            <v>Dell Optiplex GX260D computer</v>
          </cell>
          <cell r="G2593">
            <v>25.76</v>
          </cell>
        </row>
        <row r="2594">
          <cell r="E2594">
            <v>7973</v>
          </cell>
          <cell r="F2594" t="str">
            <v>Dell Optiplex GX260D computer</v>
          </cell>
          <cell r="G2594">
            <v>25.76</v>
          </cell>
        </row>
        <row r="2595">
          <cell r="E2595">
            <v>7974</v>
          </cell>
          <cell r="F2595" t="str">
            <v>Dell Optiplex GX260D computer</v>
          </cell>
          <cell r="G2595">
            <v>26.98</v>
          </cell>
        </row>
        <row r="2596">
          <cell r="E2596">
            <v>7975</v>
          </cell>
          <cell r="F2596" t="str">
            <v>Dell Optiplex GX260D computer</v>
          </cell>
          <cell r="G2596">
            <v>26.98</v>
          </cell>
        </row>
        <row r="2597">
          <cell r="E2597">
            <v>7976</v>
          </cell>
          <cell r="F2597" t="str">
            <v>Dell Optiplex GX260D computer</v>
          </cell>
          <cell r="G2597">
            <v>26.98</v>
          </cell>
        </row>
        <row r="2598">
          <cell r="E2598">
            <v>7977</v>
          </cell>
          <cell r="F2598" t="str">
            <v>Dell Optiplex GX260D computer</v>
          </cell>
          <cell r="G2598">
            <v>26.98</v>
          </cell>
        </row>
        <row r="2599">
          <cell r="E2599">
            <v>7978</v>
          </cell>
          <cell r="F2599" t="str">
            <v>Dell Optiplex GX260D computer</v>
          </cell>
          <cell r="G2599">
            <v>26.98</v>
          </cell>
        </row>
        <row r="2600">
          <cell r="E2600">
            <v>7979</v>
          </cell>
          <cell r="F2600" t="str">
            <v>Dell Optiplex GX260D computer</v>
          </cell>
          <cell r="G2600">
            <v>26.98</v>
          </cell>
        </row>
        <row r="2601">
          <cell r="E2601">
            <v>7980</v>
          </cell>
          <cell r="F2601" t="str">
            <v>Dell Optiplex GX260D computer</v>
          </cell>
          <cell r="G2601">
            <v>26.98</v>
          </cell>
        </row>
        <row r="2602">
          <cell r="E2602">
            <v>7981</v>
          </cell>
          <cell r="F2602" t="str">
            <v>Dell Optiplex GX260D computer</v>
          </cell>
          <cell r="G2602">
            <v>26.98</v>
          </cell>
        </row>
        <row r="2603">
          <cell r="E2603">
            <v>7982</v>
          </cell>
          <cell r="F2603" t="str">
            <v>Dell Optiplex GX260D computer</v>
          </cell>
          <cell r="G2603">
            <v>25.41</v>
          </cell>
        </row>
        <row r="2604">
          <cell r="E2604">
            <v>7983</v>
          </cell>
          <cell r="F2604" t="str">
            <v>Dell Optiplex GX260D computer</v>
          </cell>
          <cell r="G2604">
            <v>25.41</v>
          </cell>
        </row>
        <row r="2605">
          <cell r="E2605">
            <v>7984</v>
          </cell>
          <cell r="F2605" t="str">
            <v>Dell Precision 350 mini tower</v>
          </cell>
          <cell r="G2605">
            <v>55.72</v>
          </cell>
        </row>
        <row r="2606">
          <cell r="E2606">
            <v>7985</v>
          </cell>
          <cell r="F2606" t="str">
            <v>Dell Optiplex GX260S computer</v>
          </cell>
          <cell r="G2606">
            <v>21.52</v>
          </cell>
        </row>
        <row r="2607">
          <cell r="E2607">
            <v>7986</v>
          </cell>
          <cell r="F2607" t="str">
            <v>Dell Optiplex GX260S computer</v>
          </cell>
          <cell r="G2607">
            <v>21.52</v>
          </cell>
        </row>
        <row r="2608">
          <cell r="E2608">
            <v>7987</v>
          </cell>
          <cell r="F2608" t="str">
            <v>Dell Optiplex GX260S computer</v>
          </cell>
          <cell r="G2608">
            <v>21.52</v>
          </cell>
        </row>
        <row r="2609">
          <cell r="E2609">
            <v>7988</v>
          </cell>
          <cell r="F2609" t="str">
            <v>Dell Optiplex GX260S computer</v>
          </cell>
          <cell r="G2609">
            <v>21.52</v>
          </cell>
        </row>
        <row r="2610">
          <cell r="E2610">
            <v>7989</v>
          </cell>
          <cell r="F2610" t="str">
            <v>Dell Poweredge 6650 server</v>
          </cell>
          <cell r="G2610">
            <v>354.1</v>
          </cell>
        </row>
        <row r="2611">
          <cell r="E2611">
            <v>7990</v>
          </cell>
          <cell r="F2611" t="str">
            <v>Dell PowerVault 220S SCSI stio</v>
          </cell>
          <cell r="G2611">
            <v>113.84</v>
          </cell>
        </row>
        <row r="2612">
          <cell r="E2612">
            <v>7991</v>
          </cell>
          <cell r="F2612" t="str">
            <v>Dell PERC3-DC 128MB server rai</v>
          </cell>
          <cell r="G2612">
            <v>23.48</v>
          </cell>
        </row>
        <row r="2613">
          <cell r="E2613">
            <v>7992</v>
          </cell>
          <cell r="F2613" t="str">
            <v>Dell PowerEdge 66XO 2nd proces</v>
          </cell>
          <cell r="G2613">
            <v>42.64</v>
          </cell>
        </row>
        <row r="2614">
          <cell r="E2614">
            <v>7993</v>
          </cell>
          <cell r="F2614" t="str">
            <v>Dell 73GB hardrive</v>
          </cell>
          <cell r="G2614">
            <v>16.670000000000002</v>
          </cell>
        </row>
        <row r="2615">
          <cell r="E2615">
            <v>7994</v>
          </cell>
          <cell r="F2615" t="str">
            <v>Dell 73GB hardrive</v>
          </cell>
          <cell r="G2615">
            <v>16.670000000000002</v>
          </cell>
        </row>
        <row r="2616">
          <cell r="E2616">
            <v>7995</v>
          </cell>
          <cell r="F2616" t="str">
            <v>Dell 73GB hardrive</v>
          </cell>
          <cell r="G2616">
            <v>16.670000000000002</v>
          </cell>
        </row>
        <row r="2617">
          <cell r="E2617">
            <v>7996</v>
          </cell>
          <cell r="F2617" t="str">
            <v>Dell 73GB hardrive</v>
          </cell>
          <cell r="G2617">
            <v>16.670000000000002</v>
          </cell>
        </row>
        <row r="2618">
          <cell r="E2618">
            <v>7997</v>
          </cell>
          <cell r="F2618" t="str">
            <v>Dell 73GB hardrive</v>
          </cell>
          <cell r="G2618">
            <v>16.670000000000002</v>
          </cell>
        </row>
        <row r="2619">
          <cell r="E2619">
            <v>7998</v>
          </cell>
          <cell r="F2619" t="str">
            <v>Dell 73GB hardrive</v>
          </cell>
          <cell r="G2619">
            <v>16.670000000000002</v>
          </cell>
        </row>
        <row r="2620">
          <cell r="E2620">
            <v>7999</v>
          </cell>
          <cell r="F2620" t="str">
            <v>Dell 73GB hardrive</v>
          </cell>
          <cell r="G2620">
            <v>16.670000000000002</v>
          </cell>
        </row>
        <row r="2621">
          <cell r="E2621">
            <v>8000</v>
          </cell>
          <cell r="F2621" t="str">
            <v>Dell 73GB hardrive</v>
          </cell>
          <cell r="G2621">
            <v>16.670000000000002</v>
          </cell>
        </row>
        <row r="2622">
          <cell r="E2622">
            <v>8001</v>
          </cell>
          <cell r="F2622" t="str">
            <v>Dell 73GB hardrive</v>
          </cell>
          <cell r="G2622">
            <v>16.670000000000002</v>
          </cell>
        </row>
        <row r="2623">
          <cell r="E2623">
            <v>8002</v>
          </cell>
          <cell r="F2623" t="str">
            <v>Dell 73GB hardrive</v>
          </cell>
          <cell r="G2623">
            <v>16.670000000000002</v>
          </cell>
        </row>
        <row r="2624">
          <cell r="E2624">
            <v>8003</v>
          </cell>
          <cell r="F2624" t="str">
            <v>Dell 73GB hardrive</v>
          </cell>
          <cell r="G2624">
            <v>16.670000000000002</v>
          </cell>
        </row>
        <row r="2625">
          <cell r="E2625">
            <v>8004</v>
          </cell>
          <cell r="F2625" t="str">
            <v>Dell 73GB hardrive</v>
          </cell>
          <cell r="G2625">
            <v>16.670000000000002</v>
          </cell>
        </row>
        <row r="2626">
          <cell r="E2626">
            <v>8005</v>
          </cell>
          <cell r="F2626" t="str">
            <v>Biscom - fax server upgrade</v>
          </cell>
          <cell r="G2626">
            <v>101.73</v>
          </cell>
        </row>
        <row r="2627">
          <cell r="E2627">
            <v>8006</v>
          </cell>
          <cell r="F2627" t="str">
            <v>Intel Impromptu &amp; Powerplay so</v>
          </cell>
          <cell r="G2627">
            <v>3608.54</v>
          </cell>
        </row>
        <row r="2628">
          <cell r="E2628">
            <v>8007</v>
          </cell>
          <cell r="F2628" t="str">
            <v>Avaya phone system</v>
          </cell>
          <cell r="G2628">
            <v>59.29</v>
          </cell>
        </row>
        <row r="2629">
          <cell r="E2629">
            <v>8008</v>
          </cell>
          <cell r="F2629" t="str">
            <v>MIMIX software (4.1.0) for AS4</v>
          </cell>
          <cell r="G2629">
            <v>1368.39</v>
          </cell>
        </row>
        <row r="2630">
          <cell r="E2630">
            <v>8009</v>
          </cell>
          <cell r="F2630" t="str">
            <v>MSDN universal renewal</v>
          </cell>
          <cell r="G2630">
            <v>74.3</v>
          </cell>
        </row>
        <row r="2631">
          <cell r="E2631">
            <v>8010</v>
          </cell>
          <cell r="F2631" t="str">
            <v>Microsoft technet - server edi</v>
          </cell>
          <cell r="G2631">
            <v>15.89</v>
          </cell>
        </row>
        <row r="2632">
          <cell r="E2632">
            <v>8011</v>
          </cell>
          <cell r="F2632" t="str">
            <v>Dell Latitude C610 laptop</v>
          </cell>
          <cell r="G2632">
            <v>54.15</v>
          </cell>
        </row>
        <row r="2633">
          <cell r="E2633">
            <v>8012</v>
          </cell>
          <cell r="F2633" t="str">
            <v>Dell Optiplex GX260D computer</v>
          </cell>
          <cell r="G2633">
            <v>25.83</v>
          </cell>
        </row>
        <row r="2634">
          <cell r="E2634">
            <v>8013</v>
          </cell>
          <cell r="F2634" t="str">
            <v>Dell Optiplex GX260D computer</v>
          </cell>
          <cell r="G2634">
            <v>25.83</v>
          </cell>
        </row>
        <row r="2635">
          <cell r="E2635">
            <v>8014</v>
          </cell>
          <cell r="F2635" t="str">
            <v>Dell Optiplex GX260D computer</v>
          </cell>
          <cell r="G2635">
            <v>25.83</v>
          </cell>
        </row>
        <row r="2636">
          <cell r="E2636">
            <v>8015</v>
          </cell>
          <cell r="F2636" t="str">
            <v>Dell Optiplex GX260D computer</v>
          </cell>
          <cell r="G2636">
            <v>25.83</v>
          </cell>
        </row>
        <row r="2637">
          <cell r="E2637">
            <v>8016</v>
          </cell>
          <cell r="F2637" t="str">
            <v>Dell Optiplex GX260D computer</v>
          </cell>
          <cell r="G2637">
            <v>25.83</v>
          </cell>
        </row>
        <row r="2638">
          <cell r="E2638">
            <v>8017</v>
          </cell>
          <cell r="F2638" t="str">
            <v>MIMIX software for AS400</v>
          </cell>
          <cell r="G2638">
            <v>3938.13</v>
          </cell>
        </row>
        <row r="2639">
          <cell r="E2639">
            <v>8018</v>
          </cell>
          <cell r="F2639" t="str">
            <v>MIMIX software for AS400</v>
          </cell>
          <cell r="G2639">
            <v>3938.13</v>
          </cell>
        </row>
        <row r="2640">
          <cell r="E2640">
            <v>8019</v>
          </cell>
          <cell r="F2640" t="str">
            <v>Avaya phone system install</v>
          </cell>
          <cell r="G2640">
            <v>236.36</v>
          </cell>
        </row>
        <row r="2641">
          <cell r="E2641">
            <v>8020</v>
          </cell>
          <cell r="F2641" t="str">
            <v>Avaya phone system install</v>
          </cell>
          <cell r="G2641">
            <v>1011.1</v>
          </cell>
        </row>
        <row r="2642">
          <cell r="E2642">
            <v>8021</v>
          </cell>
          <cell r="F2642" t="str">
            <v>Avaya phone system install</v>
          </cell>
          <cell r="G2642">
            <v>46.59</v>
          </cell>
        </row>
        <row r="2643">
          <cell r="E2643">
            <v>8022</v>
          </cell>
          <cell r="F2643" t="str">
            <v>Avaya phone system install</v>
          </cell>
          <cell r="G2643">
            <v>13.87</v>
          </cell>
        </row>
        <row r="2644">
          <cell r="E2644">
            <v>8023</v>
          </cell>
          <cell r="F2644" t="str">
            <v>Avaya phone system install</v>
          </cell>
          <cell r="G2644">
            <v>1014.64</v>
          </cell>
        </row>
        <row r="2645">
          <cell r="E2645">
            <v>8024</v>
          </cell>
          <cell r="F2645" t="str">
            <v>Avaya phone system install</v>
          </cell>
          <cell r="G2645">
            <v>499.4</v>
          </cell>
        </row>
        <row r="2646">
          <cell r="E2646">
            <v>8025</v>
          </cell>
          <cell r="F2646" t="str">
            <v>Avaya phone system install</v>
          </cell>
          <cell r="G2646">
            <v>105.01</v>
          </cell>
        </row>
        <row r="2647">
          <cell r="E2647">
            <v>8026</v>
          </cell>
          <cell r="F2647" t="str">
            <v>Avaya Circuit Pack DS1/DM1 Tru</v>
          </cell>
          <cell r="G2647">
            <v>44.22</v>
          </cell>
        </row>
        <row r="2648">
          <cell r="E2648">
            <v>8027</v>
          </cell>
          <cell r="F2648" t="str">
            <v>Dell Optiplex GX260D computer</v>
          </cell>
          <cell r="G2648">
            <v>25.53</v>
          </cell>
        </row>
        <row r="2649">
          <cell r="E2649">
            <v>8028</v>
          </cell>
          <cell r="F2649" t="str">
            <v>Dell Optiplex GX260D computer</v>
          </cell>
          <cell r="G2649">
            <v>25.53</v>
          </cell>
        </row>
        <row r="2650">
          <cell r="E2650">
            <v>8029</v>
          </cell>
          <cell r="F2650" t="str">
            <v>Dell Optiplex GX260D computer</v>
          </cell>
          <cell r="G2650">
            <v>25.53</v>
          </cell>
        </row>
        <row r="2651">
          <cell r="E2651">
            <v>8030</v>
          </cell>
          <cell r="F2651" t="str">
            <v>Dell Optiplex GX260D computer</v>
          </cell>
          <cell r="G2651">
            <v>25.53</v>
          </cell>
        </row>
        <row r="2652">
          <cell r="E2652">
            <v>8031</v>
          </cell>
          <cell r="F2652" t="str">
            <v>Dell Optiplex GX260D computer</v>
          </cell>
          <cell r="G2652">
            <v>25.53</v>
          </cell>
        </row>
        <row r="2653">
          <cell r="E2653">
            <v>8032</v>
          </cell>
          <cell r="F2653" t="str">
            <v>Dell Optiplex GX260D computer</v>
          </cell>
          <cell r="G2653">
            <v>25.53</v>
          </cell>
        </row>
        <row r="2654">
          <cell r="E2654">
            <v>8033</v>
          </cell>
          <cell r="F2654" t="str">
            <v>Dell Optiplex GX260D computer</v>
          </cell>
          <cell r="G2654">
            <v>25.53</v>
          </cell>
        </row>
        <row r="2655">
          <cell r="E2655">
            <v>8034</v>
          </cell>
          <cell r="F2655" t="str">
            <v>Dell Optiplex GX260D computer</v>
          </cell>
          <cell r="G2655">
            <v>25.53</v>
          </cell>
        </row>
        <row r="2656">
          <cell r="E2656">
            <v>8035</v>
          </cell>
          <cell r="F2656" t="str">
            <v>Dell Optiplex GX260D computer</v>
          </cell>
          <cell r="G2656">
            <v>25.53</v>
          </cell>
        </row>
        <row r="2657">
          <cell r="E2657">
            <v>8036</v>
          </cell>
          <cell r="F2657" t="str">
            <v>Dell Optiplex GX260D computer</v>
          </cell>
          <cell r="G2657">
            <v>25.53</v>
          </cell>
        </row>
        <row r="2658">
          <cell r="E2658">
            <v>8037</v>
          </cell>
          <cell r="F2658" t="str">
            <v>Dell Optiplex GX260D computer</v>
          </cell>
          <cell r="G2658">
            <v>25.53</v>
          </cell>
        </row>
        <row r="2659">
          <cell r="E2659">
            <v>8038</v>
          </cell>
          <cell r="F2659" t="str">
            <v>Dell Optiplex GX260D computer</v>
          </cell>
          <cell r="G2659">
            <v>25.53</v>
          </cell>
        </row>
        <row r="2660">
          <cell r="E2660">
            <v>8039</v>
          </cell>
          <cell r="F2660" t="str">
            <v>Dell Optiplex GX260D computer</v>
          </cell>
          <cell r="G2660">
            <v>25.53</v>
          </cell>
        </row>
        <row r="2661">
          <cell r="E2661">
            <v>8040</v>
          </cell>
          <cell r="F2661" t="str">
            <v>Dell Optiplex GX260D computer</v>
          </cell>
          <cell r="G2661">
            <v>25.53</v>
          </cell>
        </row>
        <row r="2662">
          <cell r="E2662">
            <v>8041</v>
          </cell>
          <cell r="F2662" t="str">
            <v>Dell Optiplex GX260D computer</v>
          </cell>
          <cell r="G2662">
            <v>25.53</v>
          </cell>
        </row>
        <row r="2663">
          <cell r="E2663">
            <v>8042</v>
          </cell>
          <cell r="F2663" t="str">
            <v>Dell Optiplex GX260D computer</v>
          </cell>
          <cell r="G2663">
            <v>25.53</v>
          </cell>
        </row>
        <row r="2664">
          <cell r="E2664">
            <v>8043</v>
          </cell>
          <cell r="F2664" t="str">
            <v>Dell Optiplex GX260D computer</v>
          </cell>
          <cell r="G2664">
            <v>25.53</v>
          </cell>
        </row>
        <row r="2665">
          <cell r="E2665">
            <v>8044</v>
          </cell>
          <cell r="F2665" t="str">
            <v>Dell Optiplex GX260D computer</v>
          </cell>
          <cell r="G2665">
            <v>25.53</v>
          </cell>
        </row>
        <row r="2666">
          <cell r="E2666">
            <v>8045</v>
          </cell>
          <cell r="F2666" t="str">
            <v>Dell Optiplex GX260D computer</v>
          </cell>
          <cell r="G2666">
            <v>25.53</v>
          </cell>
        </row>
        <row r="2667">
          <cell r="E2667">
            <v>8046</v>
          </cell>
          <cell r="F2667" t="str">
            <v>Dell Optiplex GX260D computer</v>
          </cell>
          <cell r="G2667">
            <v>25.53</v>
          </cell>
        </row>
        <row r="2668">
          <cell r="E2668">
            <v>8047</v>
          </cell>
          <cell r="F2668" t="str">
            <v>Dell Optiplex GX260D computer</v>
          </cell>
          <cell r="G2668">
            <v>17.77</v>
          </cell>
        </row>
        <row r="2669">
          <cell r="E2669">
            <v>8048</v>
          </cell>
          <cell r="F2669" t="str">
            <v>Dell Latitude C610 laptop</v>
          </cell>
          <cell r="G2669">
            <v>51.88</v>
          </cell>
        </row>
        <row r="2670">
          <cell r="E2670">
            <v>8049</v>
          </cell>
          <cell r="F2670" t="str">
            <v>Dell Optiplex GX260D computer</v>
          </cell>
          <cell r="G2670">
            <v>27.62</v>
          </cell>
        </row>
        <row r="2671">
          <cell r="E2671">
            <v>8050</v>
          </cell>
          <cell r="F2671" t="str">
            <v>Dell Optiplex GX260D computer</v>
          </cell>
          <cell r="G2671">
            <v>27.62</v>
          </cell>
        </row>
        <row r="2672">
          <cell r="E2672">
            <v>8051</v>
          </cell>
          <cell r="F2672" t="str">
            <v>Dell Optiplex GX260D computer</v>
          </cell>
          <cell r="G2672">
            <v>27.62</v>
          </cell>
        </row>
        <row r="2673">
          <cell r="E2673">
            <v>8052</v>
          </cell>
          <cell r="F2673" t="str">
            <v>Dell Optiplex GX260D computer</v>
          </cell>
          <cell r="G2673">
            <v>27.62</v>
          </cell>
        </row>
        <row r="2674">
          <cell r="E2674">
            <v>8053</v>
          </cell>
          <cell r="F2674" t="str">
            <v>1.8m I/O tower and accessories</v>
          </cell>
          <cell r="G2674">
            <v>3050.19</v>
          </cell>
        </row>
        <row r="2675">
          <cell r="E2675">
            <v>8054</v>
          </cell>
          <cell r="F2675" t="str">
            <v>1.8m I/O tower and accessories</v>
          </cell>
          <cell r="G2675">
            <v>2234.54</v>
          </cell>
        </row>
        <row r="2676">
          <cell r="E2676">
            <v>8055</v>
          </cell>
          <cell r="F2676" t="str">
            <v>Kofax Adrenaline 1700 scanner</v>
          </cell>
          <cell r="G2676">
            <v>80.55</v>
          </cell>
        </row>
        <row r="2677">
          <cell r="E2677">
            <v>8056</v>
          </cell>
          <cell r="F2677" t="str">
            <v>Kodak 3520D scanner</v>
          </cell>
          <cell r="G2677">
            <v>561.16</v>
          </cell>
        </row>
        <row r="2678">
          <cell r="E2678">
            <v>8057</v>
          </cell>
          <cell r="F2678" t="str">
            <v>Dell Optiplex GX260D computer</v>
          </cell>
          <cell r="G2678">
            <v>29.08</v>
          </cell>
        </row>
        <row r="2679">
          <cell r="E2679">
            <v>8058</v>
          </cell>
          <cell r="F2679" t="str">
            <v>Dell Optiplex GX260D computer</v>
          </cell>
          <cell r="G2679">
            <v>27.62</v>
          </cell>
        </row>
        <row r="2680">
          <cell r="E2680">
            <v>8059</v>
          </cell>
          <cell r="F2680" t="str">
            <v>Dell Optiplex GX260D computer</v>
          </cell>
          <cell r="G2680">
            <v>27.62</v>
          </cell>
        </row>
        <row r="2681">
          <cell r="E2681">
            <v>8060</v>
          </cell>
          <cell r="F2681" t="str">
            <v>Dell Optiplex GX260D computer</v>
          </cell>
          <cell r="G2681">
            <v>25.63</v>
          </cell>
        </row>
        <row r="2682">
          <cell r="E2682">
            <v>8061</v>
          </cell>
          <cell r="F2682" t="str">
            <v>Dell Optiplex GX260D computer</v>
          </cell>
          <cell r="G2682">
            <v>25.63</v>
          </cell>
        </row>
        <row r="2683">
          <cell r="E2683">
            <v>8062</v>
          </cell>
          <cell r="F2683" t="str">
            <v>Dell Optiplex GX260D computer</v>
          </cell>
          <cell r="G2683">
            <v>25.63</v>
          </cell>
        </row>
        <row r="2684">
          <cell r="E2684">
            <v>8063</v>
          </cell>
          <cell r="F2684" t="str">
            <v>Dell Optiplex GX260D computer</v>
          </cell>
          <cell r="G2684">
            <v>25.63</v>
          </cell>
        </row>
        <row r="2685">
          <cell r="E2685">
            <v>8064</v>
          </cell>
          <cell r="F2685" t="str">
            <v>Dell Optiplex GX260D computer</v>
          </cell>
          <cell r="G2685">
            <v>25.63</v>
          </cell>
        </row>
        <row r="2686">
          <cell r="E2686">
            <v>8065</v>
          </cell>
          <cell r="F2686" t="str">
            <v>Dell Optiplex GX260D computer</v>
          </cell>
          <cell r="G2686">
            <v>25.63</v>
          </cell>
        </row>
        <row r="2687">
          <cell r="E2687">
            <v>8066</v>
          </cell>
          <cell r="F2687" t="str">
            <v>Dell Optiplex GX260D computer</v>
          </cell>
          <cell r="G2687">
            <v>25.63</v>
          </cell>
        </row>
        <row r="2688">
          <cell r="E2688">
            <v>8067</v>
          </cell>
          <cell r="F2688" t="str">
            <v>Dell Optiplex GX260D computer</v>
          </cell>
          <cell r="G2688">
            <v>25.63</v>
          </cell>
        </row>
        <row r="2689">
          <cell r="E2689">
            <v>8068</v>
          </cell>
          <cell r="F2689" t="str">
            <v>Dell Optiplex GX260D computer</v>
          </cell>
          <cell r="G2689">
            <v>25.63</v>
          </cell>
        </row>
        <row r="2690">
          <cell r="E2690">
            <v>8069</v>
          </cell>
          <cell r="F2690" t="str">
            <v>Dell Optiplex GX260D computer</v>
          </cell>
          <cell r="G2690">
            <v>25.63</v>
          </cell>
        </row>
        <row r="2691">
          <cell r="E2691">
            <v>8070</v>
          </cell>
          <cell r="F2691" t="str">
            <v>Dell Optiplex GX260D computer</v>
          </cell>
          <cell r="G2691">
            <v>25.63</v>
          </cell>
        </row>
        <row r="2692">
          <cell r="E2692">
            <v>8071</v>
          </cell>
          <cell r="F2692" t="str">
            <v>Dell Optiplex GX260D computer</v>
          </cell>
          <cell r="G2692">
            <v>25.63</v>
          </cell>
        </row>
        <row r="2693">
          <cell r="E2693">
            <v>8072</v>
          </cell>
          <cell r="F2693" t="str">
            <v>Dell Optiplex GX260D computer</v>
          </cell>
          <cell r="G2693">
            <v>25.63</v>
          </cell>
        </row>
        <row r="2694">
          <cell r="E2694">
            <v>8073</v>
          </cell>
          <cell r="F2694" t="str">
            <v>Dell Optiplex GX260D computer</v>
          </cell>
          <cell r="G2694">
            <v>25.63</v>
          </cell>
        </row>
        <row r="2695">
          <cell r="E2695">
            <v>8074</v>
          </cell>
          <cell r="F2695" t="str">
            <v>Dell Optiplex GX260D computer</v>
          </cell>
          <cell r="G2695">
            <v>25.63</v>
          </cell>
        </row>
        <row r="2696">
          <cell r="E2696">
            <v>8075</v>
          </cell>
          <cell r="F2696" t="str">
            <v>Dell Optiplex GX260D computer</v>
          </cell>
          <cell r="G2696">
            <v>25.63</v>
          </cell>
        </row>
        <row r="2697">
          <cell r="E2697">
            <v>8076</v>
          </cell>
          <cell r="F2697" t="str">
            <v>Dell Optiplex GX260D computer</v>
          </cell>
          <cell r="G2697">
            <v>25.63</v>
          </cell>
        </row>
        <row r="2698">
          <cell r="E2698">
            <v>8077</v>
          </cell>
          <cell r="F2698" t="str">
            <v>Dell Optiplex GX260D computer</v>
          </cell>
          <cell r="G2698">
            <v>25.63</v>
          </cell>
        </row>
        <row r="2699">
          <cell r="E2699">
            <v>8078</v>
          </cell>
          <cell r="F2699" t="str">
            <v>Dell Optiplex GX260D computer</v>
          </cell>
          <cell r="G2699">
            <v>25.63</v>
          </cell>
        </row>
        <row r="2700">
          <cell r="E2700">
            <v>8079</v>
          </cell>
          <cell r="F2700" t="str">
            <v>Dell Optiplex GX260D computer</v>
          </cell>
          <cell r="G2700">
            <v>25.63</v>
          </cell>
        </row>
        <row r="2701">
          <cell r="E2701">
            <v>8080</v>
          </cell>
          <cell r="F2701" t="str">
            <v>Power Edge 4600 server</v>
          </cell>
          <cell r="G2701">
            <v>142.24</v>
          </cell>
        </row>
        <row r="2702">
          <cell r="E2702">
            <v>8081</v>
          </cell>
          <cell r="F2702" t="str">
            <v>Dell T622n Duplex laser printe</v>
          </cell>
          <cell r="G2702">
            <v>46.03</v>
          </cell>
        </row>
        <row r="2703">
          <cell r="E2703">
            <v>8082</v>
          </cell>
          <cell r="F2703" t="str">
            <v>Warehouse manager server 4.5</v>
          </cell>
          <cell r="G2703">
            <v>117.27</v>
          </cell>
        </row>
        <row r="2704">
          <cell r="E2704">
            <v>8083</v>
          </cell>
          <cell r="F2704" t="str">
            <v>Dell Optiplex GX260D computer</v>
          </cell>
          <cell r="G2704">
            <v>27.03</v>
          </cell>
        </row>
        <row r="2705">
          <cell r="E2705">
            <v>8084</v>
          </cell>
          <cell r="F2705" t="str">
            <v>Dell Optiplex GX260D computer</v>
          </cell>
          <cell r="G2705">
            <v>27.03</v>
          </cell>
        </row>
        <row r="2706">
          <cell r="E2706">
            <v>8085</v>
          </cell>
          <cell r="F2706" t="str">
            <v>Dell Optiplex GX260D computer</v>
          </cell>
          <cell r="G2706">
            <v>27.34</v>
          </cell>
        </row>
        <row r="2707">
          <cell r="E2707">
            <v>8086</v>
          </cell>
          <cell r="F2707" t="str">
            <v>Dell Optiplex GX260D computer</v>
          </cell>
          <cell r="G2707">
            <v>27.34</v>
          </cell>
        </row>
        <row r="2708">
          <cell r="E2708">
            <v>8087</v>
          </cell>
          <cell r="F2708" t="str">
            <v>Dell Optiplex GX260D computer</v>
          </cell>
          <cell r="G2708">
            <v>27.34</v>
          </cell>
        </row>
        <row r="2709">
          <cell r="E2709">
            <v>8088</v>
          </cell>
          <cell r="F2709" t="str">
            <v>Dell Optiplex GX260D computer</v>
          </cell>
          <cell r="G2709">
            <v>27.34</v>
          </cell>
        </row>
        <row r="2710">
          <cell r="E2710">
            <v>8089</v>
          </cell>
          <cell r="F2710" t="str">
            <v>Dell Optiplex GX260D computer</v>
          </cell>
          <cell r="G2710">
            <v>27.34</v>
          </cell>
        </row>
        <row r="2711">
          <cell r="E2711">
            <v>8090</v>
          </cell>
          <cell r="F2711" t="str">
            <v>Dell Optiplex GX260D computer</v>
          </cell>
          <cell r="G2711">
            <v>27.34</v>
          </cell>
        </row>
        <row r="2712">
          <cell r="E2712">
            <v>8091</v>
          </cell>
          <cell r="F2712" t="str">
            <v>Dell Optiplex GX260D computer</v>
          </cell>
          <cell r="G2712">
            <v>27.34</v>
          </cell>
        </row>
        <row r="2713">
          <cell r="E2713">
            <v>8092</v>
          </cell>
          <cell r="F2713" t="str">
            <v>Dell Optiplex GX260D computer</v>
          </cell>
          <cell r="G2713">
            <v>27.34</v>
          </cell>
        </row>
        <row r="2714">
          <cell r="E2714">
            <v>8093</v>
          </cell>
          <cell r="F2714" t="str">
            <v>Dell docking station</v>
          </cell>
          <cell r="G2714">
            <v>15.48</v>
          </cell>
        </row>
        <row r="2715">
          <cell r="E2715">
            <v>8094</v>
          </cell>
          <cell r="F2715" t="str">
            <v>Dell Optiplex GX260D computer</v>
          </cell>
          <cell r="G2715">
            <v>27.27</v>
          </cell>
        </row>
        <row r="2716">
          <cell r="E2716">
            <v>8095</v>
          </cell>
          <cell r="F2716" t="str">
            <v>Dell Optiplex GX260D computer</v>
          </cell>
          <cell r="G2716">
            <v>27.27</v>
          </cell>
        </row>
        <row r="2717">
          <cell r="E2717">
            <v>8096</v>
          </cell>
          <cell r="F2717" t="str">
            <v>Dell Optiplex GX260D computer</v>
          </cell>
          <cell r="G2717">
            <v>35.1</v>
          </cell>
        </row>
        <row r="2718">
          <cell r="E2718">
            <v>8097</v>
          </cell>
          <cell r="F2718" t="str">
            <v>Dell Optiplex GX260D computer</v>
          </cell>
          <cell r="G2718">
            <v>35.1</v>
          </cell>
        </row>
        <row r="2719">
          <cell r="E2719">
            <v>8098</v>
          </cell>
          <cell r="F2719" t="str">
            <v>Dell Optiplex GX260D computer</v>
          </cell>
          <cell r="G2719">
            <v>35.1</v>
          </cell>
        </row>
        <row r="2720">
          <cell r="E2720">
            <v>8099</v>
          </cell>
          <cell r="F2720" t="str">
            <v>Avaya custom solutions 4 port</v>
          </cell>
          <cell r="G2720">
            <v>101.52</v>
          </cell>
        </row>
        <row r="2721">
          <cell r="E2721">
            <v>8100</v>
          </cell>
          <cell r="F2721" t="str">
            <v>Dell Optiplex GX260T PC and 4</v>
          </cell>
          <cell r="G2721">
            <v>25.51</v>
          </cell>
        </row>
        <row r="2722">
          <cell r="E2722">
            <v>8101</v>
          </cell>
          <cell r="F2722" t="str">
            <v>Dell Optiplex GX260D computer</v>
          </cell>
          <cell r="G2722">
            <v>22.07</v>
          </cell>
        </row>
        <row r="2723">
          <cell r="E2723">
            <v>8102</v>
          </cell>
          <cell r="F2723" t="str">
            <v>Dell Optiplex GX260D computer</v>
          </cell>
          <cell r="G2723">
            <v>22.07</v>
          </cell>
        </row>
        <row r="2724">
          <cell r="E2724">
            <v>8103</v>
          </cell>
          <cell r="F2724" t="str">
            <v>Dell Optiplex GX260D computer</v>
          </cell>
          <cell r="G2724">
            <v>22.07</v>
          </cell>
        </row>
        <row r="2725">
          <cell r="E2725">
            <v>8104</v>
          </cell>
          <cell r="F2725" t="str">
            <v>Dell Optiplex GX260D computer</v>
          </cell>
          <cell r="G2725">
            <v>22.07</v>
          </cell>
        </row>
        <row r="2726">
          <cell r="E2726">
            <v>8105</v>
          </cell>
          <cell r="F2726" t="str">
            <v>Dell Optiplex GX260D computer</v>
          </cell>
          <cell r="G2726">
            <v>22.07</v>
          </cell>
        </row>
        <row r="2727">
          <cell r="E2727">
            <v>8106</v>
          </cell>
          <cell r="F2727" t="str">
            <v>Dell Optiplex GX260D computer</v>
          </cell>
          <cell r="G2727">
            <v>22.07</v>
          </cell>
        </row>
        <row r="2728">
          <cell r="E2728">
            <v>8107</v>
          </cell>
          <cell r="F2728" t="str">
            <v>Dell Optiplex GX260D computer</v>
          </cell>
          <cell r="G2728">
            <v>22.07</v>
          </cell>
        </row>
        <row r="2729">
          <cell r="E2729">
            <v>8108</v>
          </cell>
          <cell r="F2729" t="str">
            <v>Dell Optiplex GX260D computer</v>
          </cell>
          <cell r="G2729">
            <v>22.07</v>
          </cell>
        </row>
        <row r="2730">
          <cell r="E2730">
            <v>8109</v>
          </cell>
          <cell r="F2730" t="str">
            <v>Dell Optiplex GX260D computer</v>
          </cell>
          <cell r="G2730">
            <v>22.07</v>
          </cell>
        </row>
        <row r="2731">
          <cell r="E2731">
            <v>8110</v>
          </cell>
          <cell r="F2731" t="str">
            <v>Dell Optiplex GX260D computer</v>
          </cell>
          <cell r="G2731">
            <v>22.07</v>
          </cell>
        </row>
        <row r="2732">
          <cell r="E2732">
            <v>8111</v>
          </cell>
          <cell r="F2732" t="str">
            <v>Dell Optiplex GX260D computer</v>
          </cell>
          <cell r="G2732">
            <v>22.07</v>
          </cell>
        </row>
        <row r="2733">
          <cell r="E2733">
            <v>8112</v>
          </cell>
          <cell r="F2733" t="str">
            <v>Dell Optiplex GX260D computer</v>
          </cell>
          <cell r="G2733">
            <v>22.07</v>
          </cell>
        </row>
        <row r="2734">
          <cell r="E2734">
            <v>8113</v>
          </cell>
          <cell r="F2734" t="str">
            <v>Dell Optiplex GX260D computer</v>
          </cell>
          <cell r="G2734">
            <v>22.07</v>
          </cell>
        </row>
        <row r="2735">
          <cell r="E2735">
            <v>8114</v>
          </cell>
          <cell r="F2735" t="str">
            <v>Dell Optiplex GX260D computer</v>
          </cell>
          <cell r="G2735">
            <v>22.07</v>
          </cell>
        </row>
        <row r="2736">
          <cell r="E2736">
            <v>8115</v>
          </cell>
          <cell r="F2736" t="str">
            <v>Dell Optiplex GX260D computer</v>
          </cell>
          <cell r="G2736">
            <v>22.07</v>
          </cell>
        </row>
        <row r="2737">
          <cell r="E2737">
            <v>8116</v>
          </cell>
          <cell r="F2737" t="str">
            <v>Dell Optiplex GX260D computer</v>
          </cell>
          <cell r="G2737">
            <v>22.07</v>
          </cell>
        </row>
        <row r="2738">
          <cell r="E2738">
            <v>8117</v>
          </cell>
          <cell r="F2738" t="str">
            <v>Dell Optiplex GX260D computer</v>
          </cell>
          <cell r="G2738">
            <v>22.07</v>
          </cell>
        </row>
        <row r="2739">
          <cell r="E2739">
            <v>8118</v>
          </cell>
          <cell r="F2739" t="str">
            <v>Dell Optiplex GX260D computer</v>
          </cell>
          <cell r="G2739">
            <v>22.07</v>
          </cell>
        </row>
        <row r="2740">
          <cell r="E2740">
            <v>8119</v>
          </cell>
          <cell r="F2740" t="str">
            <v>Dell Optiplex GX260D computer</v>
          </cell>
          <cell r="G2740">
            <v>22.07</v>
          </cell>
        </row>
        <row r="2741">
          <cell r="E2741">
            <v>8120</v>
          </cell>
          <cell r="F2741" t="str">
            <v>Dell Optiplex GX260D computer</v>
          </cell>
          <cell r="G2741">
            <v>22.07</v>
          </cell>
        </row>
        <row r="2742">
          <cell r="E2742">
            <v>8121</v>
          </cell>
          <cell r="F2742" t="str">
            <v>Dell Optiplex GX260D computer</v>
          </cell>
          <cell r="G2742">
            <v>22.07</v>
          </cell>
        </row>
        <row r="2743">
          <cell r="E2743">
            <v>8122</v>
          </cell>
          <cell r="F2743" t="str">
            <v>Dell Optiplex GX260D computer</v>
          </cell>
          <cell r="G2743">
            <v>22.07</v>
          </cell>
        </row>
        <row r="2744">
          <cell r="E2744">
            <v>8123</v>
          </cell>
          <cell r="F2744" t="str">
            <v>Dell Optiplex GX260D computer</v>
          </cell>
          <cell r="G2744">
            <v>22.07</v>
          </cell>
        </row>
        <row r="2745">
          <cell r="E2745">
            <v>8124</v>
          </cell>
          <cell r="F2745" t="str">
            <v>Dell Optiplex GX260D computer</v>
          </cell>
          <cell r="G2745">
            <v>22.07</v>
          </cell>
        </row>
        <row r="2746">
          <cell r="E2746">
            <v>8125</v>
          </cell>
          <cell r="F2746" t="str">
            <v>Dell Optiplex GX260D computer</v>
          </cell>
          <cell r="G2746">
            <v>20.87</v>
          </cell>
        </row>
        <row r="2747">
          <cell r="E2747">
            <v>8126</v>
          </cell>
          <cell r="F2747" t="str">
            <v>Dell Optiplex GX260D computer</v>
          </cell>
          <cell r="G2747">
            <v>20.87</v>
          </cell>
        </row>
        <row r="2748">
          <cell r="E2748">
            <v>8127</v>
          </cell>
          <cell r="F2748" t="str">
            <v>Clear Tech used optical librar</v>
          </cell>
          <cell r="G2748">
            <v>210.83</v>
          </cell>
        </row>
        <row r="2749">
          <cell r="E2749">
            <v>8128</v>
          </cell>
          <cell r="F2749" t="str">
            <v>Dell Optiplex GX260D computer</v>
          </cell>
          <cell r="G2749">
            <v>25.6</v>
          </cell>
        </row>
        <row r="2750">
          <cell r="E2750">
            <v>8129</v>
          </cell>
          <cell r="F2750" t="str">
            <v>Dell Optiplex GX260D computer</v>
          </cell>
          <cell r="G2750">
            <v>25.6</v>
          </cell>
        </row>
        <row r="2751">
          <cell r="E2751">
            <v>8130</v>
          </cell>
          <cell r="F2751" t="str">
            <v>Dell Optiplex GX260D computer</v>
          </cell>
          <cell r="G2751">
            <v>25.6</v>
          </cell>
        </row>
        <row r="2752">
          <cell r="E2752">
            <v>8131</v>
          </cell>
          <cell r="F2752" t="str">
            <v>Dell Optiplex GX260D computer</v>
          </cell>
          <cell r="G2752">
            <v>25.6</v>
          </cell>
        </row>
        <row r="2753">
          <cell r="E2753">
            <v>8132</v>
          </cell>
          <cell r="F2753" t="str">
            <v>Dell Optiplex GX260D computer</v>
          </cell>
          <cell r="G2753">
            <v>25.6</v>
          </cell>
        </row>
        <row r="2754">
          <cell r="E2754">
            <v>8133</v>
          </cell>
          <cell r="F2754" t="str">
            <v>Dell Optiplex GX260D computer</v>
          </cell>
          <cell r="G2754">
            <v>25.6</v>
          </cell>
        </row>
        <row r="2755">
          <cell r="E2755">
            <v>8134</v>
          </cell>
          <cell r="F2755" t="str">
            <v>Dell Optiplex GX260D computer</v>
          </cell>
          <cell r="G2755">
            <v>25.6</v>
          </cell>
        </row>
        <row r="2756">
          <cell r="E2756">
            <v>8135</v>
          </cell>
          <cell r="F2756" t="str">
            <v>Dell Optiplex GX260D computer</v>
          </cell>
          <cell r="G2756">
            <v>25.6</v>
          </cell>
        </row>
        <row r="2757">
          <cell r="E2757">
            <v>8136</v>
          </cell>
          <cell r="F2757" t="str">
            <v>Dell Optiplex GX260D computer</v>
          </cell>
          <cell r="G2757">
            <v>25.6</v>
          </cell>
        </row>
        <row r="2758">
          <cell r="E2758">
            <v>8137</v>
          </cell>
          <cell r="F2758" t="str">
            <v>Dell Optiplex GX260D computer</v>
          </cell>
          <cell r="G2758">
            <v>25.6</v>
          </cell>
        </row>
        <row r="2759">
          <cell r="E2759">
            <v>8138</v>
          </cell>
          <cell r="F2759" t="str">
            <v>Dell Optiplex GX260D computer</v>
          </cell>
          <cell r="G2759">
            <v>25.6</v>
          </cell>
        </row>
        <row r="2760">
          <cell r="E2760">
            <v>8139</v>
          </cell>
          <cell r="F2760" t="str">
            <v>Dell Optiplex GX260D computer</v>
          </cell>
          <cell r="G2760">
            <v>25.6</v>
          </cell>
        </row>
        <row r="2761">
          <cell r="E2761">
            <v>8140</v>
          </cell>
          <cell r="F2761" t="str">
            <v>ADT card reader security syste</v>
          </cell>
          <cell r="G2761">
            <v>917.92</v>
          </cell>
        </row>
        <row r="2762">
          <cell r="E2762">
            <v>8141</v>
          </cell>
          <cell r="F2762" t="str">
            <v>Dell Optiplex GX260T computer</v>
          </cell>
          <cell r="G2762">
            <v>28.48</v>
          </cell>
        </row>
        <row r="2763">
          <cell r="E2763">
            <v>8142</v>
          </cell>
          <cell r="F2763" t="str">
            <v>Dell Optiplex GX260T computer</v>
          </cell>
          <cell r="G2763">
            <v>28.48</v>
          </cell>
        </row>
        <row r="2764">
          <cell r="E2764">
            <v>8143</v>
          </cell>
          <cell r="F2764" t="str">
            <v>Dell Optiplex GX260T computer</v>
          </cell>
          <cell r="G2764">
            <v>28.48</v>
          </cell>
        </row>
        <row r="2765">
          <cell r="E2765">
            <v>8144</v>
          </cell>
          <cell r="F2765" t="str">
            <v>Dell Optiplex GX260T computer</v>
          </cell>
          <cell r="G2765">
            <v>28.48</v>
          </cell>
        </row>
        <row r="2766">
          <cell r="E2766">
            <v>8145</v>
          </cell>
          <cell r="F2766" t="str">
            <v>Dell Optiplex GX260T computer</v>
          </cell>
          <cell r="G2766">
            <v>28.48</v>
          </cell>
        </row>
        <row r="2767">
          <cell r="E2767">
            <v>8146</v>
          </cell>
          <cell r="F2767" t="str">
            <v>Dell Optiplex GX260T computer</v>
          </cell>
          <cell r="G2767">
            <v>28.48</v>
          </cell>
        </row>
        <row r="2768">
          <cell r="E2768">
            <v>8147</v>
          </cell>
          <cell r="F2768" t="str">
            <v>Dell Optiplex GX260T computer</v>
          </cell>
          <cell r="G2768">
            <v>28.48</v>
          </cell>
        </row>
        <row r="2769">
          <cell r="E2769">
            <v>8148</v>
          </cell>
          <cell r="F2769" t="str">
            <v>Dell Optiplex GX260T computer</v>
          </cell>
          <cell r="G2769">
            <v>28.48</v>
          </cell>
        </row>
        <row r="2770">
          <cell r="E2770">
            <v>8149</v>
          </cell>
          <cell r="F2770" t="str">
            <v>Dell Optiplex GX260T computer</v>
          </cell>
          <cell r="G2770">
            <v>28.48</v>
          </cell>
        </row>
        <row r="2771">
          <cell r="E2771">
            <v>8150</v>
          </cell>
          <cell r="F2771" t="str">
            <v>Dell Optiplex GX260T computer</v>
          </cell>
          <cell r="G2771">
            <v>28.48</v>
          </cell>
        </row>
        <row r="2772">
          <cell r="E2772">
            <v>8151</v>
          </cell>
          <cell r="F2772" t="str">
            <v>Dell Optiplex GX260T computer</v>
          </cell>
          <cell r="G2772">
            <v>28.48</v>
          </cell>
        </row>
        <row r="2773">
          <cell r="E2773">
            <v>8152</v>
          </cell>
          <cell r="F2773" t="str">
            <v>Dell Optiplex GX260T computer</v>
          </cell>
          <cell r="G2773">
            <v>28.48</v>
          </cell>
        </row>
        <row r="2774">
          <cell r="E2774">
            <v>8153</v>
          </cell>
          <cell r="F2774" t="str">
            <v>Dell Optiplex GX260T computer</v>
          </cell>
          <cell r="G2774">
            <v>28</v>
          </cell>
        </row>
        <row r="2775">
          <cell r="E2775">
            <v>8154</v>
          </cell>
          <cell r="F2775" t="str">
            <v>Dell Optiplex GX260T computer</v>
          </cell>
          <cell r="G2775">
            <v>28</v>
          </cell>
        </row>
        <row r="2776">
          <cell r="E2776">
            <v>8155</v>
          </cell>
          <cell r="F2776" t="str">
            <v>Dell Optiplex GX260D computer</v>
          </cell>
          <cell r="G2776">
            <v>25.36</v>
          </cell>
        </row>
        <row r="2777">
          <cell r="E2777">
            <v>8156</v>
          </cell>
          <cell r="F2777" t="str">
            <v>Dell Optiplex GX260D computer</v>
          </cell>
          <cell r="G2777">
            <v>20.51</v>
          </cell>
        </row>
        <row r="2778">
          <cell r="E2778">
            <v>8157</v>
          </cell>
          <cell r="F2778" t="str">
            <v>Dell Optiplex GX260D computer</v>
          </cell>
          <cell r="G2778">
            <v>20.51</v>
          </cell>
        </row>
        <row r="2779">
          <cell r="E2779">
            <v>8158</v>
          </cell>
          <cell r="F2779" t="str">
            <v>Dell Latitude C610 laptop</v>
          </cell>
          <cell r="G2779">
            <v>53.37</v>
          </cell>
        </row>
        <row r="2780">
          <cell r="E2780">
            <v>8159</v>
          </cell>
          <cell r="F2780" t="str">
            <v>Dell Optiplex GX260T computer</v>
          </cell>
          <cell r="G2780">
            <v>28</v>
          </cell>
        </row>
        <row r="2781">
          <cell r="E2781">
            <v>8160</v>
          </cell>
          <cell r="F2781" t="str">
            <v>Dell Optiplex GX260T computer</v>
          </cell>
          <cell r="G2781">
            <v>28</v>
          </cell>
        </row>
        <row r="2782">
          <cell r="E2782">
            <v>8161</v>
          </cell>
          <cell r="F2782" t="str">
            <v>Dell Optiplex GX260D computer</v>
          </cell>
          <cell r="G2782">
            <v>20.51</v>
          </cell>
        </row>
        <row r="2783">
          <cell r="E2783">
            <v>8162</v>
          </cell>
          <cell r="F2783" t="str">
            <v>Dell Optiplex GX260D computer</v>
          </cell>
          <cell r="G2783">
            <v>20.51</v>
          </cell>
        </row>
        <row r="2784">
          <cell r="E2784">
            <v>8163</v>
          </cell>
          <cell r="F2784" t="str">
            <v>Replacement data network hardw</v>
          </cell>
          <cell r="G2784">
            <v>317.37</v>
          </cell>
        </row>
        <row r="2785">
          <cell r="E2785">
            <v>8164</v>
          </cell>
          <cell r="F2785" t="str">
            <v>Replacement data network hardw</v>
          </cell>
          <cell r="G2785">
            <v>317.36</v>
          </cell>
        </row>
        <row r="2786">
          <cell r="E2786">
            <v>8165</v>
          </cell>
          <cell r="F2786" t="str">
            <v>Replacement data network hardw</v>
          </cell>
          <cell r="G2786">
            <v>317.36</v>
          </cell>
        </row>
        <row r="2787">
          <cell r="E2787">
            <v>8166</v>
          </cell>
          <cell r="F2787" t="str">
            <v>Replacement data network hardw</v>
          </cell>
          <cell r="G2787">
            <v>317.36</v>
          </cell>
        </row>
        <row r="2788">
          <cell r="E2788">
            <v>8167</v>
          </cell>
          <cell r="F2788" t="str">
            <v>Replacement data network hardw</v>
          </cell>
          <cell r="G2788">
            <v>317.36</v>
          </cell>
        </row>
        <row r="2789">
          <cell r="E2789">
            <v>8168</v>
          </cell>
          <cell r="F2789" t="str">
            <v>Replacement data network hardw</v>
          </cell>
          <cell r="G2789">
            <v>317.37</v>
          </cell>
        </row>
        <row r="2790">
          <cell r="E2790">
            <v>8169</v>
          </cell>
          <cell r="F2790" t="str">
            <v>Leasehold Improvements</v>
          </cell>
          <cell r="G2790">
            <v>541.85</v>
          </cell>
        </row>
        <row r="2791">
          <cell r="E2791">
            <v>8170</v>
          </cell>
          <cell r="F2791" t="str">
            <v>Leasehold Improvements</v>
          </cell>
          <cell r="G2791">
            <v>520.14</v>
          </cell>
        </row>
        <row r="2792">
          <cell r="E2792">
            <v>8171</v>
          </cell>
          <cell r="F2792" t="str">
            <v>Dell GX260D Computer</v>
          </cell>
          <cell r="G2792">
            <v>25.6</v>
          </cell>
        </row>
        <row r="2793">
          <cell r="E2793">
            <v>8172</v>
          </cell>
          <cell r="F2793" t="str">
            <v>Dell GX260D Computer</v>
          </cell>
          <cell r="G2793">
            <v>26.08</v>
          </cell>
        </row>
        <row r="2794">
          <cell r="E2794">
            <v>8173</v>
          </cell>
          <cell r="F2794" t="str">
            <v>MS Select Windows Server Softw</v>
          </cell>
          <cell r="G2794">
            <v>23.2</v>
          </cell>
        </row>
        <row r="2795">
          <cell r="E2795">
            <v>8174</v>
          </cell>
          <cell r="F2795" t="str">
            <v>MS Select Windows Server Softw</v>
          </cell>
          <cell r="G2795">
            <v>23.2</v>
          </cell>
        </row>
        <row r="2796">
          <cell r="E2796">
            <v>8175</v>
          </cell>
          <cell r="F2796" t="str">
            <v>MS Select Windows Server Softw</v>
          </cell>
          <cell r="G2796">
            <v>23.2</v>
          </cell>
        </row>
        <row r="2797">
          <cell r="E2797">
            <v>8176</v>
          </cell>
          <cell r="F2797" t="str">
            <v>MS Select Windows Server Softw</v>
          </cell>
          <cell r="G2797">
            <v>23.2</v>
          </cell>
        </row>
        <row r="2798">
          <cell r="E2798">
            <v>8177</v>
          </cell>
          <cell r="F2798" t="str">
            <v>MS Select Windows Server Softw</v>
          </cell>
          <cell r="G2798">
            <v>23.2</v>
          </cell>
        </row>
        <row r="2799">
          <cell r="E2799">
            <v>8178</v>
          </cell>
          <cell r="F2799" t="str">
            <v>MS Select Windows Server Softw</v>
          </cell>
          <cell r="G2799">
            <v>23.2</v>
          </cell>
        </row>
        <row r="2800">
          <cell r="E2800">
            <v>8179</v>
          </cell>
          <cell r="F2800" t="str">
            <v>Dell GX260D Computer</v>
          </cell>
          <cell r="G2800">
            <v>20.87</v>
          </cell>
        </row>
        <row r="2801">
          <cell r="E2801">
            <v>8180</v>
          </cell>
          <cell r="F2801" t="str">
            <v>Dell GX260D Computer</v>
          </cell>
          <cell r="G2801">
            <v>20.87</v>
          </cell>
        </row>
        <row r="2802">
          <cell r="E2802">
            <v>8181</v>
          </cell>
          <cell r="F2802" t="str">
            <v>Dell GX260D Computer</v>
          </cell>
          <cell r="G2802">
            <v>20.87</v>
          </cell>
        </row>
        <row r="2803">
          <cell r="E2803">
            <v>8182</v>
          </cell>
          <cell r="F2803" t="str">
            <v>Dell GX260D Computer</v>
          </cell>
          <cell r="G2803">
            <v>20.87</v>
          </cell>
        </row>
        <row r="2804">
          <cell r="E2804">
            <v>8183</v>
          </cell>
          <cell r="F2804" t="str">
            <v>Dell GX260D Computer</v>
          </cell>
          <cell r="G2804">
            <v>20.87</v>
          </cell>
        </row>
        <row r="2805">
          <cell r="E2805">
            <v>8184</v>
          </cell>
          <cell r="F2805" t="str">
            <v>Dell GX260D Computer</v>
          </cell>
          <cell r="G2805">
            <v>20.87</v>
          </cell>
        </row>
        <row r="2806">
          <cell r="E2806">
            <v>8185</v>
          </cell>
          <cell r="F2806" t="str">
            <v>Dell GX260D Computer</v>
          </cell>
          <cell r="G2806">
            <v>20.87</v>
          </cell>
        </row>
        <row r="2807">
          <cell r="E2807">
            <v>8186</v>
          </cell>
          <cell r="F2807" t="str">
            <v>Dell GX260D Computer</v>
          </cell>
          <cell r="G2807">
            <v>20.87</v>
          </cell>
        </row>
        <row r="2808">
          <cell r="E2808">
            <v>8187</v>
          </cell>
          <cell r="F2808" t="str">
            <v>Dell GX260D Computer</v>
          </cell>
          <cell r="G2808">
            <v>20.86</v>
          </cell>
        </row>
        <row r="2809">
          <cell r="E2809">
            <v>8188</v>
          </cell>
          <cell r="F2809" t="str">
            <v>Dell GX260D Computer</v>
          </cell>
          <cell r="G2809">
            <v>20.87</v>
          </cell>
        </row>
        <row r="2810">
          <cell r="E2810">
            <v>8189</v>
          </cell>
          <cell r="F2810" t="str">
            <v>Dell GX260D Computer</v>
          </cell>
          <cell r="G2810">
            <v>20.87</v>
          </cell>
        </row>
        <row r="2811">
          <cell r="E2811">
            <v>8190</v>
          </cell>
          <cell r="F2811" t="str">
            <v>Dell GX260D Computer</v>
          </cell>
          <cell r="G2811">
            <v>20.87</v>
          </cell>
        </row>
        <row r="2812">
          <cell r="E2812">
            <v>8191</v>
          </cell>
          <cell r="F2812" t="str">
            <v>Dell GX260D Computer</v>
          </cell>
          <cell r="G2812">
            <v>20.87</v>
          </cell>
        </row>
        <row r="2813">
          <cell r="E2813">
            <v>8192</v>
          </cell>
          <cell r="F2813" t="str">
            <v>Dell GX260D Computer</v>
          </cell>
          <cell r="G2813">
            <v>20.87</v>
          </cell>
        </row>
        <row r="2814">
          <cell r="E2814">
            <v>8193</v>
          </cell>
          <cell r="F2814" t="str">
            <v>Dell GX260D Computer</v>
          </cell>
          <cell r="G2814">
            <v>20.87</v>
          </cell>
        </row>
        <row r="2815">
          <cell r="E2815">
            <v>8194</v>
          </cell>
          <cell r="F2815" t="str">
            <v>Dell GX260D Computer</v>
          </cell>
          <cell r="G2815">
            <v>20.87</v>
          </cell>
        </row>
        <row r="2816">
          <cell r="E2816">
            <v>8195</v>
          </cell>
          <cell r="F2816" t="str">
            <v>Dell GX260D Computer</v>
          </cell>
          <cell r="G2816">
            <v>20.87</v>
          </cell>
        </row>
        <row r="2817">
          <cell r="E2817">
            <v>8196</v>
          </cell>
          <cell r="F2817" t="str">
            <v>Dell GX260D Computer</v>
          </cell>
          <cell r="G2817">
            <v>20.86</v>
          </cell>
        </row>
        <row r="2818">
          <cell r="E2818">
            <v>8197</v>
          </cell>
          <cell r="F2818" t="str">
            <v>Smart Array 5302-128/Hard Driv</v>
          </cell>
          <cell r="G2818">
            <v>93.33</v>
          </cell>
        </row>
        <row r="2819">
          <cell r="E2819">
            <v>8198</v>
          </cell>
          <cell r="F2819" t="str">
            <v>Smart Array 5302-128/Hard Driv</v>
          </cell>
          <cell r="G2819">
            <v>93.33</v>
          </cell>
        </row>
        <row r="2820">
          <cell r="E2820">
            <v>8199</v>
          </cell>
          <cell r="F2820" t="str">
            <v>Dell GX260D Computer</v>
          </cell>
          <cell r="G2820">
            <v>20.87</v>
          </cell>
        </row>
        <row r="2821">
          <cell r="E2821">
            <v>8200</v>
          </cell>
          <cell r="F2821" t="str">
            <v>Dell GX260D Computer</v>
          </cell>
          <cell r="G2821">
            <v>20.87</v>
          </cell>
        </row>
        <row r="2822">
          <cell r="E2822">
            <v>8201</v>
          </cell>
          <cell r="F2822" t="str">
            <v>Dell GX260D Computer</v>
          </cell>
          <cell r="G2822">
            <v>20.87</v>
          </cell>
        </row>
        <row r="2823">
          <cell r="E2823">
            <v>8202</v>
          </cell>
          <cell r="F2823" t="str">
            <v>Dell GX260D Computer</v>
          </cell>
          <cell r="G2823">
            <v>20.87</v>
          </cell>
        </row>
        <row r="2824">
          <cell r="E2824">
            <v>8203</v>
          </cell>
          <cell r="F2824" t="str">
            <v>Dell GX260D Computer</v>
          </cell>
          <cell r="G2824">
            <v>20.87</v>
          </cell>
        </row>
        <row r="2825">
          <cell r="E2825">
            <v>8204</v>
          </cell>
          <cell r="F2825" t="str">
            <v>Dell GX260D Computer</v>
          </cell>
          <cell r="G2825">
            <v>20.87</v>
          </cell>
        </row>
        <row r="2826">
          <cell r="E2826">
            <v>8205</v>
          </cell>
          <cell r="F2826" t="str">
            <v>Dell GX260D Computer</v>
          </cell>
          <cell r="G2826">
            <v>20.87</v>
          </cell>
        </row>
        <row r="2827">
          <cell r="E2827">
            <v>8206</v>
          </cell>
          <cell r="F2827" t="str">
            <v>Dell GX260D Computer</v>
          </cell>
          <cell r="G2827">
            <v>20.87</v>
          </cell>
        </row>
        <row r="2828">
          <cell r="E2828">
            <v>8207</v>
          </cell>
          <cell r="F2828" t="str">
            <v>Dell GX260D Computer</v>
          </cell>
          <cell r="G2828">
            <v>20.87</v>
          </cell>
        </row>
        <row r="2829">
          <cell r="E2829">
            <v>8208</v>
          </cell>
          <cell r="F2829" t="str">
            <v>Dell GX260D Computer</v>
          </cell>
          <cell r="G2829">
            <v>20.87</v>
          </cell>
        </row>
        <row r="2830">
          <cell r="E2830">
            <v>8209</v>
          </cell>
          <cell r="F2830" t="str">
            <v>Dell GX260D Computer</v>
          </cell>
          <cell r="G2830">
            <v>20.87</v>
          </cell>
        </row>
        <row r="2831">
          <cell r="E2831">
            <v>8210</v>
          </cell>
          <cell r="F2831" t="str">
            <v>Dell GX260D Computer</v>
          </cell>
          <cell r="G2831">
            <v>20.86</v>
          </cell>
        </row>
        <row r="2832">
          <cell r="E2832">
            <v>8211</v>
          </cell>
          <cell r="F2832" t="str">
            <v>Dell GX260D Computer</v>
          </cell>
          <cell r="G2832">
            <v>20.87</v>
          </cell>
        </row>
        <row r="2833">
          <cell r="E2833">
            <v>8212</v>
          </cell>
          <cell r="F2833" t="str">
            <v>Dell GX260D Computer</v>
          </cell>
          <cell r="G2833">
            <v>20.87</v>
          </cell>
        </row>
        <row r="2834">
          <cell r="E2834">
            <v>8213</v>
          </cell>
          <cell r="F2834" t="str">
            <v>Dell GX260D Computer</v>
          </cell>
          <cell r="G2834">
            <v>20.87</v>
          </cell>
        </row>
        <row r="2835">
          <cell r="E2835">
            <v>8214</v>
          </cell>
          <cell r="F2835" t="str">
            <v>Dell GX260D Computer</v>
          </cell>
          <cell r="G2835">
            <v>20.87</v>
          </cell>
        </row>
        <row r="2836">
          <cell r="E2836">
            <v>8215</v>
          </cell>
          <cell r="F2836" t="str">
            <v>Dell GX260D Computer</v>
          </cell>
          <cell r="G2836">
            <v>20.87</v>
          </cell>
        </row>
        <row r="2837">
          <cell r="E2837">
            <v>8216</v>
          </cell>
          <cell r="F2837" t="str">
            <v>Dell GX260D Computer</v>
          </cell>
          <cell r="G2837">
            <v>20.87</v>
          </cell>
        </row>
        <row r="2838">
          <cell r="E2838">
            <v>8217</v>
          </cell>
          <cell r="F2838" t="str">
            <v>Dell GX260D Computer</v>
          </cell>
          <cell r="G2838">
            <v>20.87</v>
          </cell>
        </row>
        <row r="2839">
          <cell r="E2839">
            <v>8218</v>
          </cell>
          <cell r="F2839" t="str">
            <v>Dell GX260D Computer</v>
          </cell>
          <cell r="G2839">
            <v>20.87</v>
          </cell>
        </row>
        <row r="2840">
          <cell r="E2840">
            <v>8219</v>
          </cell>
          <cell r="F2840" t="str">
            <v>Dell GX260D Computer</v>
          </cell>
          <cell r="G2840">
            <v>20.87</v>
          </cell>
        </row>
        <row r="2841">
          <cell r="E2841">
            <v>8220</v>
          </cell>
          <cell r="F2841" t="str">
            <v>Dell GX260D Computer</v>
          </cell>
          <cell r="G2841">
            <v>20.87</v>
          </cell>
        </row>
        <row r="2842">
          <cell r="E2842">
            <v>8221</v>
          </cell>
          <cell r="F2842" t="str">
            <v>Dell GX260D Computer</v>
          </cell>
          <cell r="G2842">
            <v>20.87</v>
          </cell>
        </row>
        <row r="2843">
          <cell r="E2843">
            <v>8222</v>
          </cell>
          <cell r="F2843" t="str">
            <v>Dell GX260D Computer</v>
          </cell>
          <cell r="G2843">
            <v>20.86</v>
          </cell>
        </row>
        <row r="2844">
          <cell r="E2844">
            <v>8223</v>
          </cell>
          <cell r="F2844" t="str">
            <v>2 Gig DDR Ecc-Memory Expansion</v>
          </cell>
          <cell r="G2844">
            <v>21.89</v>
          </cell>
        </row>
        <row r="2845">
          <cell r="E2845">
            <v>8224</v>
          </cell>
          <cell r="F2845" t="str">
            <v>2 Gig DDR Ecc-Memory Expansion</v>
          </cell>
          <cell r="G2845">
            <v>21.89</v>
          </cell>
        </row>
        <row r="2846">
          <cell r="E2846">
            <v>8225</v>
          </cell>
          <cell r="F2846" t="str">
            <v>2 Gig DDR Ecc-Memory Expansion</v>
          </cell>
          <cell r="G2846">
            <v>21.89</v>
          </cell>
        </row>
        <row r="2847">
          <cell r="E2847">
            <v>8226</v>
          </cell>
          <cell r="F2847" t="str">
            <v>2 Gig DDR Ecc-Memory Expansion</v>
          </cell>
          <cell r="G2847">
            <v>21.89</v>
          </cell>
        </row>
        <row r="2848">
          <cell r="E2848">
            <v>8227</v>
          </cell>
          <cell r="F2848" t="str">
            <v>2 Gig DDR Ecc-Memory Expansion</v>
          </cell>
          <cell r="G2848">
            <v>21.89</v>
          </cell>
        </row>
        <row r="2849">
          <cell r="E2849">
            <v>8228</v>
          </cell>
          <cell r="F2849" t="str">
            <v>2 Gig DDR Ecc-Memory Expansion</v>
          </cell>
          <cell r="G2849">
            <v>21.89</v>
          </cell>
        </row>
        <row r="2850">
          <cell r="E2850">
            <v>8229</v>
          </cell>
          <cell r="F2850" t="str">
            <v>2 Gig DDR Ecc-Memory Expansion</v>
          </cell>
          <cell r="G2850">
            <v>21.89</v>
          </cell>
        </row>
        <row r="2851">
          <cell r="E2851">
            <v>8230</v>
          </cell>
          <cell r="F2851" t="str">
            <v>2 Gig DDR Ecc-Memory Expansion</v>
          </cell>
          <cell r="G2851">
            <v>21.89</v>
          </cell>
        </row>
        <row r="2852">
          <cell r="E2852">
            <v>8231</v>
          </cell>
          <cell r="F2852" t="str">
            <v>2 Gig DDR Ecc-Memory Expansion</v>
          </cell>
          <cell r="G2852">
            <v>21.89</v>
          </cell>
        </row>
        <row r="2853">
          <cell r="E2853">
            <v>8232</v>
          </cell>
          <cell r="F2853" t="str">
            <v>2 Gig DDR Ecc-Memory Expansion</v>
          </cell>
          <cell r="G2853">
            <v>21.89</v>
          </cell>
        </row>
        <row r="2854">
          <cell r="E2854">
            <v>8233</v>
          </cell>
          <cell r="F2854" t="str">
            <v>2 Gig DDR Ecc-Memory Expansion</v>
          </cell>
          <cell r="G2854">
            <v>21.89</v>
          </cell>
        </row>
        <row r="2855">
          <cell r="E2855">
            <v>8234</v>
          </cell>
          <cell r="F2855" t="str">
            <v>2 Gig DDR Ecc-Memory Expansion</v>
          </cell>
          <cell r="G2855">
            <v>21.89</v>
          </cell>
        </row>
        <row r="2856">
          <cell r="E2856">
            <v>8235</v>
          </cell>
          <cell r="F2856" t="str">
            <v>Proliant DL 380 Server</v>
          </cell>
          <cell r="G2856">
            <v>109.79</v>
          </cell>
        </row>
        <row r="2857">
          <cell r="E2857">
            <v>8236</v>
          </cell>
          <cell r="F2857" t="str">
            <v>Proliant DL 380 Server</v>
          </cell>
          <cell r="G2857">
            <v>109.79</v>
          </cell>
        </row>
        <row r="2858">
          <cell r="E2858">
            <v>8237</v>
          </cell>
          <cell r="F2858" t="str">
            <v>Proliant DL 380 Server</v>
          </cell>
          <cell r="G2858">
            <v>109.79</v>
          </cell>
        </row>
        <row r="2859">
          <cell r="E2859">
            <v>8238</v>
          </cell>
          <cell r="F2859" t="str">
            <v>Proliant DL 380 Server</v>
          </cell>
          <cell r="G2859">
            <v>109.79</v>
          </cell>
        </row>
        <row r="2860">
          <cell r="E2860">
            <v>8239</v>
          </cell>
          <cell r="F2860" t="str">
            <v>Proliant DL 380 Server</v>
          </cell>
          <cell r="G2860">
            <v>109.79</v>
          </cell>
        </row>
        <row r="2861">
          <cell r="E2861">
            <v>8240</v>
          </cell>
          <cell r="F2861" t="str">
            <v>Proliant DL 380 Server</v>
          </cell>
          <cell r="G2861">
            <v>109.79</v>
          </cell>
        </row>
        <row r="2862">
          <cell r="E2862">
            <v>8241</v>
          </cell>
          <cell r="F2862" t="str">
            <v>Proliant DL 580 Server</v>
          </cell>
          <cell r="G2862">
            <v>245.8</v>
          </cell>
        </row>
        <row r="2863">
          <cell r="E2863">
            <v>8242</v>
          </cell>
          <cell r="F2863" t="str">
            <v>Proliant DL 580 Server</v>
          </cell>
          <cell r="G2863">
            <v>245.8</v>
          </cell>
        </row>
        <row r="2864">
          <cell r="E2864">
            <v>8243</v>
          </cell>
          <cell r="F2864" t="str">
            <v>Proliant DL 580 Server</v>
          </cell>
          <cell r="G2864">
            <v>245.8</v>
          </cell>
        </row>
        <row r="2865">
          <cell r="E2865">
            <v>8244</v>
          </cell>
          <cell r="F2865" t="str">
            <v>Proliant DL 580 Server</v>
          </cell>
          <cell r="G2865">
            <v>245.8</v>
          </cell>
        </row>
        <row r="2866">
          <cell r="E2866">
            <v>8245</v>
          </cell>
          <cell r="F2866" t="str">
            <v>Latitude C610 Pentium III Lapt</v>
          </cell>
          <cell r="G2866">
            <v>51.79</v>
          </cell>
        </row>
        <row r="2867">
          <cell r="E2867">
            <v>8246</v>
          </cell>
          <cell r="F2867" t="str">
            <v>Latitude C610 Pentium III Lapt</v>
          </cell>
          <cell r="G2867">
            <v>51.79</v>
          </cell>
        </row>
        <row r="2868">
          <cell r="E2868">
            <v>8247</v>
          </cell>
          <cell r="F2868" t="str">
            <v>Dell GX260D Computer</v>
          </cell>
          <cell r="G2868">
            <v>19.47</v>
          </cell>
        </row>
        <row r="2869">
          <cell r="E2869">
            <v>8248</v>
          </cell>
          <cell r="F2869" t="str">
            <v>Dell GX260D Computer</v>
          </cell>
          <cell r="G2869">
            <v>19.47</v>
          </cell>
        </row>
        <row r="2870">
          <cell r="E2870">
            <v>8249</v>
          </cell>
          <cell r="F2870" t="str">
            <v>Dell GX260D Computer</v>
          </cell>
          <cell r="G2870">
            <v>19.47</v>
          </cell>
        </row>
        <row r="2871">
          <cell r="E2871">
            <v>8250</v>
          </cell>
          <cell r="F2871" t="str">
            <v>Dell GX260D Computer</v>
          </cell>
          <cell r="G2871">
            <v>19.47</v>
          </cell>
        </row>
        <row r="2872">
          <cell r="E2872">
            <v>8251</v>
          </cell>
          <cell r="F2872" t="str">
            <v>Dell GX260D Computer</v>
          </cell>
          <cell r="G2872">
            <v>19.47</v>
          </cell>
        </row>
        <row r="2873">
          <cell r="E2873">
            <v>8252</v>
          </cell>
          <cell r="F2873" t="str">
            <v>Dell GX260D Computer</v>
          </cell>
          <cell r="G2873">
            <v>19.47</v>
          </cell>
        </row>
        <row r="2874">
          <cell r="E2874">
            <v>8253</v>
          </cell>
          <cell r="F2874" t="str">
            <v>Dell GX260D Computer</v>
          </cell>
          <cell r="G2874">
            <v>19.47</v>
          </cell>
        </row>
        <row r="2875">
          <cell r="E2875">
            <v>8254</v>
          </cell>
          <cell r="F2875" t="str">
            <v>Dell GX260D Computer</v>
          </cell>
          <cell r="G2875">
            <v>19.47</v>
          </cell>
        </row>
        <row r="2876">
          <cell r="E2876">
            <v>8255</v>
          </cell>
          <cell r="F2876" t="str">
            <v>Dell GX260D Computer</v>
          </cell>
          <cell r="G2876">
            <v>19.47</v>
          </cell>
        </row>
        <row r="2877">
          <cell r="E2877">
            <v>8256</v>
          </cell>
          <cell r="F2877" t="str">
            <v>Dell GX260D Computer</v>
          </cell>
          <cell r="G2877">
            <v>19.47</v>
          </cell>
        </row>
        <row r="2878">
          <cell r="E2878">
            <v>8257</v>
          </cell>
          <cell r="F2878" t="str">
            <v>Dell GX260D Computer</v>
          </cell>
          <cell r="G2878">
            <v>19.47</v>
          </cell>
        </row>
        <row r="2879">
          <cell r="E2879">
            <v>8258</v>
          </cell>
          <cell r="F2879" t="str">
            <v>Dell GX260D Computer</v>
          </cell>
          <cell r="G2879">
            <v>19.47</v>
          </cell>
        </row>
        <row r="2880">
          <cell r="E2880">
            <v>8259</v>
          </cell>
          <cell r="F2880" t="str">
            <v>Dell GX260D Computer</v>
          </cell>
          <cell r="G2880">
            <v>19.47</v>
          </cell>
        </row>
        <row r="2881">
          <cell r="E2881">
            <v>8260</v>
          </cell>
          <cell r="F2881" t="str">
            <v>Dell GX260D Computer</v>
          </cell>
          <cell r="G2881">
            <v>19.47</v>
          </cell>
        </row>
        <row r="2882">
          <cell r="E2882">
            <v>8261</v>
          </cell>
          <cell r="F2882" t="str">
            <v>Dell GX260D Computer</v>
          </cell>
          <cell r="G2882">
            <v>19.48</v>
          </cell>
        </row>
        <row r="2883">
          <cell r="E2883">
            <v>8262</v>
          </cell>
          <cell r="F2883" t="str">
            <v>Dell GX260D Computer</v>
          </cell>
          <cell r="G2883">
            <v>20.87</v>
          </cell>
        </row>
        <row r="2884">
          <cell r="E2884">
            <v>8263</v>
          </cell>
          <cell r="F2884" t="str">
            <v>Dell GX260D Computer</v>
          </cell>
          <cell r="G2884">
            <v>20.87</v>
          </cell>
        </row>
        <row r="2885">
          <cell r="E2885">
            <v>8264</v>
          </cell>
          <cell r="F2885" t="str">
            <v>Dell GX260D Computer</v>
          </cell>
          <cell r="G2885">
            <v>20.87</v>
          </cell>
        </row>
        <row r="2886">
          <cell r="E2886">
            <v>8265</v>
          </cell>
          <cell r="F2886" t="str">
            <v>Dell GX260D Computer</v>
          </cell>
          <cell r="G2886">
            <v>20.87</v>
          </cell>
        </row>
        <row r="2887">
          <cell r="E2887">
            <v>8266</v>
          </cell>
          <cell r="F2887" t="str">
            <v>Dell GX260D Computer</v>
          </cell>
          <cell r="G2887">
            <v>20.87</v>
          </cell>
        </row>
        <row r="2888">
          <cell r="E2888">
            <v>8267</v>
          </cell>
          <cell r="F2888" t="str">
            <v>Dell GX260D Computer</v>
          </cell>
          <cell r="G2888">
            <v>20.87</v>
          </cell>
        </row>
        <row r="2889">
          <cell r="E2889">
            <v>8268</v>
          </cell>
          <cell r="F2889" t="str">
            <v>Dell GX260D Computer</v>
          </cell>
          <cell r="G2889">
            <v>20.87</v>
          </cell>
        </row>
        <row r="2890">
          <cell r="E2890">
            <v>8269</v>
          </cell>
          <cell r="F2890" t="str">
            <v>Dell GX260D Computer</v>
          </cell>
          <cell r="G2890">
            <v>20.87</v>
          </cell>
        </row>
        <row r="2891">
          <cell r="E2891">
            <v>8270</v>
          </cell>
          <cell r="F2891" t="str">
            <v>Dell GX260D Computer</v>
          </cell>
          <cell r="G2891">
            <v>20.87</v>
          </cell>
        </row>
        <row r="2892">
          <cell r="E2892">
            <v>8271</v>
          </cell>
          <cell r="F2892" t="str">
            <v>Dell GX260D Computer</v>
          </cell>
          <cell r="G2892">
            <v>20.87</v>
          </cell>
        </row>
        <row r="2893">
          <cell r="E2893">
            <v>8272</v>
          </cell>
          <cell r="F2893" t="str">
            <v>Dell GX260D Computer</v>
          </cell>
          <cell r="G2893">
            <v>20.87</v>
          </cell>
        </row>
        <row r="2894">
          <cell r="E2894">
            <v>8273</v>
          </cell>
          <cell r="F2894" t="str">
            <v>Dell GX260D Computer</v>
          </cell>
          <cell r="G2894">
            <v>20.87</v>
          </cell>
        </row>
        <row r="2895">
          <cell r="E2895">
            <v>8274</v>
          </cell>
          <cell r="F2895" t="str">
            <v>Dell GX260D Computer</v>
          </cell>
          <cell r="G2895">
            <v>20.87</v>
          </cell>
        </row>
        <row r="2896">
          <cell r="E2896">
            <v>8275</v>
          </cell>
          <cell r="F2896" t="str">
            <v>Dell GX260D Computer</v>
          </cell>
          <cell r="G2896">
            <v>20.87</v>
          </cell>
        </row>
        <row r="2897">
          <cell r="E2897">
            <v>8276</v>
          </cell>
          <cell r="F2897" t="str">
            <v>Dell GX260D Computer</v>
          </cell>
          <cell r="G2897">
            <v>20.86</v>
          </cell>
        </row>
        <row r="2898">
          <cell r="E2898">
            <v>8277</v>
          </cell>
          <cell r="F2898" t="str">
            <v>Dell GX260D Computer</v>
          </cell>
          <cell r="G2898">
            <v>25.8</v>
          </cell>
        </row>
        <row r="2899">
          <cell r="E2899">
            <v>8278</v>
          </cell>
          <cell r="F2899" t="str">
            <v>Dell GX260D Computer</v>
          </cell>
          <cell r="G2899">
            <v>25.8</v>
          </cell>
        </row>
        <row r="2900">
          <cell r="E2900">
            <v>8279</v>
          </cell>
          <cell r="F2900" t="str">
            <v>Dell GX260D Computer</v>
          </cell>
          <cell r="G2900">
            <v>25.8</v>
          </cell>
        </row>
        <row r="2901">
          <cell r="E2901">
            <v>8280</v>
          </cell>
          <cell r="F2901" t="str">
            <v>Dell GX260D Computer</v>
          </cell>
          <cell r="G2901">
            <v>25.8</v>
          </cell>
        </row>
        <row r="2902">
          <cell r="E2902">
            <v>8281</v>
          </cell>
          <cell r="F2902" t="str">
            <v>Dell GX260D Computer</v>
          </cell>
          <cell r="G2902">
            <v>25.8</v>
          </cell>
        </row>
        <row r="2903">
          <cell r="E2903">
            <v>8282</v>
          </cell>
          <cell r="F2903" t="str">
            <v>Dell GX260D Computer</v>
          </cell>
          <cell r="G2903">
            <v>25.8</v>
          </cell>
        </row>
        <row r="2904">
          <cell r="E2904">
            <v>8283</v>
          </cell>
          <cell r="F2904" t="str">
            <v>Dell GX260D Computer</v>
          </cell>
          <cell r="G2904">
            <v>25.8</v>
          </cell>
        </row>
        <row r="2905">
          <cell r="E2905">
            <v>8284</v>
          </cell>
          <cell r="F2905" t="str">
            <v>Dell GX260D Computer</v>
          </cell>
          <cell r="G2905">
            <v>25.8</v>
          </cell>
        </row>
        <row r="2906">
          <cell r="E2906">
            <v>8285</v>
          </cell>
          <cell r="F2906" t="str">
            <v>Dell GX260D Computer</v>
          </cell>
          <cell r="G2906">
            <v>25.8</v>
          </cell>
        </row>
        <row r="2907">
          <cell r="E2907">
            <v>8286</v>
          </cell>
          <cell r="F2907" t="str">
            <v>Dell GX260D Computer</v>
          </cell>
          <cell r="G2907">
            <v>25.8</v>
          </cell>
        </row>
        <row r="2908">
          <cell r="E2908">
            <v>8287</v>
          </cell>
          <cell r="F2908" t="str">
            <v>AS 400 Hardware</v>
          </cell>
          <cell r="G2908">
            <v>23619.38</v>
          </cell>
        </row>
        <row r="2909">
          <cell r="E2909">
            <v>8288</v>
          </cell>
          <cell r="F2909" t="str">
            <v>AS 400 Server Disk Storage</v>
          </cell>
          <cell r="G2909">
            <v>2241.67</v>
          </cell>
        </row>
        <row r="2910">
          <cell r="E2910">
            <v>8289</v>
          </cell>
          <cell r="F2910" t="str">
            <v>Definity Tape Replacement</v>
          </cell>
          <cell r="G2910">
            <v>20.28</v>
          </cell>
        </row>
        <row r="2911">
          <cell r="E2911">
            <v>8290</v>
          </cell>
          <cell r="F2911" t="str">
            <v>Dell GX260S computer</v>
          </cell>
          <cell r="G2911">
            <v>21.39</v>
          </cell>
        </row>
        <row r="2912">
          <cell r="E2912">
            <v>8291</v>
          </cell>
          <cell r="F2912" t="str">
            <v>Dell GX270T Minitower</v>
          </cell>
          <cell r="G2912">
            <v>32.590000000000003</v>
          </cell>
        </row>
        <row r="2913">
          <cell r="E2913">
            <v>8292</v>
          </cell>
          <cell r="F2913" t="str">
            <v>Dell GX270T Minitower</v>
          </cell>
          <cell r="G2913">
            <v>31.96</v>
          </cell>
        </row>
        <row r="2914">
          <cell r="E2914">
            <v>8293</v>
          </cell>
          <cell r="F2914" t="str">
            <v>Dell GX270T Minitower</v>
          </cell>
          <cell r="G2914">
            <v>29.04</v>
          </cell>
        </row>
        <row r="2915">
          <cell r="E2915">
            <v>8294</v>
          </cell>
          <cell r="F2915" t="str">
            <v>Dell GX270T Minitower</v>
          </cell>
          <cell r="G2915">
            <v>29.04</v>
          </cell>
        </row>
        <row r="2916">
          <cell r="E2916">
            <v>8295</v>
          </cell>
          <cell r="F2916" t="str">
            <v>Dell Monitor</v>
          </cell>
          <cell r="G2916">
            <v>20.329999999999998</v>
          </cell>
        </row>
        <row r="2917">
          <cell r="E2917">
            <v>8296</v>
          </cell>
          <cell r="F2917" t="str">
            <v>Dell Monitor</v>
          </cell>
          <cell r="G2917">
            <v>20.329999999999998</v>
          </cell>
        </row>
        <row r="2918">
          <cell r="E2918">
            <v>8297</v>
          </cell>
          <cell r="F2918" t="str">
            <v>Dell Monitor</v>
          </cell>
          <cell r="G2918">
            <v>20.329999999999998</v>
          </cell>
        </row>
        <row r="2919">
          <cell r="E2919">
            <v>8298</v>
          </cell>
          <cell r="F2919" t="str">
            <v>Dell Monitor</v>
          </cell>
          <cell r="G2919">
            <v>20.329999999999998</v>
          </cell>
        </row>
        <row r="2920">
          <cell r="E2920">
            <v>8299</v>
          </cell>
          <cell r="F2920" t="str">
            <v>Dell Lattitude C610 Computer</v>
          </cell>
          <cell r="G2920">
            <v>54.06</v>
          </cell>
        </row>
        <row r="2921">
          <cell r="E2921">
            <v>8300</v>
          </cell>
          <cell r="F2921" t="str">
            <v>Laser Printer T630DN</v>
          </cell>
          <cell r="G2921">
            <v>38.369999999999997</v>
          </cell>
        </row>
        <row r="2922">
          <cell r="E2922">
            <v>8301</v>
          </cell>
          <cell r="F2922" t="str">
            <v>Catalyst 6000 Port Comm. Hardw</v>
          </cell>
          <cell r="G2922">
            <v>258.45</v>
          </cell>
        </row>
        <row r="2923">
          <cell r="E2923">
            <v>8302</v>
          </cell>
          <cell r="F2923" t="str">
            <v>Catalyst 6000 Port Comm. Hardw</v>
          </cell>
          <cell r="G2923">
            <v>954.76</v>
          </cell>
        </row>
        <row r="2924">
          <cell r="E2924">
            <v>8303</v>
          </cell>
          <cell r="F2924" t="str">
            <v>Catalyst 6000 Port Comm. Hardw</v>
          </cell>
          <cell r="G2924">
            <v>1097.27</v>
          </cell>
        </row>
        <row r="2925">
          <cell r="E2925">
            <v>8304</v>
          </cell>
          <cell r="F2925" t="str">
            <v>Communications equipment Wilte</v>
          </cell>
          <cell r="G2925">
            <v>63.39</v>
          </cell>
        </row>
        <row r="2926">
          <cell r="E2926">
            <v>8305</v>
          </cell>
          <cell r="F2926" t="str">
            <v>Communications equipment Wilte</v>
          </cell>
          <cell r="G2926">
            <v>56.69</v>
          </cell>
        </row>
        <row r="2927">
          <cell r="E2927">
            <v>8306</v>
          </cell>
          <cell r="F2927" t="str">
            <v>Laser Printer T630DN Network P</v>
          </cell>
          <cell r="G2927">
            <v>38.729999999999997</v>
          </cell>
        </row>
        <row r="2928">
          <cell r="E2928">
            <v>8307</v>
          </cell>
          <cell r="F2928" t="str">
            <v>UPS -APC Smart 2200 RM Battery</v>
          </cell>
          <cell r="G2928">
            <v>45.84</v>
          </cell>
        </row>
        <row r="2929">
          <cell r="E2929">
            <v>8308</v>
          </cell>
          <cell r="F2929" t="str">
            <v>Circuit Pack DS1 Interface Cha</v>
          </cell>
          <cell r="G2929">
            <v>43.25</v>
          </cell>
        </row>
        <row r="2930">
          <cell r="E2930">
            <v>8309</v>
          </cell>
          <cell r="F2930" t="str">
            <v>Miran Card ( hold music for ph</v>
          </cell>
          <cell r="G2930">
            <v>48.71</v>
          </cell>
        </row>
        <row r="2931">
          <cell r="E2931">
            <v>8310</v>
          </cell>
          <cell r="F2931" t="str">
            <v>Latitude C610 Pentium III Lapt</v>
          </cell>
          <cell r="G2931">
            <v>54.66</v>
          </cell>
        </row>
        <row r="2932">
          <cell r="E2932">
            <v>8311</v>
          </cell>
          <cell r="F2932" t="str">
            <v>Latitude C610 Pentium III Lapt</v>
          </cell>
          <cell r="G2932">
            <v>54.81</v>
          </cell>
        </row>
        <row r="2933">
          <cell r="E2933">
            <v>8312</v>
          </cell>
          <cell r="F2933" t="str">
            <v>Dialer system upgrade Bedford</v>
          </cell>
          <cell r="G2933">
            <v>28.95</v>
          </cell>
        </row>
        <row r="2934">
          <cell r="E2934">
            <v>8313</v>
          </cell>
          <cell r="F2934" t="str">
            <v>21 Monitor"</v>
          </cell>
          <cell r="G2934">
            <v>19.79</v>
          </cell>
        </row>
        <row r="2935">
          <cell r="E2935">
            <v>8314</v>
          </cell>
          <cell r="F2935" t="str">
            <v>GX 260 Laptop</v>
          </cell>
          <cell r="G2935">
            <v>54.06</v>
          </cell>
        </row>
        <row r="2936">
          <cell r="E2936">
            <v>8315</v>
          </cell>
          <cell r="F2936" t="str">
            <v>Latitude C610 Pentium III Lapt</v>
          </cell>
          <cell r="G2936">
            <v>68.86</v>
          </cell>
        </row>
        <row r="2937">
          <cell r="E2937">
            <v>8316</v>
          </cell>
          <cell r="F2937" t="str">
            <v>Standard Dell desktop pc only</v>
          </cell>
          <cell r="G2937">
            <v>20.87</v>
          </cell>
        </row>
        <row r="2938">
          <cell r="E2938">
            <v>8317</v>
          </cell>
          <cell r="F2938" t="str">
            <v>Standard Dell desktop pc only</v>
          </cell>
          <cell r="G2938">
            <v>20.87</v>
          </cell>
        </row>
        <row r="2939">
          <cell r="E2939">
            <v>8318</v>
          </cell>
          <cell r="F2939" t="str">
            <v>Standard Dell desktop pc only</v>
          </cell>
          <cell r="G2939">
            <v>20.87</v>
          </cell>
        </row>
        <row r="2940">
          <cell r="E2940">
            <v>8319</v>
          </cell>
          <cell r="F2940" t="str">
            <v>Standard Dell desktop pc only</v>
          </cell>
          <cell r="G2940">
            <v>20.86</v>
          </cell>
        </row>
        <row r="2941">
          <cell r="E2941">
            <v>8320</v>
          </cell>
          <cell r="F2941" t="str">
            <v>Standard Dell desktop pc only</v>
          </cell>
          <cell r="G2941">
            <v>20.86</v>
          </cell>
        </row>
        <row r="2942">
          <cell r="E2942">
            <v>8321</v>
          </cell>
          <cell r="F2942" t="str">
            <v>Optic Drive upgrade</v>
          </cell>
          <cell r="G2942">
            <v>433</v>
          </cell>
        </row>
        <row r="2943">
          <cell r="E2943">
            <v>8322</v>
          </cell>
          <cell r="F2943" t="str">
            <v>Latitude C610 Pentium III Lapt</v>
          </cell>
          <cell r="G2943">
            <v>69.489999999999995</v>
          </cell>
        </row>
        <row r="2944">
          <cell r="E2944">
            <v>8323</v>
          </cell>
          <cell r="F2944" t="str">
            <v>COB Upgrade hardware</v>
          </cell>
          <cell r="G2944">
            <v>3644.56</v>
          </cell>
        </row>
        <row r="2945">
          <cell r="E2945">
            <v>8324</v>
          </cell>
          <cell r="F2945" t="str">
            <v>COB Upgrade software</v>
          </cell>
          <cell r="G2945">
            <v>1266.0899999999999</v>
          </cell>
        </row>
        <row r="2946">
          <cell r="E2946">
            <v>8325</v>
          </cell>
          <cell r="F2946" t="str">
            <v>Color Printer</v>
          </cell>
          <cell r="G2946">
            <v>65.69</v>
          </cell>
        </row>
        <row r="2947">
          <cell r="E2947">
            <v>8326</v>
          </cell>
          <cell r="F2947" t="str">
            <v>Printer Network T630dn</v>
          </cell>
          <cell r="G2947">
            <v>38.19</v>
          </cell>
        </row>
        <row r="2948">
          <cell r="E2948">
            <v>8327</v>
          </cell>
          <cell r="F2948" t="str">
            <v>Powervault 220S tape drive</v>
          </cell>
          <cell r="G2948">
            <v>246.03</v>
          </cell>
        </row>
        <row r="2949">
          <cell r="E2949">
            <v>8328</v>
          </cell>
          <cell r="F2949" t="str">
            <v>Powervault 132T tape library</v>
          </cell>
          <cell r="G2949">
            <v>358.85</v>
          </cell>
        </row>
        <row r="2950">
          <cell r="E2950">
            <v>8329</v>
          </cell>
          <cell r="F2950" t="str">
            <v>Latitude C610 Pentium III Lapt</v>
          </cell>
          <cell r="G2950">
            <v>54.06</v>
          </cell>
        </row>
        <row r="2951">
          <cell r="E2951">
            <v>8330</v>
          </cell>
          <cell r="F2951" t="str">
            <v>Latitude C610 Pentium III Lapt</v>
          </cell>
          <cell r="G2951">
            <v>54.06</v>
          </cell>
        </row>
        <row r="2952">
          <cell r="E2952">
            <v>8331</v>
          </cell>
          <cell r="F2952" t="str">
            <v>Printer Network T630dn</v>
          </cell>
          <cell r="G2952">
            <v>26.21</v>
          </cell>
        </row>
        <row r="2953">
          <cell r="E2953">
            <v>8332</v>
          </cell>
          <cell r="F2953" t="str">
            <v>Expansion station for laptops</v>
          </cell>
          <cell r="G2953">
            <v>20.93</v>
          </cell>
        </row>
        <row r="2954">
          <cell r="E2954">
            <v>8333</v>
          </cell>
          <cell r="F2954" t="str">
            <v>Proliant DL580 Rack and Server</v>
          </cell>
          <cell r="G2954">
            <v>829.22</v>
          </cell>
        </row>
        <row r="2955">
          <cell r="E2955">
            <v>8334</v>
          </cell>
          <cell r="F2955" t="str">
            <v>Latitude C610 Pentium III Lapt</v>
          </cell>
          <cell r="G2955">
            <v>54.06</v>
          </cell>
        </row>
        <row r="2956">
          <cell r="E2956">
            <v>8335</v>
          </cell>
          <cell r="F2956" t="str">
            <v>Optiplex GX270D Desktop</v>
          </cell>
          <cell r="G2956">
            <v>39.57</v>
          </cell>
        </row>
        <row r="2957">
          <cell r="E2957">
            <v>8336</v>
          </cell>
          <cell r="F2957" t="str">
            <v>T630dn Network Laser Printer</v>
          </cell>
          <cell r="G2957">
            <v>40.86</v>
          </cell>
        </row>
        <row r="2958">
          <cell r="E2958">
            <v>8337</v>
          </cell>
          <cell r="F2958" t="str">
            <v>Latitude C610 Pentium III Lapt</v>
          </cell>
          <cell r="G2958">
            <v>54.81</v>
          </cell>
        </row>
        <row r="2959">
          <cell r="E2959">
            <v>8338</v>
          </cell>
          <cell r="F2959" t="str">
            <v>MPLS Server and Drives</v>
          </cell>
          <cell r="G2959">
            <v>942.4</v>
          </cell>
        </row>
        <row r="2960">
          <cell r="E2960">
            <v>8339</v>
          </cell>
          <cell r="F2960" t="str">
            <v>Printer Network T630dn</v>
          </cell>
          <cell r="G2960">
            <v>38.82</v>
          </cell>
        </row>
        <row r="2961">
          <cell r="E2961">
            <v>8340</v>
          </cell>
          <cell r="F2961" t="str">
            <v>Printer Network T630dn</v>
          </cell>
          <cell r="G2961">
            <v>38.82</v>
          </cell>
        </row>
        <row r="2962">
          <cell r="E2962">
            <v>8341</v>
          </cell>
          <cell r="F2962" t="str">
            <v>Printer Network T630dn</v>
          </cell>
          <cell r="G2962">
            <v>38.82</v>
          </cell>
        </row>
        <row r="2963">
          <cell r="E2963">
            <v>8342</v>
          </cell>
          <cell r="F2963" t="str">
            <v>Printer Network T630dn</v>
          </cell>
          <cell r="G2963">
            <v>38.82</v>
          </cell>
        </row>
        <row r="2964">
          <cell r="E2964">
            <v>8343</v>
          </cell>
          <cell r="F2964" t="str">
            <v>Printer Network T630dn</v>
          </cell>
          <cell r="G2964">
            <v>38.82</v>
          </cell>
        </row>
        <row r="2965">
          <cell r="E2965">
            <v>8344</v>
          </cell>
          <cell r="F2965" t="str">
            <v>Raid Controller Card Dell</v>
          </cell>
          <cell r="G2965">
            <v>23.87</v>
          </cell>
        </row>
        <row r="2966">
          <cell r="E2966">
            <v>8345</v>
          </cell>
          <cell r="F2966" t="str">
            <v>Optiplex GX270D Desktop</v>
          </cell>
          <cell r="G2966">
            <v>20.71</v>
          </cell>
        </row>
        <row r="2967">
          <cell r="E2967">
            <v>8346</v>
          </cell>
          <cell r="F2967" t="str">
            <v>T630n Laser Printer</v>
          </cell>
          <cell r="G2967">
            <v>27.21</v>
          </cell>
        </row>
        <row r="2968">
          <cell r="E2968">
            <v>8347</v>
          </cell>
          <cell r="F2968" t="str">
            <v>T630n Laser Printer</v>
          </cell>
          <cell r="G2968">
            <v>27.21</v>
          </cell>
        </row>
        <row r="2969">
          <cell r="E2969">
            <v>8348</v>
          </cell>
          <cell r="F2969" t="str">
            <v>Dell GX260D Computer</v>
          </cell>
          <cell r="G2969">
            <v>19.239999999999998</v>
          </cell>
        </row>
        <row r="2970">
          <cell r="E2970">
            <v>8451</v>
          </cell>
          <cell r="F2970" t="str">
            <v>HARD DSK DR 36GB U3/160 80P 10</v>
          </cell>
          <cell r="G2970">
            <v>17.61</v>
          </cell>
        </row>
        <row r="2971">
          <cell r="E2971">
            <v>8452</v>
          </cell>
          <cell r="F2971" t="str">
            <v>HARD DSK DR 36GB U3/160 80P 10</v>
          </cell>
          <cell r="G2971">
            <v>17.61</v>
          </cell>
        </row>
        <row r="2972">
          <cell r="E2972">
            <v>8502</v>
          </cell>
          <cell r="F2972" t="str">
            <v>CHAIR DESK 408121-B384-</v>
          </cell>
          <cell r="G2972">
            <v>4.26</v>
          </cell>
        </row>
        <row r="2973">
          <cell r="E2973">
            <v>8505</v>
          </cell>
          <cell r="F2973" t="str">
            <v>FURN.TO COMPLETE WORKSTATION</v>
          </cell>
          <cell r="G2973">
            <v>4.97</v>
          </cell>
        </row>
        <row r="2974">
          <cell r="E2974">
            <v>8510</v>
          </cell>
          <cell r="F2974" t="str">
            <v>COMMUNICATIONS CABINET</v>
          </cell>
          <cell r="G2974">
            <v>63.99</v>
          </cell>
        </row>
        <row r="2975">
          <cell r="E2975">
            <v>8530</v>
          </cell>
          <cell r="F2975" t="str">
            <v>GX270T DESKTOP</v>
          </cell>
          <cell r="G2975">
            <v>29.84</v>
          </cell>
        </row>
        <row r="2976">
          <cell r="E2976">
            <v>8531</v>
          </cell>
          <cell r="F2976" t="str">
            <v>GX270t DESKTOP</v>
          </cell>
          <cell r="G2976">
            <v>29.84</v>
          </cell>
        </row>
        <row r="2977">
          <cell r="E2977">
            <v>8532</v>
          </cell>
          <cell r="F2977" t="str">
            <v>GX270D DESKTOP</v>
          </cell>
          <cell r="G2977">
            <v>25.75</v>
          </cell>
        </row>
        <row r="2978">
          <cell r="E2978">
            <v>8533</v>
          </cell>
          <cell r="F2978" t="str">
            <v>GX270D</v>
          </cell>
          <cell r="G2978">
            <v>22.6</v>
          </cell>
        </row>
        <row r="2979">
          <cell r="E2979">
            <v>8534</v>
          </cell>
          <cell r="F2979" t="str">
            <v>GX270D DESKTOP</v>
          </cell>
          <cell r="G2979">
            <v>25.75</v>
          </cell>
        </row>
        <row r="2980">
          <cell r="E2980">
            <v>8535</v>
          </cell>
          <cell r="F2980" t="str">
            <v>GX270D DESKTOP</v>
          </cell>
          <cell r="G2980">
            <v>25.75</v>
          </cell>
        </row>
        <row r="2981">
          <cell r="E2981">
            <v>8536</v>
          </cell>
          <cell r="F2981" t="str">
            <v>GX270D DESKTOP</v>
          </cell>
          <cell r="G2981">
            <v>25.75</v>
          </cell>
        </row>
        <row r="2982">
          <cell r="E2982">
            <v>8537</v>
          </cell>
          <cell r="F2982" t="str">
            <v>GX270D DESKTOP</v>
          </cell>
          <cell r="G2982">
            <v>25.75</v>
          </cell>
        </row>
        <row r="2983">
          <cell r="E2983">
            <v>8538</v>
          </cell>
          <cell r="F2983" t="str">
            <v>GX270D DESKTOP</v>
          </cell>
          <cell r="G2983">
            <v>25.75</v>
          </cell>
        </row>
        <row r="2984">
          <cell r="E2984">
            <v>8539</v>
          </cell>
          <cell r="F2984" t="str">
            <v>GX270D DESKTOP</v>
          </cell>
          <cell r="G2984">
            <v>25.75</v>
          </cell>
        </row>
        <row r="2985">
          <cell r="E2985">
            <v>8540</v>
          </cell>
          <cell r="F2985" t="str">
            <v>GX270D DESKTOP</v>
          </cell>
          <cell r="G2985">
            <v>23.61</v>
          </cell>
        </row>
        <row r="2986">
          <cell r="E2986">
            <v>8541</v>
          </cell>
          <cell r="F2986" t="str">
            <v>GX270D DESKTOP</v>
          </cell>
          <cell r="G2986">
            <v>23.61</v>
          </cell>
        </row>
        <row r="2987">
          <cell r="E2987">
            <v>8542</v>
          </cell>
          <cell r="F2987" t="str">
            <v>GX270D DESKTOP</v>
          </cell>
          <cell r="G2987">
            <v>25.75</v>
          </cell>
        </row>
        <row r="2988">
          <cell r="E2988">
            <v>8543</v>
          </cell>
          <cell r="F2988" t="str">
            <v>GX270D DESKTOP</v>
          </cell>
          <cell r="G2988">
            <v>25.75</v>
          </cell>
        </row>
        <row r="2989">
          <cell r="E2989">
            <v>8544</v>
          </cell>
          <cell r="F2989" t="str">
            <v>GX270D DESKTOP</v>
          </cell>
          <cell r="G2989">
            <v>25.75</v>
          </cell>
        </row>
        <row r="2990">
          <cell r="E2990">
            <v>8545</v>
          </cell>
          <cell r="F2990" t="str">
            <v>GX270D DESKTOP</v>
          </cell>
          <cell r="G2990">
            <v>25.75</v>
          </cell>
        </row>
        <row r="2991">
          <cell r="E2991">
            <v>8546</v>
          </cell>
          <cell r="F2991" t="str">
            <v>GX270D DESKTOP</v>
          </cell>
          <cell r="G2991">
            <v>23.61</v>
          </cell>
        </row>
        <row r="2992">
          <cell r="E2992">
            <v>8547</v>
          </cell>
          <cell r="F2992" t="str">
            <v>GX270D DESKTOP</v>
          </cell>
          <cell r="G2992">
            <v>25.75</v>
          </cell>
        </row>
        <row r="2993">
          <cell r="E2993">
            <v>8548</v>
          </cell>
          <cell r="F2993" t="str">
            <v>GX270D DESKTOP</v>
          </cell>
          <cell r="G2993">
            <v>25.75</v>
          </cell>
        </row>
        <row r="2994">
          <cell r="E2994">
            <v>8549</v>
          </cell>
          <cell r="F2994" t="str">
            <v>GX270D DESKTOP</v>
          </cell>
          <cell r="G2994">
            <v>25.75</v>
          </cell>
        </row>
        <row r="2995">
          <cell r="E2995">
            <v>8550</v>
          </cell>
          <cell r="F2995" t="str">
            <v>GX270D DESKTOP</v>
          </cell>
          <cell r="G2995">
            <v>25.75</v>
          </cell>
        </row>
        <row r="2996">
          <cell r="E2996">
            <v>8551</v>
          </cell>
          <cell r="F2996" t="str">
            <v>GX270D DESKTOP</v>
          </cell>
          <cell r="G2996">
            <v>25.75</v>
          </cell>
        </row>
        <row r="2997">
          <cell r="E2997">
            <v>8552</v>
          </cell>
          <cell r="F2997" t="str">
            <v>GX270D DESKTOP</v>
          </cell>
          <cell r="G2997">
            <v>25.75</v>
          </cell>
        </row>
        <row r="2998">
          <cell r="E2998">
            <v>8553</v>
          </cell>
          <cell r="F2998" t="str">
            <v>CO. 0941 DATA PROCESSING EQUIP</v>
          </cell>
          <cell r="G2998">
            <v>25.75</v>
          </cell>
        </row>
        <row r="2999">
          <cell r="E2999">
            <v>8554</v>
          </cell>
          <cell r="F2999" t="str">
            <v>GX270D DESKTOP</v>
          </cell>
          <cell r="G2999">
            <v>25.75</v>
          </cell>
        </row>
        <row r="3000">
          <cell r="E3000">
            <v>8555</v>
          </cell>
          <cell r="F3000" t="str">
            <v>GX270D DESKTOP</v>
          </cell>
          <cell r="G3000">
            <v>25.75</v>
          </cell>
        </row>
        <row r="3001">
          <cell r="E3001">
            <v>8556</v>
          </cell>
          <cell r="F3001" t="str">
            <v>GX270D DESKTOP</v>
          </cell>
          <cell r="G3001">
            <v>25.75</v>
          </cell>
        </row>
        <row r="3002">
          <cell r="E3002">
            <v>8557</v>
          </cell>
          <cell r="F3002" t="str">
            <v>GX270D DESKTOP</v>
          </cell>
          <cell r="G3002">
            <v>25.75</v>
          </cell>
        </row>
        <row r="3003">
          <cell r="E3003">
            <v>8558</v>
          </cell>
          <cell r="F3003" t="str">
            <v>GX270D DESKTOP</v>
          </cell>
          <cell r="G3003">
            <v>25.75</v>
          </cell>
        </row>
        <row r="3004">
          <cell r="E3004">
            <v>8559</v>
          </cell>
          <cell r="F3004" t="str">
            <v>GX270D DESKTOP</v>
          </cell>
          <cell r="G3004">
            <v>25.75</v>
          </cell>
        </row>
        <row r="3005">
          <cell r="E3005">
            <v>8560</v>
          </cell>
          <cell r="F3005" t="str">
            <v>GX270D DESKTOP</v>
          </cell>
          <cell r="G3005">
            <v>25.75</v>
          </cell>
        </row>
        <row r="3006">
          <cell r="E3006">
            <v>8561</v>
          </cell>
          <cell r="F3006" t="str">
            <v>GX270D DESKTOP</v>
          </cell>
          <cell r="G3006">
            <v>25.75</v>
          </cell>
        </row>
        <row r="3007">
          <cell r="E3007">
            <v>8562</v>
          </cell>
          <cell r="F3007" t="str">
            <v>GX270D DESKTOP</v>
          </cell>
          <cell r="G3007">
            <v>25.75</v>
          </cell>
        </row>
        <row r="3008">
          <cell r="E3008">
            <v>8563</v>
          </cell>
          <cell r="F3008" t="str">
            <v>GX270D DESKTOP</v>
          </cell>
          <cell r="G3008">
            <v>25.75</v>
          </cell>
        </row>
        <row r="3009">
          <cell r="E3009">
            <v>8564</v>
          </cell>
          <cell r="F3009" t="str">
            <v>GX270D DESKTOP</v>
          </cell>
          <cell r="G3009">
            <v>25.75</v>
          </cell>
        </row>
        <row r="3010">
          <cell r="E3010">
            <v>8565</v>
          </cell>
          <cell r="F3010" t="str">
            <v>GX270D DESKTOP</v>
          </cell>
          <cell r="G3010">
            <v>25.75</v>
          </cell>
        </row>
        <row r="3011">
          <cell r="E3011">
            <v>8566</v>
          </cell>
          <cell r="F3011" t="str">
            <v>GX270D DESKTOP</v>
          </cell>
          <cell r="G3011">
            <v>25.75</v>
          </cell>
        </row>
        <row r="3012">
          <cell r="E3012">
            <v>8567</v>
          </cell>
          <cell r="F3012" t="str">
            <v>CO. 0941 DATA PROCESSING EQUIP</v>
          </cell>
          <cell r="G3012">
            <v>25.75</v>
          </cell>
        </row>
        <row r="3013">
          <cell r="E3013">
            <v>8568</v>
          </cell>
          <cell r="F3013" t="str">
            <v>GX270D DESKTOP</v>
          </cell>
          <cell r="G3013">
            <v>25.75</v>
          </cell>
        </row>
        <row r="3014">
          <cell r="E3014">
            <v>8569</v>
          </cell>
          <cell r="F3014" t="str">
            <v>AGX270D DESKTOP</v>
          </cell>
          <cell r="G3014">
            <v>25.75</v>
          </cell>
        </row>
        <row r="3015">
          <cell r="E3015">
            <v>8570</v>
          </cell>
          <cell r="F3015" t="str">
            <v>GX270D DESKTOP</v>
          </cell>
          <cell r="G3015">
            <v>25.75</v>
          </cell>
        </row>
        <row r="3016">
          <cell r="E3016">
            <v>8571</v>
          </cell>
          <cell r="F3016" t="str">
            <v>GX270D DESKTOP</v>
          </cell>
          <cell r="G3016">
            <v>23.61</v>
          </cell>
        </row>
        <row r="3017">
          <cell r="E3017">
            <v>8572</v>
          </cell>
          <cell r="F3017" t="str">
            <v>GX270D DESKTOP</v>
          </cell>
          <cell r="G3017">
            <v>23.61</v>
          </cell>
        </row>
        <row r="3018">
          <cell r="E3018">
            <v>8573</v>
          </cell>
          <cell r="F3018" t="str">
            <v>GX270D DESKTOP</v>
          </cell>
          <cell r="G3018">
            <v>23.61</v>
          </cell>
        </row>
        <row r="3019">
          <cell r="E3019">
            <v>8574</v>
          </cell>
          <cell r="F3019" t="str">
            <v>GX270D DESKTOP</v>
          </cell>
          <cell r="G3019">
            <v>23.61</v>
          </cell>
        </row>
        <row r="3020">
          <cell r="E3020">
            <v>8575</v>
          </cell>
          <cell r="F3020" t="str">
            <v>GC270D DESKTOP</v>
          </cell>
          <cell r="G3020">
            <v>23.61</v>
          </cell>
        </row>
        <row r="3021">
          <cell r="E3021">
            <v>8576</v>
          </cell>
          <cell r="F3021" t="str">
            <v>GX270T DESKTOP</v>
          </cell>
          <cell r="G3021">
            <v>23.61</v>
          </cell>
        </row>
        <row r="3022">
          <cell r="E3022">
            <v>8577</v>
          </cell>
          <cell r="F3022" t="str">
            <v>GX270D DESKTOP</v>
          </cell>
          <cell r="G3022">
            <v>23.61</v>
          </cell>
        </row>
        <row r="3023">
          <cell r="E3023">
            <v>8578</v>
          </cell>
          <cell r="F3023" t="str">
            <v>GX270D DESKTOP</v>
          </cell>
          <cell r="G3023">
            <v>23.61</v>
          </cell>
        </row>
        <row r="3024">
          <cell r="E3024">
            <v>8579</v>
          </cell>
          <cell r="F3024" t="str">
            <v>GX270D DESKTOP</v>
          </cell>
          <cell r="G3024">
            <v>23.61</v>
          </cell>
        </row>
        <row r="3025">
          <cell r="E3025">
            <v>8580</v>
          </cell>
          <cell r="F3025" t="str">
            <v>GX270D DESKTOP</v>
          </cell>
          <cell r="G3025">
            <v>23.61</v>
          </cell>
        </row>
        <row r="3026">
          <cell r="E3026">
            <v>8581</v>
          </cell>
          <cell r="F3026" t="str">
            <v>GX270D DESKTOP</v>
          </cell>
          <cell r="G3026">
            <v>23.61</v>
          </cell>
        </row>
        <row r="3027">
          <cell r="E3027">
            <v>8582</v>
          </cell>
          <cell r="F3027" t="str">
            <v>GX270D DESKTOP</v>
          </cell>
          <cell r="G3027">
            <v>23.61</v>
          </cell>
        </row>
        <row r="3028">
          <cell r="E3028">
            <v>8583</v>
          </cell>
          <cell r="F3028" t="str">
            <v>GX270D DESKTOP</v>
          </cell>
          <cell r="G3028">
            <v>23.61</v>
          </cell>
        </row>
        <row r="3029">
          <cell r="E3029">
            <v>8584</v>
          </cell>
          <cell r="F3029" t="str">
            <v>GX270D DESKTOP</v>
          </cell>
          <cell r="G3029">
            <v>23.61</v>
          </cell>
        </row>
        <row r="3030">
          <cell r="E3030">
            <v>8585</v>
          </cell>
          <cell r="F3030" t="str">
            <v>GX270D DESKTOP</v>
          </cell>
          <cell r="G3030">
            <v>23.61</v>
          </cell>
        </row>
        <row r="3031">
          <cell r="E3031">
            <v>8586</v>
          </cell>
          <cell r="F3031" t="str">
            <v>GX270D DESKTOP</v>
          </cell>
          <cell r="G3031">
            <v>23.61</v>
          </cell>
        </row>
        <row r="3032">
          <cell r="E3032">
            <v>8587</v>
          </cell>
          <cell r="F3032" t="str">
            <v>GX270D DESKTOP</v>
          </cell>
          <cell r="G3032">
            <v>23.61</v>
          </cell>
        </row>
        <row r="3033">
          <cell r="E3033">
            <v>8588</v>
          </cell>
          <cell r="F3033" t="str">
            <v>GX270D DESKTOP</v>
          </cell>
          <cell r="G3033">
            <v>23.61</v>
          </cell>
        </row>
        <row r="3034">
          <cell r="E3034">
            <v>8589</v>
          </cell>
          <cell r="F3034" t="str">
            <v>GX270D DESKTOP</v>
          </cell>
          <cell r="G3034">
            <v>23.61</v>
          </cell>
        </row>
        <row r="3035">
          <cell r="E3035">
            <v>8590</v>
          </cell>
          <cell r="F3035" t="str">
            <v>GX270D DESKTOP</v>
          </cell>
          <cell r="G3035">
            <v>23.61</v>
          </cell>
        </row>
        <row r="3036">
          <cell r="E3036">
            <v>8591</v>
          </cell>
          <cell r="F3036" t="str">
            <v>GX270D DESKTOP</v>
          </cell>
          <cell r="G3036">
            <v>23.61</v>
          </cell>
        </row>
        <row r="3037">
          <cell r="E3037">
            <v>8592</v>
          </cell>
          <cell r="F3037" t="str">
            <v>GX270D DESKTOP</v>
          </cell>
          <cell r="G3037">
            <v>23.61</v>
          </cell>
        </row>
        <row r="3038">
          <cell r="E3038">
            <v>8593</v>
          </cell>
          <cell r="F3038" t="str">
            <v>GX270D DESKTOP</v>
          </cell>
          <cell r="G3038">
            <v>23.61</v>
          </cell>
        </row>
        <row r="3039">
          <cell r="E3039">
            <v>8594</v>
          </cell>
          <cell r="F3039" t="str">
            <v>GX270D DESKTOP</v>
          </cell>
          <cell r="G3039">
            <v>23.61</v>
          </cell>
        </row>
        <row r="3040">
          <cell r="E3040">
            <v>8595</v>
          </cell>
          <cell r="F3040" t="str">
            <v>GX270D DESKTOP</v>
          </cell>
          <cell r="G3040">
            <v>23.61</v>
          </cell>
        </row>
        <row r="3041">
          <cell r="E3041">
            <v>8596</v>
          </cell>
          <cell r="F3041" t="str">
            <v>GX270D DESKTOP</v>
          </cell>
          <cell r="G3041">
            <v>23.61</v>
          </cell>
        </row>
        <row r="3042">
          <cell r="E3042">
            <v>8597</v>
          </cell>
          <cell r="F3042" t="str">
            <v>GX270D DESKTOP</v>
          </cell>
          <cell r="G3042">
            <v>23.61</v>
          </cell>
        </row>
        <row r="3043">
          <cell r="E3043">
            <v>8598</v>
          </cell>
          <cell r="F3043" t="str">
            <v>GX270D DESKTOP</v>
          </cell>
          <cell r="G3043">
            <v>23.61</v>
          </cell>
        </row>
        <row r="3044">
          <cell r="E3044">
            <v>8599</v>
          </cell>
          <cell r="F3044" t="str">
            <v>GX270D DESKTOP</v>
          </cell>
          <cell r="G3044">
            <v>23.61</v>
          </cell>
        </row>
        <row r="3045">
          <cell r="E3045">
            <v>8600</v>
          </cell>
          <cell r="F3045" t="str">
            <v>GX270D DESKTOP</v>
          </cell>
          <cell r="G3045">
            <v>23.61</v>
          </cell>
        </row>
        <row r="3046">
          <cell r="E3046">
            <v>8601</v>
          </cell>
          <cell r="F3046" t="str">
            <v>GX270D DESKTOP</v>
          </cell>
          <cell r="G3046">
            <v>23.61</v>
          </cell>
        </row>
        <row r="3047">
          <cell r="E3047">
            <v>8602</v>
          </cell>
          <cell r="F3047" t="str">
            <v>GX270D DESKTOP</v>
          </cell>
          <cell r="G3047">
            <v>23.61</v>
          </cell>
        </row>
        <row r="3048">
          <cell r="E3048">
            <v>8603</v>
          </cell>
          <cell r="F3048" t="str">
            <v>GX270D DESKTOP</v>
          </cell>
          <cell r="G3048">
            <v>23.61</v>
          </cell>
        </row>
        <row r="3049">
          <cell r="E3049">
            <v>8604</v>
          </cell>
          <cell r="F3049" t="str">
            <v>GX270D DESKTOP</v>
          </cell>
          <cell r="G3049">
            <v>23.61</v>
          </cell>
        </row>
        <row r="3050">
          <cell r="E3050">
            <v>8605</v>
          </cell>
          <cell r="F3050" t="str">
            <v>GX270D DESKTOP</v>
          </cell>
          <cell r="G3050">
            <v>23.61</v>
          </cell>
        </row>
        <row r="3051">
          <cell r="E3051">
            <v>8606</v>
          </cell>
          <cell r="F3051" t="str">
            <v>GX270D DESKTOP</v>
          </cell>
          <cell r="G3051">
            <v>23.61</v>
          </cell>
        </row>
        <row r="3052">
          <cell r="E3052">
            <v>8607</v>
          </cell>
          <cell r="F3052" t="str">
            <v>GX270D DESKTOP</v>
          </cell>
          <cell r="G3052">
            <v>23.61</v>
          </cell>
        </row>
        <row r="3053">
          <cell r="E3053">
            <v>8608</v>
          </cell>
          <cell r="F3053" t="str">
            <v>T630N LASER PRINTER</v>
          </cell>
          <cell r="G3053">
            <v>26.87</v>
          </cell>
        </row>
        <row r="3054">
          <cell r="E3054">
            <v>8609</v>
          </cell>
          <cell r="F3054" t="str">
            <v>T630N LASER PRINTER</v>
          </cell>
          <cell r="G3054">
            <v>26.87</v>
          </cell>
        </row>
        <row r="3055">
          <cell r="E3055">
            <v>8610</v>
          </cell>
          <cell r="F3055" t="str">
            <v>T630N LASER PRINTER</v>
          </cell>
          <cell r="G3055">
            <v>29.32</v>
          </cell>
        </row>
        <row r="3056">
          <cell r="E3056">
            <v>8611</v>
          </cell>
          <cell r="F3056" t="str">
            <v>NETWORK LASER PRINTER</v>
          </cell>
          <cell r="G3056">
            <v>26.87</v>
          </cell>
        </row>
        <row r="3057">
          <cell r="E3057">
            <v>8612</v>
          </cell>
          <cell r="F3057" t="str">
            <v>NETWORK LASER PRINTER</v>
          </cell>
          <cell r="G3057">
            <v>26.87</v>
          </cell>
        </row>
        <row r="3058">
          <cell r="E3058">
            <v>8613</v>
          </cell>
          <cell r="F3058" t="str">
            <v>GX270D DESKTOP</v>
          </cell>
          <cell r="G3058">
            <v>23.66</v>
          </cell>
        </row>
        <row r="3059">
          <cell r="E3059">
            <v>8614</v>
          </cell>
          <cell r="F3059" t="str">
            <v>GX270D DESKTOP</v>
          </cell>
          <cell r="G3059">
            <v>23.66</v>
          </cell>
        </row>
        <row r="3060">
          <cell r="E3060">
            <v>8615</v>
          </cell>
          <cell r="F3060" t="str">
            <v>GX270D DESKTOP</v>
          </cell>
          <cell r="G3060">
            <v>23.66</v>
          </cell>
        </row>
        <row r="3061">
          <cell r="E3061">
            <v>8616</v>
          </cell>
          <cell r="F3061" t="str">
            <v>GX270D DESKTOP</v>
          </cell>
          <cell r="G3061">
            <v>23.66</v>
          </cell>
        </row>
        <row r="3062">
          <cell r="E3062">
            <v>8617</v>
          </cell>
          <cell r="F3062" t="str">
            <v>GX270D DESKTOP</v>
          </cell>
          <cell r="G3062">
            <v>23.66</v>
          </cell>
        </row>
        <row r="3063">
          <cell r="E3063">
            <v>8618</v>
          </cell>
          <cell r="F3063" t="str">
            <v>GX270D DESKTOP</v>
          </cell>
          <cell r="G3063">
            <v>23.66</v>
          </cell>
        </row>
        <row r="3064">
          <cell r="E3064">
            <v>8619</v>
          </cell>
          <cell r="F3064" t="str">
            <v>GX270D DESKTOP</v>
          </cell>
          <cell r="G3064">
            <v>23.66</v>
          </cell>
        </row>
        <row r="3065">
          <cell r="E3065">
            <v>8620</v>
          </cell>
          <cell r="F3065" t="str">
            <v>GX270D DESKTOP</v>
          </cell>
          <cell r="G3065">
            <v>23.66</v>
          </cell>
        </row>
        <row r="3066">
          <cell r="E3066">
            <v>8621</v>
          </cell>
          <cell r="F3066" t="str">
            <v>GX270D DESKTOP</v>
          </cell>
          <cell r="G3066">
            <v>23.66</v>
          </cell>
        </row>
        <row r="3067">
          <cell r="E3067">
            <v>8622</v>
          </cell>
          <cell r="F3067" t="str">
            <v>GX270D DESKTOP</v>
          </cell>
          <cell r="G3067">
            <v>23.66</v>
          </cell>
        </row>
        <row r="3068">
          <cell r="E3068">
            <v>8623</v>
          </cell>
          <cell r="F3068" t="str">
            <v>GX270D DESKTOP</v>
          </cell>
          <cell r="G3068">
            <v>23.66</v>
          </cell>
        </row>
        <row r="3069">
          <cell r="E3069">
            <v>8624</v>
          </cell>
          <cell r="F3069" t="str">
            <v>GX270D DESKTOP</v>
          </cell>
          <cell r="G3069">
            <v>23.66</v>
          </cell>
        </row>
        <row r="3070">
          <cell r="E3070">
            <v>8625</v>
          </cell>
          <cell r="F3070" t="str">
            <v>GX270D DESKTOP</v>
          </cell>
          <cell r="G3070">
            <v>23.66</v>
          </cell>
        </row>
        <row r="3071">
          <cell r="E3071">
            <v>8626</v>
          </cell>
          <cell r="F3071" t="str">
            <v>GX270D DESKTOP</v>
          </cell>
          <cell r="G3071">
            <v>23.66</v>
          </cell>
        </row>
        <row r="3072">
          <cell r="E3072">
            <v>8627</v>
          </cell>
          <cell r="F3072" t="str">
            <v>GX270D DESKTOP</v>
          </cell>
          <cell r="G3072">
            <v>23.66</v>
          </cell>
        </row>
        <row r="3073">
          <cell r="E3073">
            <v>8628</v>
          </cell>
          <cell r="F3073" t="str">
            <v>GX270D DESKTOP</v>
          </cell>
          <cell r="G3073">
            <v>23.66</v>
          </cell>
        </row>
        <row r="3074">
          <cell r="E3074">
            <v>8629</v>
          </cell>
          <cell r="F3074" t="str">
            <v>GX270D DESKTOP</v>
          </cell>
          <cell r="G3074">
            <v>23.66</v>
          </cell>
        </row>
        <row r="3075">
          <cell r="E3075">
            <v>8630</v>
          </cell>
          <cell r="F3075" t="str">
            <v>GX270D DESKTOP</v>
          </cell>
          <cell r="G3075">
            <v>23.66</v>
          </cell>
        </row>
        <row r="3076">
          <cell r="E3076">
            <v>8631</v>
          </cell>
          <cell r="F3076" t="str">
            <v>GX270D DESKTOP</v>
          </cell>
          <cell r="G3076">
            <v>23.66</v>
          </cell>
        </row>
        <row r="3077">
          <cell r="E3077">
            <v>8632</v>
          </cell>
          <cell r="F3077" t="str">
            <v>GX270D DESKTOP</v>
          </cell>
          <cell r="G3077">
            <v>23.66</v>
          </cell>
        </row>
        <row r="3078">
          <cell r="E3078">
            <v>8633</v>
          </cell>
          <cell r="F3078" t="str">
            <v>LATTITUDE D600 LAPTOP</v>
          </cell>
          <cell r="G3078">
            <v>40.92</v>
          </cell>
        </row>
        <row r="3079">
          <cell r="E3079">
            <v>8634</v>
          </cell>
          <cell r="F3079" t="str">
            <v>LATTITUDE D600 LAPTOP</v>
          </cell>
          <cell r="G3079">
            <v>40.92</v>
          </cell>
        </row>
        <row r="3080">
          <cell r="E3080">
            <v>8635</v>
          </cell>
          <cell r="F3080" t="str">
            <v>LATTITUDE D600 LAPTOP</v>
          </cell>
          <cell r="G3080">
            <v>40.92</v>
          </cell>
        </row>
        <row r="3081">
          <cell r="E3081">
            <v>8636</v>
          </cell>
          <cell r="F3081" t="str">
            <v>CO. 0941 DATA PROCESSING EQUIP</v>
          </cell>
          <cell r="G3081">
            <v>40.92</v>
          </cell>
        </row>
        <row r="3082">
          <cell r="E3082">
            <v>8637</v>
          </cell>
          <cell r="F3082" t="str">
            <v>LATTITUDE D600 LAPTOP</v>
          </cell>
          <cell r="G3082">
            <v>40.92</v>
          </cell>
        </row>
        <row r="3083">
          <cell r="E3083">
            <v>8638</v>
          </cell>
          <cell r="F3083" t="str">
            <v>LATTITUDE D600 LAPTOP</v>
          </cell>
          <cell r="G3083">
            <v>40.92</v>
          </cell>
        </row>
        <row r="3084">
          <cell r="E3084">
            <v>8639</v>
          </cell>
          <cell r="F3084" t="str">
            <v>LATTITUDE D600 LAPTOP</v>
          </cell>
          <cell r="G3084">
            <v>44.64</v>
          </cell>
        </row>
        <row r="3085">
          <cell r="E3085">
            <v>8640</v>
          </cell>
          <cell r="F3085" t="str">
            <v>LATTITUDE D600 LAPTOP</v>
          </cell>
          <cell r="G3085">
            <v>40.92</v>
          </cell>
        </row>
        <row r="3086">
          <cell r="E3086">
            <v>8641</v>
          </cell>
          <cell r="F3086" t="str">
            <v>LATTUTUDE D600 LAPTOP</v>
          </cell>
          <cell r="G3086">
            <v>40.92</v>
          </cell>
        </row>
        <row r="3087">
          <cell r="E3087">
            <v>8642</v>
          </cell>
          <cell r="F3087" t="str">
            <v>LATTITUDE D600 LAPTOP</v>
          </cell>
          <cell r="G3087">
            <v>40.92</v>
          </cell>
        </row>
        <row r="3088">
          <cell r="E3088">
            <v>8643</v>
          </cell>
          <cell r="F3088" t="str">
            <v>LATTITUDE D600 LAPTOP</v>
          </cell>
          <cell r="G3088">
            <v>44.89</v>
          </cell>
        </row>
        <row r="3089">
          <cell r="E3089">
            <v>8645</v>
          </cell>
          <cell r="F3089" t="str">
            <v>D600 LATTITUDE LAPTOP</v>
          </cell>
          <cell r="G3089">
            <v>40.92</v>
          </cell>
        </row>
        <row r="3090">
          <cell r="E3090">
            <v>8646</v>
          </cell>
          <cell r="F3090" t="str">
            <v>D600 LATTITUDE LAPTOP</v>
          </cell>
          <cell r="G3090">
            <v>40.92</v>
          </cell>
        </row>
        <row r="3091">
          <cell r="E3091">
            <v>8647</v>
          </cell>
          <cell r="F3091" t="str">
            <v>D600 LATTITUDE LAPTOP</v>
          </cell>
          <cell r="G3091">
            <v>40.92</v>
          </cell>
        </row>
        <row r="3092">
          <cell r="E3092">
            <v>8648</v>
          </cell>
          <cell r="F3092" t="str">
            <v>D600 LATTITUDE LAPTOP</v>
          </cell>
          <cell r="G3092">
            <v>40.92</v>
          </cell>
        </row>
        <row r="3093">
          <cell r="E3093">
            <v>8649</v>
          </cell>
          <cell r="F3093" t="str">
            <v>D600 LATTITUDE LAPTOP</v>
          </cell>
          <cell r="G3093">
            <v>40.92</v>
          </cell>
        </row>
        <row r="3094">
          <cell r="E3094">
            <v>8650</v>
          </cell>
          <cell r="F3094" t="str">
            <v>T630N LASER PRINTER</v>
          </cell>
          <cell r="G3094">
            <v>27.36</v>
          </cell>
        </row>
        <row r="3095">
          <cell r="E3095">
            <v>8651</v>
          </cell>
          <cell r="F3095" t="str">
            <v>T630N LASER PRINTER</v>
          </cell>
          <cell r="G3095">
            <v>26.92</v>
          </cell>
        </row>
        <row r="3096">
          <cell r="E3096">
            <v>8652</v>
          </cell>
          <cell r="F3096" t="str">
            <v>GX260D DESKTOP</v>
          </cell>
          <cell r="G3096">
            <v>28.73</v>
          </cell>
        </row>
        <row r="3097">
          <cell r="E3097">
            <v>8653</v>
          </cell>
          <cell r="F3097" t="str">
            <v>GX260D DESKTOP</v>
          </cell>
          <cell r="G3097">
            <v>26.34</v>
          </cell>
        </row>
        <row r="3098">
          <cell r="E3098">
            <v>8654</v>
          </cell>
          <cell r="F3098" t="str">
            <v>GX260D DESKTOP</v>
          </cell>
          <cell r="G3098">
            <v>26.34</v>
          </cell>
        </row>
        <row r="3099">
          <cell r="E3099">
            <v>8655</v>
          </cell>
          <cell r="F3099" t="str">
            <v>GX260D DESKTOP</v>
          </cell>
          <cell r="G3099">
            <v>26.34</v>
          </cell>
        </row>
        <row r="3100">
          <cell r="E3100">
            <v>8656</v>
          </cell>
          <cell r="F3100" t="str">
            <v>GX260D DESKTOP</v>
          </cell>
          <cell r="G3100">
            <v>26.34</v>
          </cell>
        </row>
        <row r="3101">
          <cell r="E3101">
            <v>8657</v>
          </cell>
          <cell r="F3101" t="str">
            <v>GX260D DESKTOP</v>
          </cell>
          <cell r="G3101">
            <v>26.34</v>
          </cell>
        </row>
        <row r="3102">
          <cell r="E3102">
            <v>8658</v>
          </cell>
          <cell r="F3102" t="str">
            <v>GX260D DESKTOP</v>
          </cell>
          <cell r="G3102">
            <v>26.34</v>
          </cell>
        </row>
        <row r="3103">
          <cell r="E3103">
            <v>8659</v>
          </cell>
          <cell r="F3103" t="str">
            <v>GX260D DESKTOP</v>
          </cell>
          <cell r="G3103">
            <v>26.34</v>
          </cell>
        </row>
        <row r="3104">
          <cell r="E3104">
            <v>8660</v>
          </cell>
          <cell r="F3104" t="str">
            <v>GX260D DESKTOP</v>
          </cell>
          <cell r="G3104">
            <v>26.34</v>
          </cell>
        </row>
        <row r="3105">
          <cell r="E3105">
            <v>8661</v>
          </cell>
          <cell r="F3105" t="str">
            <v>GX260D DESKTOP</v>
          </cell>
          <cell r="G3105">
            <v>26.34</v>
          </cell>
        </row>
        <row r="3106">
          <cell r="E3106">
            <v>8662</v>
          </cell>
          <cell r="F3106" t="str">
            <v>NETWORK LASER PRINTER</v>
          </cell>
          <cell r="G3106">
            <v>38.58</v>
          </cell>
        </row>
        <row r="3107">
          <cell r="E3107">
            <v>8663</v>
          </cell>
          <cell r="F3107" t="str">
            <v>NETWORK LASER PRINTER</v>
          </cell>
          <cell r="G3107">
            <v>38.58</v>
          </cell>
        </row>
        <row r="3108">
          <cell r="E3108">
            <v>8664</v>
          </cell>
          <cell r="F3108" t="str">
            <v>NETWORK LASER PRINTER</v>
          </cell>
          <cell r="G3108">
            <v>38.58</v>
          </cell>
        </row>
        <row r="3109">
          <cell r="E3109">
            <v>8665</v>
          </cell>
          <cell r="F3109" t="str">
            <v>NETWORK LASER PRINTER</v>
          </cell>
          <cell r="G3109">
            <v>38.58</v>
          </cell>
        </row>
        <row r="3110">
          <cell r="E3110">
            <v>8666</v>
          </cell>
          <cell r="F3110" t="str">
            <v>NETWORK LASER PRINTER</v>
          </cell>
          <cell r="G3110">
            <v>38.58</v>
          </cell>
        </row>
        <row r="3111">
          <cell r="E3111">
            <v>8667</v>
          </cell>
          <cell r="F3111" t="str">
            <v>NETWORK LASER PRINTER</v>
          </cell>
          <cell r="G3111">
            <v>38.58</v>
          </cell>
        </row>
        <row r="3112">
          <cell r="E3112">
            <v>8668</v>
          </cell>
          <cell r="F3112" t="str">
            <v>NETWORK LASER PRINTER</v>
          </cell>
          <cell r="G3112">
            <v>38.58</v>
          </cell>
        </row>
        <row r="3113">
          <cell r="E3113">
            <v>8669</v>
          </cell>
          <cell r="F3113" t="str">
            <v>NETWORK LASER PRINTER</v>
          </cell>
          <cell r="G3113">
            <v>42.08</v>
          </cell>
        </row>
        <row r="3114">
          <cell r="E3114">
            <v>8670</v>
          </cell>
          <cell r="F3114" t="str">
            <v>NETWORK LASER PRINTER</v>
          </cell>
          <cell r="G3114">
            <v>38.58</v>
          </cell>
        </row>
        <row r="3115">
          <cell r="E3115">
            <v>8671</v>
          </cell>
          <cell r="F3115" t="str">
            <v>NETWORK LASER PRINTER</v>
          </cell>
          <cell r="G3115">
            <v>38.58</v>
          </cell>
        </row>
        <row r="3116">
          <cell r="E3116">
            <v>8672</v>
          </cell>
          <cell r="F3116" t="str">
            <v>GX260D DESKTOP</v>
          </cell>
          <cell r="G3116">
            <v>26.02</v>
          </cell>
        </row>
        <row r="3117">
          <cell r="E3117">
            <v>8673</v>
          </cell>
          <cell r="F3117" t="str">
            <v>GX260D DESKTOP</v>
          </cell>
          <cell r="G3117">
            <v>26.02</v>
          </cell>
        </row>
        <row r="3118">
          <cell r="E3118">
            <v>8674</v>
          </cell>
          <cell r="F3118" t="str">
            <v>GX260D DESKTOP</v>
          </cell>
          <cell r="G3118">
            <v>26.02</v>
          </cell>
        </row>
        <row r="3119">
          <cell r="E3119">
            <v>8675</v>
          </cell>
          <cell r="F3119" t="str">
            <v>GX260D DESKTOP</v>
          </cell>
          <cell r="G3119">
            <v>26.02</v>
          </cell>
        </row>
        <row r="3120">
          <cell r="E3120">
            <v>8676</v>
          </cell>
          <cell r="F3120" t="str">
            <v>GX260D DESKTOP</v>
          </cell>
          <cell r="G3120">
            <v>26.02</v>
          </cell>
        </row>
        <row r="3121">
          <cell r="E3121">
            <v>8677</v>
          </cell>
          <cell r="F3121" t="str">
            <v>GX260D DESKTOP</v>
          </cell>
          <cell r="G3121">
            <v>26.02</v>
          </cell>
        </row>
        <row r="3122">
          <cell r="E3122">
            <v>8678</v>
          </cell>
          <cell r="F3122" t="str">
            <v>GX260D DESKTOP</v>
          </cell>
          <cell r="G3122">
            <v>26.02</v>
          </cell>
        </row>
        <row r="3123">
          <cell r="E3123">
            <v>8679</v>
          </cell>
          <cell r="F3123" t="str">
            <v>GX260D DESKTOP</v>
          </cell>
          <cell r="G3123">
            <v>26.02</v>
          </cell>
        </row>
        <row r="3124">
          <cell r="E3124">
            <v>8680</v>
          </cell>
          <cell r="F3124" t="str">
            <v>GX260D DESKTOP</v>
          </cell>
          <cell r="G3124">
            <v>26.02</v>
          </cell>
        </row>
        <row r="3125">
          <cell r="E3125">
            <v>8681</v>
          </cell>
          <cell r="F3125" t="str">
            <v>GX260D DESKTOP</v>
          </cell>
          <cell r="G3125">
            <v>26.02</v>
          </cell>
        </row>
        <row r="3126">
          <cell r="E3126">
            <v>8682</v>
          </cell>
          <cell r="F3126" t="str">
            <v>GX270D DESKTOP</v>
          </cell>
          <cell r="G3126">
            <v>25.74</v>
          </cell>
        </row>
        <row r="3127">
          <cell r="E3127">
            <v>8683</v>
          </cell>
          <cell r="F3127" t="str">
            <v>GX270D DESKTOP</v>
          </cell>
          <cell r="G3127">
            <v>28.08</v>
          </cell>
        </row>
        <row r="3128">
          <cell r="E3128">
            <v>8684</v>
          </cell>
          <cell r="F3128" t="str">
            <v>GX270D DESKTOP</v>
          </cell>
          <cell r="G3128">
            <v>25.74</v>
          </cell>
        </row>
        <row r="3129">
          <cell r="E3129">
            <v>8685</v>
          </cell>
          <cell r="F3129" t="str">
            <v>GX270D DESKTOP</v>
          </cell>
          <cell r="G3129">
            <v>25.74</v>
          </cell>
        </row>
        <row r="3130">
          <cell r="E3130">
            <v>8686</v>
          </cell>
          <cell r="F3130" t="str">
            <v>GX270D DESKTOP</v>
          </cell>
          <cell r="G3130">
            <v>25.74</v>
          </cell>
        </row>
        <row r="3131">
          <cell r="E3131">
            <v>8687</v>
          </cell>
          <cell r="F3131" t="str">
            <v>GX270D DESKTOP</v>
          </cell>
          <cell r="G3131">
            <v>25.74</v>
          </cell>
        </row>
        <row r="3132">
          <cell r="E3132">
            <v>8688</v>
          </cell>
          <cell r="F3132" t="str">
            <v>GX270D DESKTOP</v>
          </cell>
          <cell r="G3132">
            <v>25.74</v>
          </cell>
        </row>
        <row r="3133">
          <cell r="E3133">
            <v>8689</v>
          </cell>
          <cell r="F3133" t="str">
            <v>GX270D DESKTOP</v>
          </cell>
          <cell r="G3133">
            <v>25.74</v>
          </cell>
        </row>
        <row r="3134">
          <cell r="E3134">
            <v>8690</v>
          </cell>
          <cell r="F3134" t="str">
            <v>GX270D DESKTOP</v>
          </cell>
          <cell r="G3134">
            <v>25.74</v>
          </cell>
        </row>
        <row r="3135">
          <cell r="E3135">
            <v>8691</v>
          </cell>
          <cell r="F3135" t="str">
            <v>GX270D DESKTOP</v>
          </cell>
          <cell r="G3135">
            <v>25.74</v>
          </cell>
        </row>
        <row r="3136">
          <cell r="E3136">
            <v>8692</v>
          </cell>
          <cell r="F3136" t="str">
            <v>GX270D DESKTOP</v>
          </cell>
          <cell r="G3136">
            <v>25.74</v>
          </cell>
        </row>
        <row r="3137">
          <cell r="E3137">
            <v>8693</v>
          </cell>
          <cell r="F3137" t="str">
            <v>GX270D DESKTOP</v>
          </cell>
          <cell r="G3137">
            <v>25.74</v>
          </cell>
        </row>
        <row r="3138">
          <cell r="E3138">
            <v>8694</v>
          </cell>
          <cell r="F3138" t="str">
            <v>GX270D DESKTOP</v>
          </cell>
          <cell r="G3138">
            <v>25.74</v>
          </cell>
        </row>
        <row r="3139">
          <cell r="E3139">
            <v>8695</v>
          </cell>
          <cell r="F3139" t="str">
            <v>GX270D DESKTOP</v>
          </cell>
          <cell r="G3139">
            <v>25.74</v>
          </cell>
        </row>
        <row r="3140">
          <cell r="E3140">
            <v>8696</v>
          </cell>
          <cell r="F3140" t="str">
            <v>GX270D DESKTOP</v>
          </cell>
          <cell r="G3140">
            <v>25.74</v>
          </cell>
        </row>
        <row r="3141">
          <cell r="E3141">
            <v>8697</v>
          </cell>
          <cell r="F3141" t="str">
            <v>GX270D DESKTOP</v>
          </cell>
          <cell r="G3141">
            <v>25.74</v>
          </cell>
        </row>
        <row r="3142">
          <cell r="E3142">
            <v>8698</v>
          </cell>
          <cell r="F3142" t="str">
            <v>GX270D DESKTOP</v>
          </cell>
          <cell r="G3142">
            <v>25.74</v>
          </cell>
        </row>
        <row r="3143">
          <cell r="E3143">
            <v>8699</v>
          </cell>
          <cell r="F3143" t="str">
            <v>GX270D DESKTOP</v>
          </cell>
          <cell r="G3143">
            <v>25.74</v>
          </cell>
        </row>
        <row r="3144">
          <cell r="E3144">
            <v>8700</v>
          </cell>
          <cell r="F3144" t="str">
            <v>GX270D DESKTOP</v>
          </cell>
          <cell r="G3144">
            <v>25.74</v>
          </cell>
        </row>
        <row r="3145">
          <cell r="E3145">
            <v>8701</v>
          </cell>
          <cell r="F3145" t="str">
            <v>GX270D DESKTOP</v>
          </cell>
          <cell r="G3145">
            <v>25.74</v>
          </cell>
        </row>
        <row r="3146">
          <cell r="E3146">
            <v>8702</v>
          </cell>
          <cell r="F3146" t="str">
            <v>GX270D DESKTOP</v>
          </cell>
          <cell r="G3146">
            <v>25.74</v>
          </cell>
        </row>
        <row r="3147">
          <cell r="E3147">
            <v>8703</v>
          </cell>
          <cell r="F3147" t="str">
            <v>GX270D DESKTOP</v>
          </cell>
          <cell r="G3147">
            <v>25.74</v>
          </cell>
        </row>
        <row r="3148">
          <cell r="E3148">
            <v>8704</v>
          </cell>
          <cell r="F3148" t="str">
            <v>GX270D DESKTOP</v>
          </cell>
          <cell r="G3148">
            <v>25.74</v>
          </cell>
        </row>
        <row r="3149">
          <cell r="E3149">
            <v>8705</v>
          </cell>
          <cell r="F3149" t="str">
            <v>GX270D DESKTOP</v>
          </cell>
          <cell r="G3149">
            <v>25.74</v>
          </cell>
        </row>
        <row r="3150">
          <cell r="E3150">
            <v>8706</v>
          </cell>
          <cell r="F3150" t="str">
            <v>GX270D DESKTOP</v>
          </cell>
          <cell r="G3150">
            <v>25.74</v>
          </cell>
        </row>
        <row r="3151">
          <cell r="E3151">
            <v>8707</v>
          </cell>
          <cell r="F3151" t="str">
            <v>GX270D DESKTOP</v>
          </cell>
          <cell r="G3151">
            <v>25.74</v>
          </cell>
        </row>
        <row r="3152">
          <cell r="E3152">
            <v>8708</v>
          </cell>
          <cell r="F3152" t="str">
            <v>GX270D DESKTOP</v>
          </cell>
          <cell r="G3152">
            <v>25.74</v>
          </cell>
        </row>
        <row r="3153">
          <cell r="E3153">
            <v>8709</v>
          </cell>
          <cell r="F3153" t="str">
            <v>GX270D DESKTOP</v>
          </cell>
          <cell r="G3153">
            <v>25.74</v>
          </cell>
        </row>
        <row r="3154">
          <cell r="E3154">
            <v>8710</v>
          </cell>
          <cell r="F3154" t="str">
            <v>GX270D DESKTOP</v>
          </cell>
          <cell r="G3154">
            <v>25.74</v>
          </cell>
        </row>
        <row r="3155">
          <cell r="E3155">
            <v>8711</v>
          </cell>
          <cell r="F3155" t="str">
            <v>GX270D DESKTOP</v>
          </cell>
          <cell r="G3155">
            <v>25.74</v>
          </cell>
        </row>
        <row r="3156">
          <cell r="E3156">
            <v>8712</v>
          </cell>
          <cell r="F3156" t="str">
            <v>GX270D DESKTOP</v>
          </cell>
          <cell r="G3156">
            <v>25.74</v>
          </cell>
        </row>
        <row r="3157">
          <cell r="E3157">
            <v>8713</v>
          </cell>
          <cell r="F3157" t="str">
            <v>GX270D DESKTOP</v>
          </cell>
          <cell r="G3157">
            <v>25.74</v>
          </cell>
        </row>
        <row r="3158">
          <cell r="E3158">
            <v>8714</v>
          </cell>
          <cell r="F3158" t="str">
            <v>GX270D DESKTOP</v>
          </cell>
          <cell r="G3158">
            <v>25.74</v>
          </cell>
        </row>
        <row r="3159">
          <cell r="E3159">
            <v>8715</v>
          </cell>
          <cell r="F3159" t="str">
            <v>GX270D DESKTOP</v>
          </cell>
          <cell r="G3159">
            <v>25.74</v>
          </cell>
        </row>
        <row r="3160">
          <cell r="E3160">
            <v>8716</v>
          </cell>
          <cell r="F3160" t="str">
            <v>GX270D DESKTOP</v>
          </cell>
          <cell r="G3160">
            <v>25.74</v>
          </cell>
        </row>
        <row r="3161">
          <cell r="E3161">
            <v>8717</v>
          </cell>
          <cell r="F3161" t="str">
            <v>GX270D DESKTOP</v>
          </cell>
          <cell r="G3161">
            <v>25.74</v>
          </cell>
        </row>
        <row r="3162">
          <cell r="E3162">
            <v>8718</v>
          </cell>
          <cell r="F3162" t="str">
            <v>GX270D DESKTOP</v>
          </cell>
          <cell r="G3162">
            <v>25.74</v>
          </cell>
        </row>
        <row r="3163">
          <cell r="E3163">
            <v>8719</v>
          </cell>
          <cell r="F3163" t="str">
            <v>GX270D DESKTOP</v>
          </cell>
          <cell r="G3163">
            <v>25.74</v>
          </cell>
        </row>
        <row r="3164">
          <cell r="E3164">
            <v>8720</v>
          </cell>
          <cell r="F3164" t="str">
            <v>GX270D DESKTOP</v>
          </cell>
          <cell r="G3164">
            <v>25.74</v>
          </cell>
        </row>
        <row r="3165">
          <cell r="E3165">
            <v>8721</v>
          </cell>
          <cell r="F3165" t="str">
            <v>GX270D DESKTOP</v>
          </cell>
          <cell r="G3165">
            <v>25.74</v>
          </cell>
        </row>
        <row r="3166">
          <cell r="E3166">
            <v>8722</v>
          </cell>
          <cell r="F3166" t="str">
            <v>GX270D DESKTOP</v>
          </cell>
          <cell r="G3166">
            <v>25.74</v>
          </cell>
        </row>
        <row r="3167">
          <cell r="E3167">
            <v>8723</v>
          </cell>
          <cell r="F3167" t="str">
            <v>GX270D DESKTOP</v>
          </cell>
          <cell r="G3167">
            <v>25.74</v>
          </cell>
        </row>
        <row r="3168">
          <cell r="E3168">
            <v>8724</v>
          </cell>
          <cell r="F3168" t="str">
            <v>GX270D DESKTOP</v>
          </cell>
          <cell r="G3168">
            <v>25.74</v>
          </cell>
        </row>
        <row r="3169">
          <cell r="E3169">
            <v>8725</v>
          </cell>
          <cell r="F3169" t="str">
            <v>GX270D DESKTOP</v>
          </cell>
          <cell r="G3169">
            <v>25.74</v>
          </cell>
        </row>
        <row r="3170">
          <cell r="E3170">
            <v>8726</v>
          </cell>
          <cell r="F3170" t="str">
            <v>GX270D DESKTOP</v>
          </cell>
          <cell r="G3170">
            <v>25.74</v>
          </cell>
        </row>
        <row r="3171">
          <cell r="E3171">
            <v>8727</v>
          </cell>
          <cell r="F3171" t="str">
            <v>GX270D DESKTOP</v>
          </cell>
          <cell r="G3171">
            <v>25.74</v>
          </cell>
        </row>
        <row r="3172">
          <cell r="E3172">
            <v>8728</v>
          </cell>
          <cell r="F3172" t="str">
            <v>GX270D DESKTOP</v>
          </cell>
          <cell r="G3172">
            <v>25.74</v>
          </cell>
        </row>
        <row r="3173">
          <cell r="E3173">
            <v>8729</v>
          </cell>
          <cell r="F3173" t="str">
            <v>GX270D DESKTOP</v>
          </cell>
          <cell r="G3173">
            <v>25.74</v>
          </cell>
        </row>
        <row r="3174">
          <cell r="E3174">
            <v>8730</v>
          </cell>
          <cell r="F3174" t="str">
            <v>GX270D DESKTOP</v>
          </cell>
          <cell r="G3174">
            <v>25.74</v>
          </cell>
        </row>
        <row r="3175">
          <cell r="E3175">
            <v>8731</v>
          </cell>
          <cell r="F3175" t="str">
            <v>GX270D DESKTOP</v>
          </cell>
          <cell r="G3175">
            <v>25.74</v>
          </cell>
        </row>
        <row r="3176">
          <cell r="E3176">
            <v>8732</v>
          </cell>
          <cell r="F3176" t="str">
            <v>GX270D DESKTOP</v>
          </cell>
          <cell r="G3176">
            <v>23.85</v>
          </cell>
        </row>
        <row r="3177">
          <cell r="E3177">
            <v>8733</v>
          </cell>
          <cell r="F3177" t="str">
            <v>GX270D DESKTOP</v>
          </cell>
          <cell r="G3177">
            <v>23.84</v>
          </cell>
        </row>
        <row r="3178">
          <cell r="E3178">
            <v>8734</v>
          </cell>
          <cell r="F3178" t="str">
            <v>GX270D DESKTOP</v>
          </cell>
          <cell r="G3178">
            <v>23.84</v>
          </cell>
        </row>
        <row r="3179">
          <cell r="E3179">
            <v>8735</v>
          </cell>
          <cell r="F3179" t="str">
            <v>GX270D DESKTOP</v>
          </cell>
          <cell r="G3179">
            <v>23.84</v>
          </cell>
        </row>
        <row r="3180">
          <cell r="E3180">
            <v>8736</v>
          </cell>
          <cell r="F3180" t="str">
            <v>GX270D DESKTOP</v>
          </cell>
          <cell r="G3180">
            <v>23.84</v>
          </cell>
        </row>
        <row r="3181">
          <cell r="E3181">
            <v>8737</v>
          </cell>
          <cell r="F3181" t="str">
            <v>GX270D DESKTOP</v>
          </cell>
          <cell r="G3181">
            <v>23.84</v>
          </cell>
        </row>
        <row r="3182">
          <cell r="E3182">
            <v>8738</v>
          </cell>
          <cell r="F3182" t="str">
            <v>GX270D DESKTOP</v>
          </cell>
          <cell r="G3182">
            <v>26.01</v>
          </cell>
        </row>
        <row r="3183">
          <cell r="E3183">
            <v>8739</v>
          </cell>
          <cell r="F3183" t="str">
            <v>GX270D DESKTOP</v>
          </cell>
          <cell r="G3183">
            <v>23.84</v>
          </cell>
        </row>
        <row r="3184">
          <cell r="E3184">
            <v>8740</v>
          </cell>
          <cell r="F3184" t="str">
            <v>GX270D DESKTOP</v>
          </cell>
          <cell r="G3184">
            <v>23.84</v>
          </cell>
        </row>
        <row r="3185">
          <cell r="E3185">
            <v>8741</v>
          </cell>
          <cell r="F3185" t="str">
            <v>GX270D DESKTOP</v>
          </cell>
          <cell r="G3185">
            <v>23.84</v>
          </cell>
        </row>
        <row r="3186">
          <cell r="E3186">
            <v>8742</v>
          </cell>
          <cell r="F3186" t="str">
            <v>GX270D DESKTOP</v>
          </cell>
          <cell r="G3186">
            <v>23.84</v>
          </cell>
        </row>
        <row r="3187">
          <cell r="E3187">
            <v>8743</v>
          </cell>
          <cell r="F3187" t="str">
            <v>GX270D DESKTOP</v>
          </cell>
          <cell r="G3187">
            <v>23.84</v>
          </cell>
        </row>
        <row r="3188">
          <cell r="E3188">
            <v>8744</v>
          </cell>
          <cell r="F3188" t="str">
            <v>GX270D DESKTOP</v>
          </cell>
          <cell r="G3188">
            <v>23.84</v>
          </cell>
        </row>
        <row r="3189">
          <cell r="E3189">
            <v>8745</v>
          </cell>
          <cell r="F3189" t="str">
            <v>GX270D DESKTOP</v>
          </cell>
          <cell r="G3189">
            <v>23.84</v>
          </cell>
        </row>
        <row r="3190">
          <cell r="E3190">
            <v>8746</v>
          </cell>
          <cell r="F3190" t="str">
            <v>GX270D DESKTOP</v>
          </cell>
          <cell r="G3190">
            <v>23.84</v>
          </cell>
        </row>
        <row r="3191">
          <cell r="E3191">
            <v>8747</v>
          </cell>
          <cell r="F3191" t="str">
            <v>GX270D DESKTOP</v>
          </cell>
          <cell r="G3191">
            <v>23.84</v>
          </cell>
        </row>
        <row r="3192">
          <cell r="E3192">
            <v>8748</v>
          </cell>
          <cell r="F3192" t="str">
            <v>GX270D DESKTOP</v>
          </cell>
          <cell r="G3192">
            <v>23.84</v>
          </cell>
        </row>
        <row r="3193">
          <cell r="E3193">
            <v>8749</v>
          </cell>
          <cell r="F3193" t="str">
            <v>GX270D DESKTOP</v>
          </cell>
          <cell r="G3193">
            <v>23.84</v>
          </cell>
        </row>
        <row r="3194">
          <cell r="E3194">
            <v>8750</v>
          </cell>
          <cell r="F3194" t="str">
            <v>GX270D DESKTOP</v>
          </cell>
          <cell r="G3194">
            <v>23.84</v>
          </cell>
        </row>
        <row r="3195">
          <cell r="E3195">
            <v>8751</v>
          </cell>
          <cell r="F3195" t="str">
            <v>GX270D DESKTOP</v>
          </cell>
          <cell r="G3195">
            <v>23.84</v>
          </cell>
        </row>
        <row r="3196">
          <cell r="E3196">
            <v>8752</v>
          </cell>
          <cell r="F3196" t="str">
            <v>GX270D DESKTOP</v>
          </cell>
          <cell r="G3196">
            <v>23.84</v>
          </cell>
        </row>
        <row r="3197">
          <cell r="E3197">
            <v>8753</v>
          </cell>
          <cell r="F3197" t="str">
            <v>GX270D DESKTOP</v>
          </cell>
          <cell r="G3197">
            <v>23.84</v>
          </cell>
        </row>
        <row r="3198">
          <cell r="E3198">
            <v>8754</v>
          </cell>
          <cell r="F3198" t="str">
            <v>GX270D DESKTOP</v>
          </cell>
          <cell r="G3198">
            <v>23.84</v>
          </cell>
        </row>
        <row r="3199">
          <cell r="E3199">
            <v>8755</v>
          </cell>
          <cell r="F3199" t="str">
            <v>GX270D DESKTOP</v>
          </cell>
          <cell r="G3199">
            <v>23.84</v>
          </cell>
        </row>
        <row r="3200">
          <cell r="E3200">
            <v>8756</v>
          </cell>
          <cell r="F3200" t="str">
            <v>GX270D DESKTOP</v>
          </cell>
          <cell r="G3200">
            <v>23.84</v>
          </cell>
        </row>
        <row r="3201">
          <cell r="E3201">
            <v>8757</v>
          </cell>
          <cell r="F3201" t="str">
            <v>GX270D DESKTOP</v>
          </cell>
          <cell r="G3201">
            <v>23.84</v>
          </cell>
        </row>
        <row r="3202">
          <cell r="E3202">
            <v>8758</v>
          </cell>
          <cell r="F3202" t="str">
            <v>GX270D DESKTOP</v>
          </cell>
          <cell r="G3202">
            <v>23.84</v>
          </cell>
        </row>
        <row r="3203">
          <cell r="E3203">
            <v>8759</v>
          </cell>
          <cell r="F3203" t="str">
            <v>GX270D DESKTOP</v>
          </cell>
          <cell r="G3203">
            <v>23.84</v>
          </cell>
        </row>
        <row r="3204">
          <cell r="E3204">
            <v>8760</v>
          </cell>
          <cell r="F3204" t="str">
            <v>GX270D DESKTOP</v>
          </cell>
          <cell r="G3204">
            <v>23.84</v>
          </cell>
        </row>
        <row r="3205">
          <cell r="E3205">
            <v>8761</v>
          </cell>
          <cell r="F3205" t="str">
            <v>GX270D DESKTOP</v>
          </cell>
          <cell r="G3205">
            <v>23.84</v>
          </cell>
        </row>
        <row r="3206">
          <cell r="E3206">
            <v>8762</v>
          </cell>
          <cell r="F3206" t="str">
            <v>GX270D DESKTOP</v>
          </cell>
          <cell r="G3206">
            <v>23.84</v>
          </cell>
        </row>
        <row r="3207">
          <cell r="E3207">
            <v>8763</v>
          </cell>
          <cell r="F3207" t="str">
            <v>GX270D DESKTOP</v>
          </cell>
          <cell r="G3207">
            <v>23.84</v>
          </cell>
        </row>
        <row r="3208">
          <cell r="E3208">
            <v>8764</v>
          </cell>
          <cell r="F3208" t="str">
            <v>GX270D DESKTOP</v>
          </cell>
          <cell r="G3208">
            <v>23.84</v>
          </cell>
        </row>
        <row r="3209">
          <cell r="E3209">
            <v>8765</v>
          </cell>
          <cell r="F3209" t="str">
            <v>GX270D DESKTOP</v>
          </cell>
          <cell r="G3209">
            <v>23.84</v>
          </cell>
        </row>
        <row r="3210">
          <cell r="E3210">
            <v>8766</v>
          </cell>
          <cell r="F3210" t="str">
            <v>GX270D DESKTOP</v>
          </cell>
          <cell r="G3210">
            <v>23.84</v>
          </cell>
        </row>
        <row r="3211">
          <cell r="E3211">
            <v>8767</v>
          </cell>
          <cell r="F3211" t="str">
            <v>GX270D DESKTOP</v>
          </cell>
          <cell r="G3211">
            <v>23.84</v>
          </cell>
        </row>
        <row r="3212">
          <cell r="E3212">
            <v>8768</v>
          </cell>
          <cell r="F3212" t="str">
            <v>GX270D DESKTOP</v>
          </cell>
          <cell r="G3212">
            <v>23.84</v>
          </cell>
        </row>
        <row r="3213">
          <cell r="E3213">
            <v>8769</v>
          </cell>
          <cell r="F3213" t="str">
            <v>GX270D DESKTOP</v>
          </cell>
          <cell r="G3213">
            <v>23.84</v>
          </cell>
        </row>
        <row r="3214">
          <cell r="E3214">
            <v>8770</v>
          </cell>
          <cell r="F3214" t="str">
            <v>GX270D DESKTOP</v>
          </cell>
          <cell r="G3214">
            <v>23.84</v>
          </cell>
        </row>
        <row r="3215">
          <cell r="E3215">
            <v>8771</v>
          </cell>
          <cell r="F3215" t="str">
            <v>GX270D DESKTOP</v>
          </cell>
          <cell r="G3215">
            <v>23.84</v>
          </cell>
        </row>
        <row r="3216">
          <cell r="E3216">
            <v>8772</v>
          </cell>
          <cell r="F3216" t="str">
            <v>GX270D DESKTOP</v>
          </cell>
          <cell r="G3216">
            <v>23.84</v>
          </cell>
        </row>
        <row r="3217">
          <cell r="E3217">
            <v>8773</v>
          </cell>
          <cell r="F3217" t="str">
            <v>GX270D DESKTOP</v>
          </cell>
          <cell r="G3217">
            <v>23.84</v>
          </cell>
        </row>
        <row r="3218">
          <cell r="E3218">
            <v>8774</v>
          </cell>
          <cell r="F3218" t="str">
            <v>GX270D DESKTOP</v>
          </cell>
          <cell r="G3218">
            <v>23.84</v>
          </cell>
        </row>
        <row r="3219">
          <cell r="E3219">
            <v>8775</v>
          </cell>
          <cell r="F3219" t="str">
            <v>GX270D DESKTOP</v>
          </cell>
          <cell r="G3219">
            <v>23.84</v>
          </cell>
        </row>
        <row r="3220">
          <cell r="E3220">
            <v>8776</v>
          </cell>
          <cell r="F3220" t="str">
            <v>GX270D DESKTOP</v>
          </cell>
          <cell r="G3220">
            <v>23.84</v>
          </cell>
        </row>
        <row r="3221">
          <cell r="E3221">
            <v>8777</v>
          </cell>
          <cell r="F3221" t="str">
            <v>GX270D DESKTOP</v>
          </cell>
          <cell r="G3221">
            <v>23.84</v>
          </cell>
        </row>
        <row r="3222">
          <cell r="E3222">
            <v>8778</v>
          </cell>
          <cell r="F3222" t="str">
            <v>GX270D DESKTOP</v>
          </cell>
          <cell r="G3222">
            <v>23.84</v>
          </cell>
        </row>
        <row r="3223">
          <cell r="E3223">
            <v>8779</v>
          </cell>
          <cell r="F3223" t="str">
            <v>GX270D DESKTOP</v>
          </cell>
          <cell r="G3223">
            <v>23.84</v>
          </cell>
        </row>
        <row r="3224">
          <cell r="E3224">
            <v>8780</v>
          </cell>
          <cell r="F3224" t="str">
            <v>GX270D DESKTOP</v>
          </cell>
          <cell r="G3224">
            <v>23.84</v>
          </cell>
        </row>
        <row r="3225">
          <cell r="E3225">
            <v>8781</v>
          </cell>
          <cell r="F3225" t="str">
            <v>GX270D DESKTOP</v>
          </cell>
          <cell r="G3225">
            <v>23.84</v>
          </cell>
        </row>
        <row r="3226">
          <cell r="E3226">
            <v>8782</v>
          </cell>
          <cell r="F3226" t="str">
            <v>GX270D DESKTOP</v>
          </cell>
          <cell r="G3226">
            <v>39.78</v>
          </cell>
        </row>
        <row r="3227">
          <cell r="E3227">
            <v>8783</v>
          </cell>
          <cell r="F3227" t="str">
            <v>GX270D DESKTOP</v>
          </cell>
          <cell r="G3227">
            <v>25.6</v>
          </cell>
        </row>
        <row r="3228">
          <cell r="E3228">
            <v>8784</v>
          </cell>
          <cell r="F3228" t="str">
            <v>GX270D DESKTOP</v>
          </cell>
          <cell r="G3228">
            <v>25.59</v>
          </cell>
        </row>
        <row r="3229">
          <cell r="E3229">
            <v>8785</v>
          </cell>
          <cell r="F3229" t="str">
            <v>GX270D DESKTOP</v>
          </cell>
          <cell r="G3229">
            <v>25.59</v>
          </cell>
        </row>
        <row r="3230">
          <cell r="E3230">
            <v>8786</v>
          </cell>
          <cell r="F3230" t="str">
            <v>GX270D DESKTOP</v>
          </cell>
          <cell r="G3230">
            <v>25.59</v>
          </cell>
        </row>
        <row r="3231">
          <cell r="E3231">
            <v>8787</v>
          </cell>
          <cell r="F3231" t="str">
            <v>GX270D DESKTOP</v>
          </cell>
          <cell r="G3231">
            <v>25.59</v>
          </cell>
        </row>
        <row r="3232">
          <cell r="E3232">
            <v>8788</v>
          </cell>
          <cell r="F3232" t="str">
            <v>GX270D DESKTOP</v>
          </cell>
          <cell r="G3232">
            <v>25.59</v>
          </cell>
        </row>
        <row r="3233">
          <cell r="E3233">
            <v>8789</v>
          </cell>
          <cell r="F3233" t="str">
            <v>GX270D DESKTOP</v>
          </cell>
          <cell r="G3233">
            <v>25.59</v>
          </cell>
        </row>
        <row r="3234">
          <cell r="E3234">
            <v>8790</v>
          </cell>
          <cell r="F3234" t="str">
            <v>GX270D DESKTOP</v>
          </cell>
          <cell r="G3234">
            <v>25.59</v>
          </cell>
        </row>
        <row r="3235">
          <cell r="E3235">
            <v>8791</v>
          </cell>
          <cell r="F3235" t="str">
            <v>GX270D DESKTOP</v>
          </cell>
          <cell r="G3235">
            <v>25.59</v>
          </cell>
        </row>
        <row r="3236">
          <cell r="E3236">
            <v>8792</v>
          </cell>
          <cell r="F3236" t="str">
            <v>GX270D DESKTOP</v>
          </cell>
          <cell r="G3236">
            <v>25.59</v>
          </cell>
        </row>
        <row r="3237">
          <cell r="E3237">
            <v>8793</v>
          </cell>
          <cell r="F3237" t="str">
            <v>GX270D DESKTOP</v>
          </cell>
          <cell r="G3237">
            <v>25.59</v>
          </cell>
        </row>
        <row r="3238">
          <cell r="E3238">
            <v>8794</v>
          </cell>
          <cell r="F3238" t="str">
            <v>GX270D DESKTOP</v>
          </cell>
          <cell r="G3238">
            <v>25.6</v>
          </cell>
        </row>
        <row r="3239">
          <cell r="E3239">
            <v>8795</v>
          </cell>
          <cell r="F3239" t="str">
            <v>GX270D DESKTOP</v>
          </cell>
          <cell r="G3239">
            <v>25.59</v>
          </cell>
        </row>
        <row r="3240">
          <cell r="E3240">
            <v>8796</v>
          </cell>
          <cell r="F3240" t="str">
            <v>GX270D DESKTOP</v>
          </cell>
          <cell r="G3240">
            <v>25.59</v>
          </cell>
        </row>
        <row r="3241">
          <cell r="E3241">
            <v>8797</v>
          </cell>
          <cell r="F3241" t="str">
            <v>GX270D DESKTOP</v>
          </cell>
          <cell r="G3241">
            <v>25.59</v>
          </cell>
        </row>
        <row r="3242">
          <cell r="E3242">
            <v>8798</v>
          </cell>
          <cell r="F3242" t="str">
            <v>GX270D DESKTOP</v>
          </cell>
          <cell r="G3242">
            <v>25.59</v>
          </cell>
        </row>
        <row r="3243">
          <cell r="E3243">
            <v>8799</v>
          </cell>
          <cell r="F3243" t="str">
            <v>GX270D DESKTOP</v>
          </cell>
          <cell r="G3243">
            <v>25.59</v>
          </cell>
        </row>
        <row r="3244">
          <cell r="E3244">
            <v>8800</v>
          </cell>
          <cell r="F3244" t="str">
            <v>GX270D DESKTOP</v>
          </cell>
          <cell r="G3244">
            <v>25.59</v>
          </cell>
        </row>
        <row r="3245">
          <cell r="E3245">
            <v>8801</v>
          </cell>
          <cell r="F3245" t="str">
            <v>GX270D DESKTOP</v>
          </cell>
          <cell r="G3245">
            <v>25.59</v>
          </cell>
        </row>
        <row r="3246">
          <cell r="E3246">
            <v>8802</v>
          </cell>
          <cell r="F3246" t="str">
            <v>GX270D DESKTOP</v>
          </cell>
          <cell r="G3246">
            <v>25.59</v>
          </cell>
        </row>
        <row r="3247">
          <cell r="E3247">
            <v>8803</v>
          </cell>
          <cell r="F3247" t="str">
            <v>GX270D DESKTOP</v>
          </cell>
          <cell r="G3247">
            <v>25.59</v>
          </cell>
        </row>
        <row r="3248">
          <cell r="E3248">
            <v>8804</v>
          </cell>
          <cell r="F3248" t="str">
            <v>GX270D DESKTOP</v>
          </cell>
          <cell r="G3248">
            <v>25.59</v>
          </cell>
        </row>
        <row r="3249">
          <cell r="E3249">
            <v>8805</v>
          </cell>
          <cell r="F3249" t="str">
            <v>GX260D DESKTOP</v>
          </cell>
          <cell r="G3249">
            <v>23.75</v>
          </cell>
        </row>
        <row r="3250">
          <cell r="E3250">
            <v>8806</v>
          </cell>
          <cell r="F3250" t="str">
            <v>GX260D DESKTOP</v>
          </cell>
          <cell r="G3250">
            <v>21.77</v>
          </cell>
        </row>
        <row r="3251">
          <cell r="E3251">
            <v>8807</v>
          </cell>
          <cell r="F3251" t="str">
            <v>GX260D DESKTOP</v>
          </cell>
          <cell r="G3251">
            <v>21.77</v>
          </cell>
        </row>
        <row r="3252">
          <cell r="E3252">
            <v>8808</v>
          </cell>
          <cell r="F3252" t="str">
            <v>GX260D DESKTOP</v>
          </cell>
          <cell r="G3252">
            <v>21.77</v>
          </cell>
        </row>
        <row r="3253">
          <cell r="E3253">
            <v>8809</v>
          </cell>
          <cell r="F3253" t="str">
            <v>GX260D DESKTOP</v>
          </cell>
          <cell r="G3253">
            <v>21.77</v>
          </cell>
        </row>
        <row r="3254">
          <cell r="E3254">
            <v>8810</v>
          </cell>
          <cell r="F3254" t="str">
            <v>GX260D DESKTOP</v>
          </cell>
          <cell r="G3254">
            <v>21.77</v>
          </cell>
        </row>
        <row r="3255">
          <cell r="E3255">
            <v>8811</v>
          </cell>
          <cell r="F3255" t="str">
            <v>GX260D DESKTOP</v>
          </cell>
          <cell r="G3255">
            <v>21.77</v>
          </cell>
        </row>
        <row r="3256">
          <cell r="E3256">
            <v>8812</v>
          </cell>
          <cell r="F3256" t="str">
            <v>GX260D DESKTOP</v>
          </cell>
          <cell r="G3256">
            <v>21.77</v>
          </cell>
        </row>
        <row r="3257">
          <cell r="E3257">
            <v>8813</v>
          </cell>
          <cell r="F3257" t="str">
            <v>GX260D DESKTOP</v>
          </cell>
          <cell r="G3257">
            <v>21.77</v>
          </cell>
        </row>
        <row r="3258">
          <cell r="E3258">
            <v>8814</v>
          </cell>
          <cell r="F3258" t="str">
            <v>GX260D DESKTOP</v>
          </cell>
          <cell r="G3258">
            <v>21.77</v>
          </cell>
        </row>
        <row r="3259">
          <cell r="E3259">
            <v>8815</v>
          </cell>
          <cell r="F3259" t="str">
            <v>GX260D DESKTOP</v>
          </cell>
          <cell r="G3259">
            <v>22.07</v>
          </cell>
        </row>
        <row r="3260">
          <cell r="E3260">
            <v>8816</v>
          </cell>
          <cell r="F3260" t="str">
            <v>GX260D DESKTOP</v>
          </cell>
          <cell r="G3260">
            <v>22.07</v>
          </cell>
        </row>
        <row r="3261">
          <cell r="E3261">
            <v>8817</v>
          </cell>
          <cell r="F3261" t="str">
            <v>GX260D DESKTOP</v>
          </cell>
          <cell r="G3261">
            <v>22.07</v>
          </cell>
        </row>
        <row r="3262">
          <cell r="E3262">
            <v>8818</v>
          </cell>
          <cell r="F3262" t="str">
            <v>GX260D DESKTOP</v>
          </cell>
          <cell r="G3262">
            <v>22.07</v>
          </cell>
        </row>
        <row r="3263">
          <cell r="E3263">
            <v>8819</v>
          </cell>
          <cell r="F3263" t="str">
            <v>GX260D DESKTOP</v>
          </cell>
          <cell r="G3263">
            <v>22.07</v>
          </cell>
        </row>
        <row r="3264">
          <cell r="E3264">
            <v>8820</v>
          </cell>
          <cell r="F3264" t="str">
            <v>C610 LATTITUDE LAPTOP</v>
          </cell>
          <cell r="G3264">
            <v>54.06</v>
          </cell>
        </row>
        <row r="3265">
          <cell r="E3265">
            <v>8821</v>
          </cell>
          <cell r="F3265" t="str">
            <v>D600 LATITUDE LAPTOP</v>
          </cell>
          <cell r="G3265">
            <v>49.93</v>
          </cell>
        </row>
        <row r="3266">
          <cell r="E3266">
            <v>8823</v>
          </cell>
          <cell r="F3266" t="str">
            <v>SYMON READER BOARDS</v>
          </cell>
          <cell r="G3266">
            <v>148.97999999999999</v>
          </cell>
        </row>
        <row r="3267">
          <cell r="E3267">
            <v>8824</v>
          </cell>
          <cell r="F3267" t="str">
            <v>CHARLOTTE COMM EXPANSION</v>
          </cell>
          <cell r="G3267">
            <v>1367.48</v>
          </cell>
        </row>
        <row r="3268">
          <cell r="E3268">
            <v>8825</v>
          </cell>
          <cell r="F3268" t="str">
            <v>NETBRITE MULTICOLOR LED DISPLA</v>
          </cell>
          <cell r="G3268">
            <v>194.67</v>
          </cell>
        </row>
        <row r="3269">
          <cell r="E3269">
            <v>8827</v>
          </cell>
          <cell r="F3269" t="str">
            <v>PROLIANT ML530 G2 RACK</v>
          </cell>
          <cell r="G3269">
            <v>89.73</v>
          </cell>
        </row>
        <row r="3270">
          <cell r="E3270">
            <v>8828</v>
          </cell>
          <cell r="F3270" t="str">
            <v>DIALOGIC CARD 480JCT-2T1-R2U</v>
          </cell>
          <cell r="G3270">
            <v>175.08</v>
          </cell>
        </row>
        <row r="3271">
          <cell r="E3271">
            <v>8829</v>
          </cell>
          <cell r="F3271" t="str">
            <v>PROLIANT DL580 RACK</v>
          </cell>
          <cell r="G3271">
            <v>623.96</v>
          </cell>
        </row>
        <row r="3272">
          <cell r="E3272">
            <v>8830</v>
          </cell>
          <cell r="F3272" t="str">
            <v>SHELVING FOR COLLATERAL DOC</v>
          </cell>
          <cell r="G3272">
            <v>105.34</v>
          </cell>
        </row>
        <row r="3273">
          <cell r="E3273">
            <v>8831</v>
          </cell>
          <cell r="F3273" t="str">
            <v>PBX - BLOOMINGTON MN</v>
          </cell>
          <cell r="G3273">
            <v>22355.51</v>
          </cell>
        </row>
        <row r="3274">
          <cell r="E3274">
            <v>8832</v>
          </cell>
          <cell r="F3274" t="str">
            <v>RACKMOUNT SCU AND CARDS</v>
          </cell>
          <cell r="G3274">
            <v>307.74</v>
          </cell>
        </row>
        <row r="3275">
          <cell r="E3275">
            <v>8833</v>
          </cell>
          <cell r="F3275" t="str">
            <v>RACKMOUNT SCU CARD CAGE &amp; CARD</v>
          </cell>
          <cell r="G3275">
            <v>273.77</v>
          </cell>
        </row>
        <row r="3276">
          <cell r="E3276">
            <v>8834</v>
          </cell>
          <cell r="F3276" t="str">
            <v>RACKMOUNT CSU CARDS FOR DIALER</v>
          </cell>
          <cell r="G3276">
            <v>245.28</v>
          </cell>
        </row>
        <row r="3277">
          <cell r="E3277">
            <v>8835</v>
          </cell>
          <cell r="F3277" t="str">
            <v>PROLIANT SERVER &amp; EQUIPMENT</v>
          </cell>
          <cell r="G3277">
            <v>336.13</v>
          </cell>
        </row>
        <row r="3278">
          <cell r="E3278">
            <v>8836</v>
          </cell>
          <cell r="F3278" t="str">
            <v>CONTENT MGR ISERIES CL LIC</v>
          </cell>
          <cell r="G3278">
            <v>1849.26</v>
          </cell>
        </row>
        <row r="3279">
          <cell r="E3279">
            <v>8837</v>
          </cell>
          <cell r="F3279" t="str">
            <v>DB2 CM ONDEMAND ISERIES LICENC</v>
          </cell>
          <cell r="G3279">
            <v>2920.03</v>
          </cell>
        </row>
        <row r="3280">
          <cell r="E3280">
            <v>8838</v>
          </cell>
          <cell r="F3280" t="str">
            <v>CIRCUIT PACK INTERFACE</v>
          </cell>
          <cell r="G3280">
            <v>75.84</v>
          </cell>
        </row>
        <row r="3281">
          <cell r="E3281">
            <v>8839</v>
          </cell>
          <cell r="F3281" t="str">
            <v>CIRCUIT PACK INTERFACE</v>
          </cell>
          <cell r="G3281">
            <v>75.84</v>
          </cell>
        </row>
        <row r="3282">
          <cell r="E3282">
            <v>8840</v>
          </cell>
          <cell r="F3282" t="str">
            <v>LATITUDE D600 LAPTOP</v>
          </cell>
          <cell r="G3282">
            <v>40.92</v>
          </cell>
        </row>
        <row r="3283">
          <cell r="E3283">
            <v>8841</v>
          </cell>
          <cell r="F3283" t="str">
            <v>T630N LASER PRINTER</v>
          </cell>
          <cell r="G3283">
            <v>27.36</v>
          </cell>
        </row>
        <row r="3284">
          <cell r="E3284">
            <v>8842</v>
          </cell>
          <cell r="F3284" t="str">
            <v>T630dn LASER NETWORK PRINTER</v>
          </cell>
          <cell r="G3284">
            <v>39</v>
          </cell>
        </row>
        <row r="3285">
          <cell r="E3285">
            <v>8843</v>
          </cell>
          <cell r="F3285" t="str">
            <v>T630DN LASER NETWORK PRINTER</v>
          </cell>
          <cell r="G3285">
            <v>39</v>
          </cell>
        </row>
        <row r="3286">
          <cell r="E3286">
            <v>8844</v>
          </cell>
          <cell r="F3286" t="str">
            <v>T630DN LASER NETWORK PRINTER</v>
          </cell>
          <cell r="G3286">
            <v>39</v>
          </cell>
        </row>
        <row r="3287">
          <cell r="E3287">
            <v>8845</v>
          </cell>
          <cell r="F3287" t="str">
            <v>T630DN LASER NETWORK PRINTER</v>
          </cell>
          <cell r="G3287">
            <v>39</v>
          </cell>
        </row>
        <row r="3288">
          <cell r="E3288">
            <v>8846</v>
          </cell>
          <cell r="F3288" t="str">
            <v>T630DN LASER NETWORK PRINTER</v>
          </cell>
          <cell r="G3288">
            <v>39</v>
          </cell>
        </row>
        <row r="3289">
          <cell r="E3289">
            <v>8847</v>
          </cell>
          <cell r="F3289" t="str">
            <v>T630DN LASER NETWORK PRINTER</v>
          </cell>
          <cell r="G3289">
            <v>39</v>
          </cell>
        </row>
        <row r="3290">
          <cell r="E3290">
            <v>8848</v>
          </cell>
          <cell r="F3290" t="str">
            <v>T630DN LASER NETWORK PRINTER</v>
          </cell>
          <cell r="G3290">
            <v>39</v>
          </cell>
        </row>
        <row r="3291">
          <cell r="E3291">
            <v>8849</v>
          </cell>
          <cell r="F3291" t="str">
            <v>T630DN LASER PRINTER</v>
          </cell>
          <cell r="G3291">
            <v>39</v>
          </cell>
        </row>
        <row r="3292">
          <cell r="E3292">
            <v>8850</v>
          </cell>
          <cell r="F3292" t="str">
            <v>T630DN NETWORK LASER PRINTER</v>
          </cell>
          <cell r="G3292">
            <v>39</v>
          </cell>
        </row>
        <row r="3293">
          <cell r="E3293">
            <v>8851</v>
          </cell>
          <cell r="F3293" t="str">
            <v>T630DN LASER NETWORK PRINTER</v>
          </cell>
          <cell r="G3293">
            <v>39</v>
          </cell>
        </row>
        <row r="3294">
          <cell r="E3294">
            <v>8852</v>
          </cell>
          <cell r="F3294" t="str">
            <v>GX270 DESKTOP</v>
          </cell>
          <cell r="G3294">
            <v>23.32</v>
          </cell>
        </row>
        <row r="3295">
          <cell r="E3295">
            <v>8853</v>
          </cell>
          <cell r="F3295" t="str">
            <v>GX270D DESKTOP</v>
          </cell>
          <cell r="G3295">
            <v>23.32</v>
          </cell>
        </row>
        <row r="3296">
          <cell r="E3296">
            <v>8854</v>
          </cell>
          <cell r="F3296" t="str">
            <v>LATITUDE D600 LAPTOP</v>
          </cell>
          <cell r="G3296">
            <v>44.89</v>
          </cell>
        </row>
        <row r="3297">
          <cell r="E3297">
            <v>8855</v>
          </cell>
          <cell r="F3297" t="str">
            <v>t630n laser printer</v>
          </cell>
          <cell r="G3297">
            <v>26.21</v>
          </cell>
        </row>
        <row r="3298">
          <cell r="E3298">
            <v>8856</v>
          </cell>
          <cell r="F3298" t="str">
            <v>t630n</v>
          </cell>
          <cell r="G3298">
            <v>26.21</v>
          </cell>
        </row>
        <row r="3299">
          <cell r="E3299">
            <v>8857</v>
          </cell>
          <cell r="F3299" t="str">
            <v>t630n LASER PRINTER</v>
          </cell>
          <cell r="G3299">
            <v>26.21</v>
          </cell>
        </row>
        <row r="3300">
          <cell r="E3300">
            <v>8858</v>
          </cell>
          <cell r="F3300" t="str">
            <v>T630N LASER PRINTER</v>
          </cell>
          <cell r="G3300">
            <v>26.21</v>
          </cell>
        </row>
        <row r="3301">
          <cell r="E3301">
            <v>8859</v>
          </cell>
          <cell r="F3301" t="str">
            <v>LATITUDE D600 LAPTOP</v>
          </cell>
          <cell r="G3301">
            <v>44.89</v>
          </cell>
        </row>
        <row r="3302">
          <cell r="E3302">
            <v>8860</v>
          </cell>
          <cell r="F3302" t="str">
            <v>BRANCH ROUTER</v>
          </cell>
          <cell r="G3302">
            <v>131.01</v>
          </cell>
        </row>
        <row r="3303">
          <cell r="E3303">
            <v>8861</v>
          </cell>
          <cell r="F3303" t="str">
            <v>BRANCH ROUTER</v>
          </cell>
          <cell r="G3303">
            <v>131.01</v>
          </cell>
        </row>
        <row r="3304">
          <cell r="E3304">
            <v>8862</v>
          </cell>
          <cell r="F3304" t="str">
            <v>BRANCH ROUTER</v>
          </cell>
          <cell r="G3304">
            <v>131.01</v>
          </cell>
        </row>
        <row r="3305">
          <cell r="E3305">
            <v>8863</v>
          </cell>
          <cell r="F3305" t="str">
            <v>BRANCH ROUTER</v>
          </cell>
          <cell r="G3305">
            <v>131.01</v>
          </cell>
        </row>
        <row r="3306">
          <cell r="E3306">
            <v>8864</v>
          </cell>
          <cell r="F3306" t="str">
            <v>BRANCH ROUTER</v>
          </cell>
          <cell r="G3306">
            <v>131.01</v>
          </cell>
        </row>
        <row r="3307">
          <cell r="E3307">
            <v>8865</v>
          </cell>
          <cell r="F3307" t="str">
            <v>BRANCH ROUTER</v>
          </cell>
          <cell r="G3307">
            <v>131.01</v>
          </cell>
        </row>
        <row r="3308">
          <cell r="E3308">
            <v>8866</v>
          </cell>
          <cell r="F3308" t="str">
            <v>BRANCH ROUTER</v>
          </cell>
          <cell r="G3308">
            <v>131.01</v>
          </cell>
        </row>
        <row r="3309">
          <cell r="E3309">
            <v>8867</v>
          </cell>
          <cell r="F3309" t="str">
            <v>BRANCH ROUTER</v>
          </cell>
          <cell r="G3309">
            <v>131.01</v>
          </cell>
        </row>
        <row r="3310">
          <cell r="E3310">
            <v>8868</v>
          </cell>
          <cell r="F3310" t="str">
            <v>BRANCH ROUTER</v>
          </cell>
          <cell r="G3310">
            <v>131.01</v>
          </cell>
        </row>
        <row r="3311">
          <cell r="E3311">
            <v>8869</v>
          </cell>
          <cell r="F3311" t="str">
            <v>BRANCH ROUTER</v>
          </cell>
          <cell r="G3311">
            <v>131.01</v>
          </cell>
        </row>
        <row r="3312">
          <cell r="E3312">
            <v>8870</v>
          </cell>
          <cell r="F3312" t="str">
            <v>BRANCH ROUTER</v>
          </cell>
          <cell r="G3312">
            <v>131.01</v>
          </cell>
        </row>
        <row r="3313">
          <cell r="E3313">
            <v>8871</v>
          </cell>
          <cell r="F3313" t="str">
            <v>BRANCH ROUTER</v>
          </cell>
          <cell r="G3313">
            <v>131.01</v>
          </cell>
        </row>
        <row r="3314">
          <cell r="E3314">
            <v>8872</v>
          </cell>
          <cell r="F3314" t="str">
            <v>BRANCH ROUTER</v>
          </cell>
          <cell r="G3314">
            <v>131.01</v>
          </cell>
        </row>
        <row r="3315">
          <cell r="E3315">
            <v>8873</v>
          </cell>
          <cell r="F3315" t="str">
            <v>BRANCH ROUTER</v>
          </cell>
          <cell r="G3315">
            <v>131.01</v>
          </cell>
        </row>
        <row r="3316">
          <cell r="E3316">
            <v>8874</v>
          </cell>
          <cell r="F3316" t="str">
            <v>BRANCH ROUTER</v>
          </cell>
          <cell r="G3316">
            <v>131.01</v>
          </cell>
        </row>
        <row r="3317">
          <cell r="E3317">
            <v>8875</v>
          </cell>
          <cell r="F3317" t="str">
            <v>BRANCH ROUTER</v>
          </cell>
          <cell r="G3317">
            <v>131.01</v>
          </cell>
        </row>
        <row r="3318">
          <cell r="E3318">
            <v>8876</v>
          </cell>
          <cell r="F3318" t="str">
            <v>BRANCH ROUTER</v>
          </cell>
          <cell r="G3318">
            <v>131.01</v>
          </cell>
        </row>
        <row r="3319">
          <cell r="E3319">
            <v>8877</v>
          </cell>
          <cell r="F3319" t="str">
            <v>BRANCH ROUTER</v>
          </cell>
          <cell r="G3319">
            <v>131.01</v>
          </cell>
        </row>
        <row r="3320">
          <cell r="E3320">
            <v>8878</v>
          </cell>
          <cell r="F3320" t="str">
            <v>BRANCH ROUTER</v>
          </cell>
          <cell r="G3320">
            <v>131.01</v>
          </cell>
        </row>
        <row r="3321">
          <cell r="E3321">
            <v>8879</v>
          </cell>
          <cell r="F3321" t="str">
            <v>BRANCH ROUTER</v>
          </cell>
          <cell r="G3321">
            <v>131.01</v>
          </cell>
        </row>
        <row r="3322">
          <cell r="E3322">
            <v>8880</v>
          </cell>
          <cell r="F3322" t="str">
            <v>BRANCH ROUTER</v>
          </cell>
          <cell r="G3322">
            <v>131.01</v>
          </cell>
        </row>
        <row r="3323">
          <cell r="E3323">
            <v>8881</v>
          </cell>
          <cell r="F3323" t="str">
            <v>BRANCH ROUTER</v>
          </cell>
          <cell r="G3323">
            <v>131.01</v>
          </cell>
        </row>
        <row r="3324">
          <cell r="E3324">
            <v>8882</v>
          </cell>
          <cell r="F3324" t="str">
            <v>BRANCH ROUTER</v>
          </cell>
          <cell r="G3324">
            <v>131.01</v>
          </cell>
        </row>
        <row r="3325">
          <cell r="E3325">
            <v>8883</v>
          </cell>
          <cell r="F3325" t="str">
            <v>BRANCH ROUTER</v>
          </cell>
          <cell r="G3325">
            <v>131.01</v>
          </cell>
        </row>
        <row r="3326">
          <cell r="E3326">
            <v>8884</v>
          </cell>
          <cell r="F3326" t="str">
            <v>BRANCH ROUTER</v>
          </cell>
          <cell r="G3326">
            <v>131.01</v>
          </cell>
        </row>
        <row r="3327">
          <cell r="E3327">
            <v>8885</v>
          </cell>
          <cell r="F3327" t="str">
            <v>BRANCH ROUTER</v>
          </cell>
          <cell r="G3327">
            <v>131.01</v>
          </cell>
        </row>
        <row r="3328">
          <cell r="E3328">
            <v>8886</v>
          </cell>
          <cell r="F3328" t="str">
            <v>BRANCH ROUTER</v>
          </cell>
          <cell r="G3328">
            <v>131.01</v>
          </cell>
        </row>
        <row r="3329">
          <cell r="E3329">
            <v>8887</v>
          </cell>
          <cell r="F3329" t="str">
            <v>BRANCH ROUTER</v>
          </cell>
          <cell r="G3329">
            <v>131.01</v>
          </cell>
        </row>
        <row r="3330">
          <cell r="E3330">
            <v>8888</v>
          </cell>
          <cell r="F3330" t="str">
            <v>BRANCH ROUTER</v>
          </cell>
          <cell r="G3330">
            <v>131.01</v>
          </cell>
        </row>
        <row r="3331">
          <cell r="E3331">
            <v>8889</v>
          </cell>
          <cell r="F3331" t="str">
            <v>BRANCH ROUTER</v>
          </cell>
          <cell r="G3331">
            <v>131.01</v>
          </cell>
        </row>
        <row r="3332">
          <cell r="E3332">
            <v>8890</v>
          </cell>
          <cell r="F3332" t="str">
            <v>BRANCH ROUTER</v>
          </cell>
          <cell r="G3332">
            <v>131.01</v>
          </cell>
        </row>
        <row r="3333">
          <cell r="E3333">
            <v>8891</v>
          </cell>
          <cell r="F3333" t="str">
            <v>BRANCH ROUTER</v>
          </cell>
          <cell r="G3333">
            <v>131.01</v>
          </cell>
        </row>
        <row r="3334">
          <cell r="E3334">
            <v>8892</v>
          </cell>
          <cell r="F3334" t="str">
            <v>BRANCH ROUTER</v>
          </cell>
          <cell r="G3334">
            <v>131.01</v>
          </cell>
        </row>
        <row r="3335">
          <cell r="E3335">
            <v>8893</v>
          </cell>
          <cell r="F3335" t="str">
            <v>BRANCH ROUTER</v>
          </cell>
          <cell r="G3335">
            <v>131.01</v>
          </cell>
        </row>
        <row r="3336">
          <cell r="E3336">
            <v>8894</v>
          </cell>
          <cell r="F3336" t="str">
            <v>BRANCH ROUTER</v>
          </cell>
          <cell r="G3336">
            <v>131.01</v>
          </cell>
        </row>
        <row r="3337">
          <cell r="E3337">
            <v>8895</v>
          </cell>
          <cell r="F3337" t="str">
            <v>BRANCH ROUTER</v>
          </cell>
          <cell r="G3337">
            <v>131.01</v>
          </cell>
        </row>
        <row r="3338">
          <cell r="E3338">
            <v>8896</v>
          </cell>
          <cell r="F3338" t="str">
            <v>branch router</v>
          </cell>
          <cell r="G3338">
            <v>131.01</v>
          </cell>
        </row>
        <row r="3339">
          <cell r="E3339">
            <v>8897</v>
          </cell>
          <cell r="F3339" t="str">
            <v>BRANCH ROUTER</v>
          </cell>
          <cell r="G3339">
            <v>131.01</v>
          </cell>
        </row>
        <row r="3340">
          <cell r="E3340">
            <v>8898</v>
          </cell>
          <cell r="F3340" t="str">
            <v>branch router</v>
          </cell>
          <cell r="G3340">
            <v>131.01</v>
          </cell>
        </row>
        <row r="3341">
          <cell r="E3341">
            <v>8899</v>
          </cell>
          <cell r="F3341" t="str">
            <v>branch router</v>
          </cell>
          <cell r="G3341">
            <v>131.01</v>
          </cell>
        </row>
        <row r="3342">
          <cell r="E3342">
            <v>8900</v>
          </cell>
          <cell r="F3342" t="str">
            <v>BRANCH ROUTER</v>
          </cell>
          <cell r="G3342">
            <v>131.01</v>
          </cell>
        </row>
        <row r="3343">
          <cell r="E3343">
            <v>8901</v>
          </cell>
          <cell r="F3343" t="str">
            <v>BRANCH ROUTER</v>
          </cell>
          <cell r="G3343">
            <v>131.01</v>
          </cell>
        </row>
        <row r="3344">
          <cell r="E3344">
            <v>8902</v>
          </cell>
          <cell r="F3344" t="str">
            <v>BRANCH ROUTER</v>
          </cell>
          <cell r="G3344">
            <v>131.01</v>
          </cell>
        </row>
        <row r="3345">
          <cell r="E3345">
            <v>8903</v>
          </cell>
          <cell r="F3345" t="str">
            <v>BRANCH ROUTER</v>
          </cell>
          <cell r="G3345">
            <v>131.01</v>
          </cell>
        </row>
        <row r="3346">
          <cell r="E3346">
            <v>8904</v>
          </cell>
          <cell r="F3346" t="str">
            <v>BRANCH ROUTER</v>
          </cell>
          <cell r="G3346">
            <v>131.01</v>
          </cell>
        </row>
        <row r="3347">
          <cell r="E3347">
            <v>8905</v>
          </cell>
          <cell r="F3347" t="str">
            <v>BRANCH ROUTER</v>
          </cell>
          <cell r="G3347">
            <v>131.01</v>
          </cell>
        </row>
        <row r="3348">
          <cell r="E3348">
            <v>8906</v>
          </cell>
          <cell r="F3348" t="str">
            <v>BRANCH ROUTER</v>
          </cell>
          <cell r="G3348">
            <v>131.01</v>
          </cell>
        </row>
        <row r="3349">
          <cell r="E3349">
            <v>8907</v>
          </cell>
          <cell r="F3349" t="str">
            <v>BRANCH ROUTER</v>
          </cell>
          <cell r="G3349">
            <v>131.01</v>
          </cell>
        </row>
        <row r="3350">
          <cell r="E3350">
            <v>8908</v>
          </cell>
          <cell r="F3350" t="str">
            <v>BRANCH ROUTER</v>
          </cell>
          <cell r="G3350">
            <v>131.01</v>
          </cell>
        </row>
        <row r="3351">
          <cell r="E3351">
            <v>8909</v>
          </cell>
          <cell r="F3351" t="str">
            <v>BRANCH ROUTER</v>
          </cell>
          <cell r="G3351">
            <v>131.01</v>
          </cell>
        </row>
        <row r="3352">
          <cell r="E3352">
            <v>8910</v>
          </cell>
          <cell r="F3352" t="str">
            <v>COLOR LASERJET PRINTER</v>
          </cell>
          <cell r="G3352">
            <v>97.08</v>
          </cell>
        </row>
        <row r="3353">
          <cell r="E3353">
            <v>8911</v>
          </cell>
          <cell r="F3353" t="str">
            <v>FAX/SCANNER/PRINTER COMBO</v>
          </cell>
          <cell r="G3353">
            <v>17.97</v>
          </cell>
        </row>
        <row r="3354">
          <cell r="E3354">
            <v>8913</v>
          </cell>
          <cell r="F3354" t="str">
            <v>BACK UP POWER SUPPLY</v>
          </cell>
          <cell r="G3354">
            <v>87.46</v>
          </cell>
        </row>
        <row r="3355">
          <cell r="E3355">
            <v>8914</v>
          </cell>
          <cell r="F3355" t="str">
            <v>PREDICTIVE DIALER UPGRADE</v>
          </cell>
          <cell r="G3355">
            <v>285</v>
          </cell>
        </row>
        <row r="3356">
          <cell r="E3356">
            <v>8915</v>
          </cell>
          <cell r="F3356" t="str">
            <v>PREDICTIVE DIALER UPGRADE</v>
          </cell>
          <cell r="G3356">
            <v>87.08</v>
          </cell>
        </row>
        <row r="3357">
          <cell r="E3357">
            <v>8916</v>
          </cell>
          <cell r="F3357" t="str">
            <v>PREDICTIVE DIALING UPGRADE</v>
          </cell>
          <cell r="G3357">
            <v>63.02</v>
          </cell>
        </row>
        <row r="3358">
          <cell r="E3358">
            <v>8917</v>
          </cell>
          <cell r="F3358" t="str">
            <v>FAX MACHINE</v>
          </cell>
          <cell r="G3358">
            <v>65.17</v>
          </cell>
        </row>
        <row r="3359">
          <cell r="E3359">
            <v>8918</v>
          </cell>
          <cell r="F3359" t="str">
            <v>FAX MACHING</v>
          </cell>
          <cell r="G3359">
            <v>38.67</v>
          </cell>
        </row>
        <row r="3360">
          <cell r="E3360">
            <v>8919</v>
          </cell>
          <cell r="F3360" t="str">
            <v>FAX MACHINE</v>
          </cell>
          <cell r="G3360">
            <v>38.25</v>
          </cell>
        </row>
        <row r="3361">
          <cell r="E3361">
            <v>8920</v>
          </cell>
          <cell r="F3361" t="str">
            <v>FAX MACHINE</v>
          </cell>
          <cell r="G3361">
            <v>51.81</v>
          </cell>
        </row>
        <row r="3362">
          <cell r="E3362">
            <v>8921</v>
          </cell>
          <cell r="F3362" t="str">
            <v>EXTERNAL DRIVE CONTROLLER CRD</v>
          </cell>
          <cell r="G3362">
            <v>82.42</v>
          </cell>
        </row>
        <row r="3363">
          <cell r="E3363">
            <v>8922</v>
          </cell>
          <cell r="F3363" t="str">
            <v>EXTERNAL DRIVE CONTROLLER CRD</v>
          </cell>
          <cell r="G3363">
            <v>82.42</v>
          </cell>
        </row>
        <row r="3364">
          <cell r="E3364">
            <v>8923</v>
          </cell>
          <cell r="F3364" t="str">
            <v>BLOOMINGTON LH PROJECT</v>
          </cell>
          <cell r="G3364">
            <v>18515.099999999999</v>
          </cell>
        </row>
        <row r="3365">
          <cell r="E3365">
            <v>8925</v>
          </cell>
          <cell r="F3365" t="str">
            <v>CISCO CATALYST 6500 AND CHASSI</v>
          </cell>
          <cell r="G3365">
            <v>854.83</v>
          </cell>
        </row>
        <row r="3366">
          <cell r="E3366">
            <v>8926</v>
          </cell>
          <cell r="F3366" t="str">
            <v>CATALYST 6000 POWER SUPPLY</v>
          </cell>
          <cell r="G3366">
            <v>60.08</v>
          </cell>
        </row>
        <row r="3367">
          <cell r="E3367">
            <v>8927</v>
          </cell>
          <cell r="F3367" t="str">
            <v>8 PORT MULTICHANNEL T1/E1</v>
          </cell>
          <cell r="G3367">
            <v>175.37</v>
          </cell>
        </row>
        <row r="3368">
          <cell r="E3368">
            <v>8928</v>
          </cell>
          <cell r="F3368" t="str">
            <v>KODAK HIGH SPEED SCANNER</v>
          </cell>
          <cell r="G3368">
            <v>871.97</v>
          </cell>
        </row>
        <row r="3369">
          <cell r="E3369">
            <v>8929</v>
          </cell>
          <cell r="F3369" t="str">
            <v>SERIAL PORT ADAPTER</v>
          </cell>
          <cell r="G3369">
            <v>385.42</v>
          </cell>
        </row>
        <row r="3370">
          <cell r="E3370">
            <v>8930</v>
          </cell>
          <cell r="F3370" t="str">
            <v>WAN MODULES FOR CISCO 7600 CAT</v>
          </cell>
          <cell r="G3370">
            <v>659.95</v>
          </cell>
        </row>
        <row r="3371">
          <cell r="E3371">
            <v>8931</v>
          </cell>
          <cell r="F3371" t="str">
            <v>SHSORT WAVELENGTH GBIC</v>
          </cell>
          <cell r="G3371">
            <v>687.62</v>
          </cell>
        </row>
        <row r="3372">
          <cell r="E3372">
            <v>8932</v>
          </cell>
          <cell r="F3372" t="str">
            <v>SHORT WAVELENGTH GBIC</v>
          </cell>
          <cell r="G3372">
            <v>51.22</v>
          </cell>
        </row>
        <row r="3373">
          <cell r="E3373">
            <v>8933</v>
          </cell>
          <cell r="F3373" t="str">
            <v>FOUR PORT MULTICHANNEL ADAPT</v>
          </cell>
          <cell r="G3373">
            <v>215.55</v>
          </cell>
        </row>
        <row r="3374">
          <cell r="E3374">
            <v>8934</v>
          </cell>
          <cell r="F3374" t="str">
            <v>CATALYST 6000</v>
          </cell>
          <cell r="G3374">
            <v>645.63</v>
          </cell>
        </row>
        <row r="3375">
          <cell r="E3375">
            <v>8935</v>
          </cell>
          <cell r="F3375" t="str">
            <v>CATALYST 6000</v>
          </cell>
          <cell r="G3375">
            <v>645.63</v>
          </cell>
        </row>
        <row r="3376">
          <cell r="E3376">
            <v>8936</v>
          </cell>
          <cell r="F3376" t="str">
            <v>CATALYST 6509 &amp; CHASSIS</v>
          </cell>
          <cell r="G3376">
            <v>693.67</v>
          </cell>
        </row>
        <row r="3377">
          <cell r="E3377">
            <v>8937</v>
          </cell>
          <cell r="F3377" t="str">
            <v>CATALYST 6509 &amp; CHASSIS</v>
          </cell>
          <cell r="G3377">
            <v>693.67</v>
          </cell>
        </row>
        <row r="3378">
          <cell r="E3378">
            <v>8938</v>
          </cell>
          <cell r="F3378" t="str">
            <v>CATALYST 6000</v>
          </cell>
          <cell r="G3378">
            <v>392.98</v>
          </cell>
        </row>
        <row r="3379">
          <cell r="E3379">
            <v>8939</v>
          </cell>
          <cell r="F3379" t="str">
            <v>LATITUDE D600 LAPTOP</v>
          </cell>
          <cell r="G3379">
            <v>46.28</v>
          </cell>
        </row>
        <row r="3380">
          <cell r="E3380">
            <v>8940</v>
          </cell>
          <cell r="F3380" t="str">
            <v>FAX/SCANNER/PRINTER COMBO</v>
          </cell>
          <cell r="G3380">
            <v>17.82</v>
          </cell>
        </row>
        <row r="3381">
          <cell r="E3381">
            <v>8941</v>
          </cell>
          <cell r="F3381" t="str">
            <v>FAX/SCANNER/PRINTER COMBO</v>
          </cell>
          <cell r="G3381">
            <v>17.690000000000001</v>
          </cell>
        </row>
        <row r="3382">
          <cell r="E3382">
            <v>8942</v>
          </cell>
          <cell r="F3382" t="str">
            <v>FAX/SCANNER/PRINTER COMBO</v>
          </cell>
          <cell r="G3382">
            <v>18.09</v>
          </cell>
        </row>
        <row r="3383">
          <cell r="E3383">
            <v>8943</v>
          </cell>
          <cell r="F3383" t="str">
            <v>LATITUDE D600 LAPTOP</v>
          </cell>
          <cell r="G3383">
            <v>43.42</v>
          </cell>
        </row>
        <row r="3384">
          <cell r="E3384">
            <v>8944</v>
          </cell>
          <cell r="F3384" t="str">
            <v>M-60 LAPTOP</v>
          </cell>
          <cell r="G3384">
            <v>131.94</v>
          </cell>
        </row>
        <row r="3385">
          <cell r="E3385">
            <v>8945</v>
          </cell>
          <cell r="F3385" t="str">
            <v>XEROX FAX MACHINE</v>
          </cell>
          <cell r="G3385">
            <v>47.86</v>
          </cell>
        </row>
        <row r="3386">
          <cell r="E3386">
            <v>8946</v>
          </cell>
          <cell r="F3386" t="str">
            <v>LATITUDE D600 LAPTOP</v>
          </cell>
          <cell r="G3386">
            <v>44.89</v>
          </cell>
        </row>
        <row r="3387">
          <cell r="E3387">
            <v>8947</v>
          </cell>
          <cell r="F3387" t="str">
            <v>LATITUDE D600 LAPTOP</v>
          </cell>
          <cell r="G3387">
            <v>44.89</v>
          </cell>
        </row>
        <row r="3388">
          <cell r="E3388">
            <v>8948</v>
          </cell>
          <cell r="F3388" t="str">
            <v>EPSON PORTABLE LCD PROJECTOR</v>
          </cell>
          <cell r="G3388">
            <v>10.96</v>
          </cell>
        </row>
        <row r="3389">
          <cell r="E3389">
            <v>8949</v>
          </cell>
          <cell r="F3389" t="str">
            <v>DELL LATITUDE D600</v>
          </cell>
          <cell r="G3389">
            <v>44.89</v>
          </cell>
        </row>
        <row r="3390">
          <cell r="E3390">
            <v>8952</v>
          </cell>
          <cell r="F3390" t="str">
            <v>LATITUDE D600 LAPTOP</v>
          </cell>
          <cell r="G3390">
            <v>44.89</v>
          </cell>
        </row>
        <row r="3391">
          <cell r="E3391">
            <v>8953</v>
          </cell>
          <cell r="F3391" t="str">
            <v>LATUTUDE D600 LAPTOP</v>
          </cell>
          <cell r="G3391">
            <v>44.89</v>
          </cell>
        </row>
        <row r="3392">
          <cell r="E3392">
            <v>8954</v>
          </cell>
          <cell r="F3392" t="str">
            <v>LATUTUDE D600 LAPTOP</v>
          </cell>
          <cell r="G3392">
            <v>44.89</v>
          </cell>
        </row>
        <row r="3393">
          <cell r="E3393">
            <v>8955</v>
          </cell>
          <cell r="F3393" t="str">
            <v>LATUTUDE D600 LAPTOP</v>
          </cell>
          <cell r="G3393">
            <v>44.89</v>
          </cell>
        </row>
        <row r="3394">
          <cell r="E3394">
            <v>8956</v>
          </cell>
          <cell r="F3394" t="str">
            <v>LATITUDE D600 LAPTOP</v>
          </cell>
          <cell r="G3394">
            <v>44.89</v>
          </cell>
        </row>
        <row r="3395">
          <cell r="E3395">
            <v>8957</v>
          </cell>
          <cell r="F3395" t="str">
            <v>LATITUDE D600 LAPTOP</v>
          </cell>
          <cell r="G3395">
            <v>44.89</v>
          </cell>
        </row>
        <row r="3396">
          <cell r="E3396">
            <v>8958</v>
          </cell>
          <cell r="F3396" t="str">
            <v>LATITUDE D600 LAPTOP</v>
          </cell>
          <cell r="G3396">
            <v>44.89</v>
          </cell>
        </row>
        <row r="3397">
          <cell r="E3397">
            <v>8959</v>
          </cell>
          <cell r="F3397" t="str">
            <v>LATITUDE D600 LAPTOP</v>
          </cell>
          <cell r="G3397">
            <v>45.49</v>
          </cell>
        </row>
        <row r="3398">
          <cell r="E3398">
            <v>8960</v>
          </cell>
          <cell r="F3398" t="str">
            <v>T630DN LASER PRINTER</v>
          </cell>
          <cell r="G3398">
            <v>38.58</v>
          </cell>
        </row>
        <row r="3399">
          <cell r="E3399">
            <v>8961</v>
          </cell>
          <cell r="F3399" t="str">
            <v>T630DN LSER PRINTER</v>
          </cell>
          <cell r="G3399">
            <v>38.58</v>
          </cell>
        </row>
        <row r="3400">
          <cell r="E3400">
            <v>8962</v>
          </cell>
          <cell r="F3400" t="str">
            <v>T630DN LASER PRINTER</v>
          </cell>
          <cell r="G3400">
            <v>38.58</v>
          </cell>
        </row>
        <row r="3401">
          <cell r="E3401">
            <v>8963</v>
          </cell>
          <cell r="F3401" t="str">
            <v>T630DN LASER PRINTER</v>
          </cell>
          <cell r="G3401">
            <v>38.58</v>
          </cell>
        </row>
        <row r="3402">
          <cell r="E3402">
            <v>8964</v>
          </cell>
          <cell r="F3402" t="str">
            <v>T630DN LASER PRINTER</v>
          </cell>
          <cell r="G3402">
            <v>38.58</v>
          </cell>
        </row>
        <row r="3403">
          <cell r="E3403">
            <v>8965</v>
          </cell>
          <cell r="F3403" t="str">
            <v>T630DN LASER PRINTER</v>
          </cell>
          <cell r="G3403">
            <v>38.58</v>
          </cell>
        </row>
        <row r="3404">
          <cell r="E3404">
            <v>8966</v>
          </cell>
          <cell r="F3404" t="str">
            <v>T630DN LASER PRINTER</v>
          </cell>
          <cell r="G3404">
            <v>38.58</v>
          </cell>
        </row>
        <row r="3405">
          <cell r="E3405">
            <v>8967</v>
          </cell>
          <cell r="F3405" t="str">
            <v>T630DN LASER PRINTER</v>
          </cell>
          <cell r="G3405">
            <v>38.58</v>
          </cell>
        </row>
        <row r="3406">
          <cell r="E3406">
            <v>8968</v>
          </cell>
          <cell r="F3406" t="str">
            <v>T630DN LASER PRINTER</v>
          </cell>
          <cell r="G3406">
            <v>38.58</v>
          </cell>
        </row>
        <row r="3407">
          <cell r="E3407">
            <v>8969</v>
          </cell>
          <cell r="F3407" t="str">
            <v>T630DN LASER PRINTER</v>
          </cell>
          <cell r="G3407">
            <v>38.58</v>
          </cell>
        </row>
        <row r="3408">
          <cell r="E3408">
            <v>8970</v>
          </cell>
          <cell r="F3408" t="str">
            <v>OPTIPLEX GX270D DESKTOP</v>
          </cell>
          <cell r="G3408">
            <v>23.89</v>
          </cell>
        </row>
        <row r="3409">
          <cell r="E3409">
            <v>8971</v>
          </cell>
          <cell r="F3409" t="str">
            <v>GX270D DESKTOP</v>
          </cell>
          <cell r="G3409">
            <v>23.89</v>
          </cell>
        </row>
        <row r="3410">
          <cell r="E3410">
            <v>8972</v>
          </cell>
          <cell r="F3410" t="str">
            <v>GX270D DESKTOP</v>
          </cell>
          <cell r="G3410">
            <v>23.89</v>
          </cell>
        </row>
        <row r="3411">
          <cell r="E3411">
            <v>8973</v>
          </cell>
          <cell r="F3411" t="str">
            <v>GX270D DESKTOP</v>
          </cell>
          <cell r="G3411">
            <v>23.89</v>
          </cell>
        </row>
        <row r="3412">
          <cell r="E3412">
            <v>8974</v>
          </cell>
          <cell r="F3412" t="str">
            <v>GX270D DESKTOP</v>
          </cell>
          <cell r="G3412">
            <v>23.89</v>
          </cell>
        </row>
        <row r="3413">
          <cell r="E3413">
            <v>8975</v>
          </cell>
          <cell r="F3413" t="str">
            <v>GX270D DESKTOP</v>
          </cell>
          <cell r="G3413">
            <v>23.89</v>
          </cell>
        </row>
        <row r="3414">
          <cell r="E3414">
            <v>8976</v>
          </cell>
          <cell r="F3414" t="str">
            <v>GX270D DESKTOP</v>
          </cell>
          <cell r="G3414">
            <v>23.89</v>
          </cell>
        </row>
        <row r="3415">
          <cell r="E3415">
            <v>8977</v>
          </cell>
          <cell r="F3415" t="str">
            <v>GX270D DESKTOP</v>
          </cell>
          <cell r="G3415">
            <v>23.89</v>
          </cell>
        </row>
        <row r="3416">
          <cell r="E3416">
            <v>8978</v>
          </cell>
          <cell r="F3416" t="str">
            <v>GX270D DESKTOP</v>
          </cell>
          <cell r="G3416">
            <v>23.89</v>
          </cell>
        </row>
        <row r="3417">
          <cell r="E3417">
            <v>8979</v>
          </cell>
          <cell r="F3417" t="str">
            <v>GX270D DESKTOP</v>
          </cell>
          <cell r="G3417">
            <v>23.89</v>
          </cell>
        </row>
        <row r="3418">
          <cell r="E3418">
            <v>8980</v>
          </cell>
          <cell r="F3418" t="str">
            <v>gx270d desktop</v>
          </cell>
          <cell r="G3418">
            <v>19.559999999999999</v>
          </cell>
        </row>
        <row r="3419">
          <cell r="E3419">
            <v>8981</v>
          </cell>
          <cell r="F3419" t="str">
            <v>GX270D DESKTOP</v>
          </cell>
          <cell r="G3419">
            <v>19.559999999999999</v>
          </cell>
        </row>
        <row r="3420">
          <cell r="E3420">
            <v>8982</v>
          </cell>
          <cell r="F3420" t="str">
            <v>GX270D DESKTOP</v>
          </cell>
          <cell r="G3420">
            <v>19.559999999999999</v>
          </cell>
        </row>
        <row r="3421">
          <cell r="E3421">
            <v>8983</v>
          </cell>
          <cell r="F3421" t="str">
            <v>GX270D DESKTOP</v>
          </cell>
          <cell r="G3421">
            <v>19.559999999999999</v>
          </cell>
        </row>
        <row r="3422">
          <cell r="E3422">
            <v>8984</v>
          </cell>
          <cell r="F3422" t="str">
            <v>GX270D DESKTOP</v>
          </cell>
          <cell r="G3422">
            <v>19.559999999999999</v>
          </cell>
        </row>
        <row r="3423">
          <cell r="E3423">
            <v>8985</v>
          </cell>
          <cell r="F3423" t="str">
            <v>GX270D DESKTOP</v>
          </cell>
          <cell r="G3423">
            <v>19.559999999999999</v>
          </cell>
        </row>
        <row r="3424">
          <cell r="E3424">
            <v>8986</v>
          </cell>
          <cell r="F3424" t="str">
            <v>GX270D DESKTOP</v>
          </cell>
          <cell r="G3424">
            <v>19.559999999999999</v>
          </cell>
        </row>
        <row r="3425">
          <cell r="E3425">
            <v>8987</v>
          </cell>
          <cell r="F3425" t="str">
            <v>GX270D DESKTOP</v>
          </cell>
          <cell r="G3425">
            <v>19.559999999999999</v>
          </cell>
        </row>
        <row r="3426">
          <cell r="E3426">
            <v>8988</v>
          </cell>
          <cell r="F3426" t="str">
            <v>GX270D DESKTOP</v>
          </cell>
          <cell r="G3426">
            <v>19.559999999999999</v>
          </cell>
        </row>
        <row r="3427">
          <cell r="E3427">
            <v>8989</v>
          </cell>
          <cell r="F3427" t="str">
            <v>GX270D DESKTOP</v>
          </cell>
          <cell r="G3427">
            <v>24.07</v>
          </cell>
        </row>
        <row r="3428">
          <cell r="E3428">
            <v>8990</v>
          </cell>
          <cell r="F3428" t="str">
            <v>GX270D DESKTOP</v>
          </cell>
          <cell r="G3428">
            <v>24.07</v>
          </cell>
        </row>
        <row r="3429">
          <cell r="E3429">
            <v>8991</v>
          </cell>
          <cell r="F3429" t="str">
            <v>GX270D DESKTOP</v>
          </cell>
          <cell r="G3429">
            <v>24.07</v>
          </cell>
        </row>
        <row r="3430">
          <cell r="E3430">
            <v>8992</v>
          </cell>
          <cell r="F3430" t="str">
            <v>GX270D DESKTOP</v>
          </cell>
          <cell r="G3430">
            <v>24.07</v>
          </cell>
        </row>
        <row r="3431">
          <cell r="E3431">
            <v>8993</v>
          </cell>
          <cell r="F3431" t="str">
            <v>GX270D DESKTOP</v>
          </cell>
          <cell r="G3431">
            <v>24.07</v>
          </cell>
        </row>
        <row r="3432">
          <cell r="E3432">
            <v>8994</v>
          </cell>
          <cell r="F3432" t="str">
            <v>GX270D DESKTOP</v>
          </cell>
          <cell r="G3432">
            <v>24.07</v>
          </cell>
        </row>
        <row r="3433">
          <cell r="E3433">
            <v>8995</v>
          </cell>
          <cell r="F3433" t="str">
            <v>GX270D DESKTOP</v>
          </cell>
          <cell r="G3433">
            <v>24.07</v>
          </cell>
        </row>
        <row r="3434">
          <cell r="E3434">
            <v>8996</v>
          </cell>
          <cell r="F3434" t="str">
            <v>GX270D DESKTOP</v>
          </cell>
          <cell r="G3434">
            <v>24.07</v>
          </cell>
        </row>
        <row r="3435">
          <cell r="E3435">
            <v>8997</v>
          </cell>
          <cell r="F3435" t="str">
            <v>GX270D DESKTOP</v>
          </cell>
          <cell r="G3435">
            <v>24.07</v>
          </cell>
        </row>
        <row r="3436">
          <cell r="E3436">
            <v>8998</v>
          </cell>
          <cell r="F3436" t="str">
            <v>GX270D DESKTOP</v>
          </cell>
          <cell r="G3436">
            <v>24.07</v>
          </cell>
        </row>
        <row r="3437">
          <cell r="E3437">
            <v>8999</v>
          </cell>
          <cell r="F3437" t="str">
            <v>HP PROLIANT SERVER AND EQUIP</v>
          </cell>
          <cell r="G3437">
            <v>374.07</v>
          </cell>
        </row>
        <row r="3438">
          <cell r="E3438">
            <v>9000</v>
          </cell>
          <cell r="F3438" t="str">
            <v>LASERJET 5100TN</v>
          </cell>
          <cell r="G3438">
            <v>58.02</v>
          </cell>
        </row>
        <row r="3439">
          <cell r="E3439">
            <v>9001</v>
          </cell>
          <cell r="F3439" t="str">
            <v>LATITUDE D600 LAPTOP</v>
          </cell>
          <cell r="G3439">
            <v>44.89</v>
          </cell>
        </row>
        <row r="3440">
          <cell r="E3440">
            <v>9002</v>
          </cell>
          <cell r="F3440" t="str">
            <v>LATITUDE D600 LAPTOP</v>
          </cell>
          <cell r="G3440">
            <v>44.89</v>
          </cell>
        </row>
        <row r="3441">
          <cell r="E3441">
            <v>9003</v>
          </cell>
          <cell r="F3441" t="str">
            <v>LATITUDE D600 LAPTOP</v>
          </cell>
          <cell r="G3441">
            <v>44.89</v>
          </cell>
        </row>
        <row r="3442">
          <cell r="E3442">
            <v>9004</v>
          </cell>
          <cell r="F3442" t="str">
            <v>LATITUDE D600 LAPTOP</v>
          </cell>
          <cell r="G3442">
            <v>44.89</v>
          </cell>
        </row>
        <row r="3443">
          <cell r="E3443">
            <v>9005</v>
          </cell>
          <cell r="F3443" t="str">
            <v>LATITUDE D600 LAPTOP</v>
          </cell>
          <cell r="G3443">
            <v>44.89</v>
          </cell>
        </row>
        <row r="3444">
          <cell r="E3444">
            <v>9006</v>
          </cell>
          <cell r="F3444" t="str">
            <v>GC270 DESKTOP</v>
          </cell>
          <cell r="G3444">
            <v>19.559999999999999</v>
          </cell>
        </row>
        <row r="3445">
          <cell r="E3445">
            <v>9007</v>
          </cell>
          <cell r="F3445" t="str">
            <v>LATITUDE D600 LAPTOP</v>
          </cell>
          <cell r="G3445">
            <v>44.89</v>
          </cell>
        </row>
        <row r="3446">
          <cell r="E3446">
            <v>9008</v>
          </cell>
          <cell r="F3446" t="str">
            <v>T630N LASER PRINTER</v>
          </cell>
          <cell r="G3446">
            <v>27.36</v>
          </cell>
        </row>
        <row r="3447">
          <cell r="E3447">
            <v>9009</v>
          </cell>
          <cell r="F3447" t="str">
            <v>LASERJET 3330 MFP</v>
          </cell>
          <cell r="G3447">
            <v>19.72</v>
          </cell>
        </row>
        <row r="3448">
          <cell r="E3448">
            <v>9010</v>
          </cell>
          <cell r="F3448" t="str">
            <v>Circuit Pack Interface</v>
          </cell>
          <cell r="G3448">
            <v>86.33</v>
          </cell>
        </row>
        <row r="3449">
          <cell r="E3449">
            <v>9011</v>
          </cell>
          <cell r="F3449" t="str">
            <v>BLOOMINGTON TELEPHONE UPGRADE</v>
          </cell>
          <cell r="G3449">
            <v>2613.44</v>
          </cell>
        </row>
        <row r="3450">
          <cell r="E3450">
            <v>9012</v>
          </cell>
          <cell r="F3450" t="str">
            <v>LATITUDE D600 LAPTOP</v>
          </cell>
          <cell r="G3450">
            <v>44.89</v>
          </cell>
        </row>
        <row r="3451">
          <cell r="E3451">
            <v>9013</v>
          </cell>
          <cell r="F3451" t="str">
            <v>LATITUDE D600 LAPTOP</v>
          </cell>
          <cell r="G3451">
            <v>44.89</v>
          </cell>
        </row>
        <row r="3452">
          <cell r="E3452">
            <v>9014</v>
          </cell>
          <cell r="F3452" t="str">
            <v>GX270 DESKTOP</v>
          </cell>
          <cell r="G3452">
            <v>23.72</v>
          </cell>
        </row>
        <row r="3453">
          <cell r="E3453">
            <v>9015</v>
          </cell>
          <cell r="F3453" t="str">
            <v>GX270 DESKTOP</v>
          </cell>
          <cell r="G3453">
            <v>23.72</v>
          </cell>
        </row>
        <row r="3454">
          <cell r="E3454">
            <v>9016</v>
          </cell>
          <cell r="F3454" t="str">
            <v>GX270 DESKTOP</v>
          </cell>
          <cell r="G3454">
            <v>23.72</v>
          </cell>
        </row>
        <row r="3455">
          <cell r="E3455">
            <v>9017</v>
          </cell>
          <cell r="F3455" t="str">
            <v>GX270 DESKTOP</v>
          </cell>
          <cell r="G3455">
            <v>23.72</v>
          </cell>
        </row>
        <row r="3456">
          <cell r="E3456">
            <v>9018</v>
          </cell>
          <cell r="F3456" t="str">
            <v>GX270 DESKTOP</v>
          </cell>
          <cell r="G3456">
            <v>23.72</v>
          </cell>
        </row>
        <row r="3457">
          <cell r="E3457">
            <v>9019</v>
          </cell>
          <cell r="F3457" t="str">
            <v>GX270 DESKTOP</v>
          </cell>
          <cell r="G3457">
            <v>23.72</v>
          </cell>
        </row>
        <row r="3458">
          <cell r="E3458">
            <v>9020</v>
          </cell>
          <cell r="F3458" t="str">
            <v>GX270 DESKTOP</v>
          </cell>
          <cell r="G3458">
            <v>23.72</v>
          </cell>
        </row>
        <row r="3459">
          <cell r="E3459">
            <v>9021</v>
          </cell>
          <cell r="F3459" t="str">
            <v>GX270 DESKTOP</v>
          </cell>
          <cell r="G3459">
            <v>23.72</v>
          </cell>
        </row>
        <row r="3460">
          <cell r="E3460">
            <v>9022</v>
          </cell>
          <cell r="F3460" t="str">
            <v>GX270 DESKTOP</v>
          </cell>
          <cell r="G3460">
            <v>23.72</v>
          </cell>
        </row>
        <row r="3461">
          <cell r="E3461">
            <v>9023</v>
          </cell>
          <cell r="F3461" t="str">
            <v>GX270 DESKTOP</v>
          </cell>
          <cell r="G3461">
            <v>23.72</v>
          </cell>
        </row>
        <row r="3462">
          <cell r="E3462">
            <v>9029</v>
          </cell>
          <cell r="F3462" t="str">
            <v>XEROX F12 FAX MACHINE</v>
          </cell>
          <cell r="G3462">
            <v>57.52</v>
          </cell>
        </row>
        <row r="3463">
          <cell r="E3463">
            <v>9030</v>
          </cell>
          <cell r="F3463" t="str">
            <v>WC PRO 580 FAX MACHINE</v>
          </cell>
          <cell r="G3463">
            <v>38.22</v>
          </cell>
        </row>
        <row r="3464">
          <cell r="E3464">
            <v>9031</v>
          </cell>
          <cell r="F3464" t="str">
            <v>WCPRO 580 FAX MACHINE</v>
          </cell>
          <cell r="G3464">
            <v>36.549999999999997</v>
          </cell>
        </row>
        <row r="3465">
          <cell r="E3465">
            <v>9032</v>
          </cell>
          <cell r="F3465" t="str">
            <v>WC PRO 580 FAX MACHINE</v>
          </cell>
          <cell r="G3465">
            <v>36.75</v>
          </cell>
        </row>
        <row r="3466">
          <cell r="E3466">
            <v>9033</v>
          </cell>
          <cell r="F3466" t="str">
            <v>WC PRO 580 FAX MACHINE</v>
          </cell>
          <cell r="G3466">
            <v>36.549999999999997</v>
          </cell>
        </row>
        <row r="3467">
          <cell r="E3467">
            <v>9034</v>
          </cell>
          <cell r="F3467" t="str">
            <v>WC 575 FAX MACHINE</v>
          </cell>
          <cell r="G3467">
            <v>47.06</v>
          </cell>
        </row>
        <row r="3468">
          <cell r="E3468">
            <v>9035</v>
          </cell>
          <cell r="F3468" t="str">
            <v>IBM LAPTOP</v>
          </cell>
          <cell r="G3468">
            <v>58.4</v>
          </cell>
        </row>
        <row r="3469">
          <cell r="E3469">
            <v>9036</v>
          </cell>
          <cell r="F3469" t="str">
            <v>LCD PROJECTOR</v>
          </cell>
          <cell r="G3469">
            <v>10.39</v>
          </cell>
        </row>
        <row r="3470">
          <cell r="E3470">
            <v>9037</v>
          </cell>
          <cell r="F3470" t="str">
            <v>HEIGHT ADJUSTABLE WORKSTATION</v>
          </cell>
          <cell r="G3470">
            <v>4.63</v>
          </cell>
        </row>
        <row r="3471">
          <cell r="E3471">
            <v>9038</v>
          </cell>
          <cell r="F3471" t="str">
            <v>PREDICTIVE DEALER SYSTEM</v>
          </cell>
          <cell r="G3471">
            <v>143.61000000000001</v>
          </cell>
        </row>
        <row r="3472">
          <cell r="E3472">
            <v>9039</v>
          </cell>
          <cell r="F3472" t="str">
            <v>VOICE SYSTEM DIGITAL LINE CARD</v>
          </cell>
          <cell r="G3472">
            <v>46.82</v>
          </cell>
        </row>
        <row r="3473">
          <cell r="E3473">
            <v>9040</v>
          </cell>
          <cell r="F3473" t="str">
            <v>GX270 DESKTOP</v>
          </cell>
          <cell r="G3473">
            <v>19.559999999999999</v>
          </cell>
        </row>
        <row r="3474">
          <cell r="E3474">
            <v>9041</v>
          </cell>
          <cell r="F3474" t="str">
            <v>GC270 DESKTOP</v>
          </cell>
          <cell r="G3474">
            <v>19.559999999999999</v>
          </cell>
        </row>
        <row r="3475">
          <cell r="E3475">
            <v>9042</v>
          </cell>
          <cell r="F3475" t="str">
            <v>GX270 DESKTOP</v>
          </cell>
          <cell r="G3475">
            <v>19.559999999999999</v>
          </cell>
        </row>
        <row r="3476">
          <cell r="E3476">
            <v>9043</v>
          </cell>
          <cell r="F3476" t="str">
            <v>GX270 DESKTOP</v>
          </cell>
          <cell r="G3476">
            <v>19.559999999999999</v>
          </cell>
        </row>
        <row r="3477">
          <cell r="E3477">
            <v>9044</v>
          </cell>
          <cell r="F3477" t="str">
            <v>GX270 DESKTOP</v>
          </cell>
          <cell r="G3477">
            <v>19.559999999999999</v>
          </cell>
        </row>
        <row r="3478">
          <cell r="E3478">
            <v>9045</v>
          </cell>
          <cell r="F3478" t="str">
            <v>T630N LASER PRINTER</v>
          </cell>
          <cell r="G3478">
            <v>27.36</v>
          </cell>
        </row>
        <row r="3479">
          <cell r="E3479">
            <v>9046</v>
          </cell>
          <cell r="F3479" t="str">
            <v>T630N LASER PRINTER</v>
          </cell>
          <cell r="G3479">
            <v>26.92</v>
          </cell>
        </row>
        <row r="3480">
          <cell r="E3480">
            <v>9047</v>
          </cell>
          <cell r="F3480" t="str">
            <v>T630N LASER PRINTER</v>
          </cell>
          <cell r="G3480">
            <v>26.92</v>
          </cell>
        </row>
        <row r="3481">
          <cell r="E3481">
            <v>9048</v>
          </cell>
          <cell r="F3481" t="str">
            <v>D600 LAPTOP</v>
          </cell>
          <cell r="G3481">
            <v>44.89</v>
          </cell>
        </row>
        <row r="3482">
          <cell r="E3482">
            <v>9049</v>
          </cell>
          <cell r="F3482" t="str">
            <v>T630N LASER PRINTER</v>
          </cell>
          <cell r="G3482">
            <v>27.36</v>
          </cell>
        </row>
        <row r="3483">
          <cell r="E3483">
            <v>9050</v>
          </cell>
          <cell r="F3483" t="str">
            <v>GX270 DESKTOP</v>
          </cell>
          <cell r="G3483">
            <v>19.559999999999999</v>
          </cell>
        </row>
        <row r="3484">
          <cell r="E3484">
            <v>9051</v>
          </cell>
          <cell r="F3484" t="str">
            <v>LATITUDE D600 LAPTOP</v>
          </cell>
          <cell r="G3484">
            <v>44.89</v>
          </cell>
        </row>
        <row r="3485">
          <cell r="E3485">
            <v>9052</v>
          </cell>
          <cell r="F3485" t="str">
            <v>LATITUDE D600 LAPTOP</v>
          </cell>
          <cell r="G3485">
            <v>44.89</v>
          </cell>
        </row>
        <row r="3486">
          <cell r="E3486">
            <v>9053</v>
          </cell>
          <cell r="F3486" t="str">
            <v>LATITUDE D600 LAPTOP</v>
          </cell>
          <cell r="G3486">
            <v>45.19</v>
          </cell>
        </row>
        <row r="3487">
          <cell r="E3487">
            <v>9054</v>
          </cell>
          <cell r="F3487" t="str">
            <v>LATITUDE D600 LAPTOP</v>
          </cell>
          <cell r="G3487">
            <v>44.89</v>
          </cell>
        </row>
        <row r="3488">
          <cell r="E3488">
            <v>9055</v>
          </cell>
          <cell r="F3488" t="str">
            <v>CATALYST 2950</v>
          </cell>
          <cell r="G3488">
            <v>75.78</v>
          </cell>
        </row>
        <row r="3489">
          <cell r="E3489">
            <v>9056</v>
          </cell>
          <cell r="F3489" t="str">
            <v>KODAK SCANNER</v>
          </cell>
          <cell r="G3489">
            <v>37.83</v>
          </cell>
        </row>
        <row r="3490">
          <cell r="E3490">
            <v>9057</v>
          </cell>
          <cell r="F3490" t="str">
            <v>LATITUDE D600 LAPTOP</v>
          </cell>
          <cell r="G3490">
            <v>44.89</v>
          </cell>
        </row>
        <row r="3491">
          <cell r="E3491">
            <v>9058</v>
          </cell>
          <cell r="F3491" t="str">
            <v>OPTIPLEX GX270 DESKTOP</v>
          </cell>
          <cell r="G3491">
            <v>19.559999999999999</v>
          </cell>
        </row>
        <row r="3492">
          <cell r="E3492">
            <v>9059</v>
          </cell>
          <cell r="F3492" t="str">
            <v>LATITUDE D600 LAPTOP</v>
          </cell>
          <cell r="G3492">
            <v>44.89</v>
          </cell>
        </row>
        <row r="3493">
          <cell r="E3493">
            <v>9060</v>
          </cell>
          <cell r="F3493" t="str">
            <v>LATITUDE D600 LAPTOP</v>
          </cell>
          <cell r="G3493">
            <v>44.89</v>
          </cell>
        </row>
        <row r="3494">
          <cell r="E3494">
            <v>9061</v>
          </cell>
          <cell r="F3494" t="str">
            <v>LATITUDE D600 LAPTOP</v>
          </cell>
          <cell r="G3494">
            <v>44.89</v>
          </cell>
        </row>
        <row r="3495">
          <cell r="E3495">
            <v>9062</v>
          </cell>
          <cell r="F3495" t="str">
            <v>HIGH END PROCESSOR INTRACT BAT</v>
          </cell>
          <cell r="G3495">
            <v>2178.6</v>
          </cell>
        </row>
        <row r="3496">
          <cell r="E3496">
            <v>9063</v>
          </cell>
          <cell r="F3496" t="str">
            <v>TAPE DRIVE WITH ACF</v>
          </cell>
          <cell r="G3496">
            <v>379.59</v>
          </cell>
        </row>
        <row r="3497">
          <cell r="E3497">
            <v>9064</v>
          </cell>
          <cell r="F3497" t="str">
            <v>GX270 DESKTOP</v>
          </cell>
          <cell r="G3497">
            <v>19.559999999999999</v>
          </cell>
        </row>
        <row r="3498">
          <cell r="E3498">
            <v>9065</v>
          </cell>
          <cell r="F3498" t="str">
            <v>GX270 DESKTOP</v>
          </cell>
          <cell r="G3498">
            <v>19.559999999999999</v>
          </cell>
        </row>
        <row r="3499">
          <cell r="E3499">
            <v>9066</v>
          </cell>
          <cell r="F3499" t="str">
            <v>GX270 DESKTOP</v>
          </cell>
          <cell r="G3499">
            <v>19.559999999999999</v>
          </cell>
        </row>
        <row r="3500">
          <cell r="E3500">
            <v>9067</v>
          </cell>
          <cell r="F3500" t="str">
            <v>xEROX PRO 580 FAX MACHINE</v>
          </cell>
          <cell r="G3500">
            <v>34.130000000000003</v>
          </cell>
        </row>
        <row r="3501">
          <cell r="E3501">
            <v>9068</v>
          </cell>
          <cell r="F3501" t="str">
            <v>LATITUDE 600 LAPTOP</v>
          </cell>
          <cell r="G3501">
            <v>44.89</v>
          </cell>
        </row>
        <row r="3502">
          <cell r="E3502">
            <v>9069</v>
          </cell>
          <cell r="F3502" t="str">
            <v>LATITUDE D600 LAPTOP</v>
          </cell>
          <cell r="G3502">
            <v>44.89</v>
          </cell>
        </row>
        <row r="3503">
          <cell r="E3503">
            <v>9070</v>
          </cell>
          <cell r="F3503" t="str">
            <v>LATITUDE D600 LAPTOP</v>
          </cell>
          <cell r="G3503">
            <v>44.89</v>
          </cell>
        </row>
        <row r="3504">
          <cell r="E3504">
            <v>9071</v>
          </cell>
          <cell r="F3504" t="str">
            <v>CISCO NETWORK MODULE</v>
          </cell>
          <cell r="G3504">
            <v>124.67</v>
          </cell>
        </row>
        <row r="3505">
          <cell r="E3505">
            <v>9072</v>
          </cell>
          <cell r="F3505" t="str">
            <v>T630N lASER pRINTER</v>
          </cell>
          <cell r="G3505">
            <v>38.58</v>
          </cell>
        </row>
        <row r="3506">
          <cell r="E3506">
            <v>9073</v>
          </cell>
          <cell r="F3506" t="str">
            <v>PREDICTIVE DIALER &amp; EQUIPMENT</v>
          </cell>
          <cell r="G3506">
            <v>2119.3000000000002</v>
          </cell>
        </row>
        <row r="3507">
          <cell r="E3507">
            <v>9074</v>
          </cell>
          <cell r="F3507" t="str">
            <v>LATTITUDE D600 LAPTOP</v>
          </cell>
          <cell r="G3507">
            <v>44.89</v>
          </cell>
        </row>
        <row r="3508">
          <cell r="E3508">
            <v>9075</v>
          </cell>
          <cell r="F3508" t="str">
            <v>LATITUDE D600 LAPTOP</v>
          </cell>
          <cell r="G3508">
            <v>44.89</v>
          </cell>
        </row>
        <row r="3509">
          <cell r="E3509">
            <v>9076</v>
          </cell>
          <cell r="F3509" t="str">
            <v>LATITUDE D600 LAPTOP</v>
          </cell>
          <cell r="G3509">
            <v>44.89</v>
          </cell>
        </row>
        <row r="3510">
          <cell r="E3510">
            <v>9077</v>
          </cell>
          <cell r="F3510" t="str">
            <v>LASERJET PRINTER</v>
          </cell>
          <cell r="G3510">
            <v>20.34</v>
          </cell>
        </row>
        <row r="3511">
          <cell r="E3511">
            <v>9078</v>
          </cell>
          <cell r="F3511" t="str">
            <v>PROLIANT DL380 G3 RACK 3.06 1</v>
          </cell>
          <cell r="G3511">
            <v>148.19999999999999</v>
          </cell>
        </row>
        <row r="3512">
          <cell r="E3512">
            <v>9079</v>
          </cell>
          <cell r="F3512" t="str">
            <v>GX270 DESKTOP</v>
          </cell>
          <cell r="G3512">
            <v>19.559999999999999</v>
          </cell>
        </row>
        <row r="3513">
          <cell r="E3513">
            <v>9080</v>
          </cell>
          <cell r="F3513" t="str">
            <v>GX270 DESKTOP</v>
          </cell>
          <cell r="G3513">
            <v>19.559999999999999</v>
          </cell>
        </row>
        <row r="3514">
          <cell r="E3514">
            <v>9081</v>
          </cell>
          <cell r="F3514" t="str">
            <v>GX270 DESKTOP</v>
          </cell>
          <cell r="G3514">
            <v>19.559999999999999</v>
          </cell>
        </row>
        <row r="3515">
          <cell r="E3515">
            <v>9082</v>
          </cell>
          <cell r="F3515" t="str">
            <v>GX270 DESKTOP</v>
          </cell>
          <cell r="G3515">
            <v>19.559999999999999</v>
          </cell>
        </row>
        <row r="3516">
          <cell r="E3516">
            <v>9083</v>
          </cell>
          <cell r="F3516" t="str">
            <v>GX270 DESKTOP</v>
          </cell>
          <cell r="G3516">
            <v>19.559999999999999</v>
          </cell>
        </row>
        <row r="3517">
          <cell r="E3517">
            <v>9084</v>
          </cell>
          <cell r="F3517" t="str">
            <v>GX270 DESKTOP</v>
          </cell>
          <cell r="G3517">
            <v>19.559999999999999</v>
          </cell>
        </row>
        <row r="3518">
          <cell r="E3518">
            <v>9085</v>
          </cell>
          <cell r="F3518" t="str">
            <v>GX270 DESKTOP</v>
          </cell>
          <cell r="G3518">
            <v>19.559999999999999</v>
          </cell>
        </row>
        <row r="3519">
          <cell r="E3519">
            <v>9086</v>
          </cell>
          <cell r="F3519" t="str">
            <v>GX270 DESKTOP</v>
          </cell>
          <cell r="G3519">
            <v>19.559999999999999</v>
          </cell>
        </row>
        <row r="3520">
          <cell r="E3520">
            <v>9087</v>
          </cell>
          <cell r="F3520" t="str">
            <v>GX270 DESKTOP</v>
          </cell>
          <cell r="G3520">
            <v>19.559999999999999</v>
          </cell>
        </row>
        <row r="3521">
          <cell r="E3521">
            <v>9088</v>
          </cell>
          <cell r="F3521" t="str">
            <v>GX270 DESKTOP</v>
          </cell>
          <cell r="G3521">
            <v>19.559999999999999</v>
          </cell>
        </row>
        <row r="3522">
          <cell r="E3522">
            <v>9089</v>
          </cell>
          <cell r="F3522" t="str">
            <v>GX270 DESKTOP</v>
          </cell>
          <cell r="G3522">
            <v>19.559999999999999</v>
          </cell>
        </row>
        <row r="3523">
          <cell r="E3523">
            <v>9090</v>
          </cell>
          <cell r="F3523" t="str">
            <v>GX270 DESKTOP</v>
          </cell>
          <cell r="G3523">
            <v>19.559999999999999</v>
          </cell>
        </row>
        <row r="3524">
          <cell r="E3524">
            <v>9091</v>
          </cell>
          <cell r="F3524" t="str">
            <v>GX270 DESKTOP</v>
          </cell>
          <cell r="G3524">
            <v>19.559999999999999</v>
          </cell>
        </row>
        <row r="3525">
          <cell r="E3525">
            <v>9092</v>
          </cell>
          <cell r="F3525" t="str">
            <v>GX270 DESKTOP</v>
          </cell>
          <cell r="G3525">
            <v>19.559999999999999</v>
          </cell>
        </row>
        <row r="3526">
          <cell r="E3526">
            <v>9093</v>
          </cell>
          <cell r="F3526" t="str">
            <v>GX270 DESKTOP</v>
          </cell>
          <cell r="G3526">
            <v>19.559999999999999</v>
          </cell>
        </row>
        <row r="3527">
          <cell r="E3527">
            <v>9094</v>
          </cell>
          <cell r="F3527" t="str">
            <v>AUTO ONE RECONFIGURATION</v>
          </cell>
          <cell r="G3527">
            <v>100.22</v>
          </cell>
        </row>
        <row r="3528">
          <cell r="E3528">
            <v>9095</v>
          </cell>
          <cell r="F3528" t="str">
            <v>LASERJET 3380 NETWORK PRINTER</v>
          </cell>
          <cell r="G3528">
            <v>19.579999999999998</v>
          </cell>
        </row>
        <row r="3529">
          <cell r="E3529">
            <v>9096</v>
          </cell>
          <cell r="F3529" t="str">
            <v>HARD DRIVE 146GB</v>
          </cell>
          <cell r="G3529">
            <v>18.64</v>
          </cell>
        </row>
        <row r="3530">
          <cell r="E3530">
            <v>9097</v>
          </cell>
          <cell r="F3530" t="str">
            <v>HARDRIVE 146GB</v>
          </cell>
          <cell r="G3530">
            <v>18.64</v>
          </cell>
        </row>
        <row r="3531">
          <cell r="E3531">
            <v>9098</v>
          </cell>
          <cell r="F3531" t="str">
            <v>HARD DRIVE 146GB</v>
          </cell>
          <cell r="G3531">
            <v>18.64</v>
          </cell>
        </row>
        <row r="3532">
          <cell r="E3532">
            <v>9099</v>
          </cell>
          <cell r="F3532" t="str">
            <v>CARD DISK DRIVE FOR AUTO PRO</v>
          </cell>
          <cell r="G3532">
            <v>45.1</v>
          </cell>
        </row>
        <row r="3533">
          <cell r="E3533">
            <v>9100</v>
          </cell>
          <cell r="F3533" t="str">
            <v>CARD DISK DRIVES FOR AUTO PRO</v>
          </cell>
          <cell r="G3533">
            <v>45.1</v>
          </cell>
        </row>
        <row r="3534">
          <cell r="E3534">
            <v>9101</v>
          </cell>
          <cell r="F3534" t="str">
            <v>GX 270 DESKTOP</v>
          </cell>
          <cell r="G3534">
            <v>20.76</v>
          </cell>
        </row>
        <row r="3535">
          <cell r="E3535">
            <v>9102</v>
          </cell>
          <cell r="F3535" t="str">
            <v>T630N LASER PRINTER</v>
          </cell>
          <cell r="G3535">
            <v>26.21</v>
          </cell>
        </row>
        <row r="3536">
          <cell r="E3536">
            <v>9103</v>
          </cell>
          <cell r="F3536" t="str">
            <v>LATITUDE D600 LAPTOP</v>
          </cell>
          <cell r="G3536">
            <v>44.89</v>
          </cell>
        </row>
        <row r="3537">
          <cell r="E3537">
            <v>9104</v>
          </cell>
          <cell r="F3537" t="str">
            <v>T630N LASER PRINTER</v>
          </cell>
          <cell r="G3537">
            <v>27.61</v>
          </cell>
        </row>
        <row r="3538">
          <cell r="E3538">
            <v>9105</v>
          </cell>
          <cell r="F3538" t="str">
            <v>CG270 DESKTOP</v>
          </cell>
          <cell r="G3538">
            <v>19.559999999999999</v>
          </cell>
        </row>
        <row r="3539">
          <cell r="E3539">
            <v>9106</v>
          </cell>
          <cell r="F3539" t="str">
            <v>GX270 DESKTOP</v>
          </cell>
          <cell r="G3539">
            <v>19.559999999999999</v>
          </cell>
        </row>
        <row r="3540">
          <cell r="E3540">
            <v>9107</v>
          </cell>
          <cell r="F3540" t="str">
            <v>T630N LASER PRINTER</v>
          </cell>
          <cell r="G3540">
            <v>26.21</v>
          </cell>
        </row>
        <row r="3541">
          <cell r="E3541">
            <v>9108</v>
          </cell>
          <cell r="F3541" t="str">
            <v>LATITUDE D600 LAPTOP</v>
          </cell>
          <cell r="G3541">
            <v>44.89</v>
          </cell>
        </row>
        <row r="3542">
          <cell r="E3542">
            <v>9109</v>
          </cell>
          <cell r="F3542" t="str">
            <v>GX270 DESKTOP</v>
          </cell>
          <cell r="G3542">
            <v>19.559999999999999</v>
          </cell>
        </row>
        <row r="3543">
          <cell r="E3543">
            <v>9110</v>
          </cell>
          <cell r="F3543" t="str">
            <v>GX270 DESKTOP</v>
          </cell>
          <cell r="G3543">
            <v>19.559999999999999</v>
          </cell>
        </row>
        <row r="3544">
          <cell r="E3544">
            <v>9111</v>
          </cell>
          <cell r="F3544" t="str">
            <v>GX270 DESKTOP</v>
          </cell>
          <cell r="G3544">
            <v>19.559999999999999</v>
          </cell>
        </row>
        <row r="3545">
          <cell r="E3545">
            <v>9112</v>
          </cell>
          <cell r="F3545" t="str">
            <v>GX270 DESKTOP</v>
          </cell>
          <cell r="G3545">
            <v>19.559999999999999</v>
          </cell>
        </row>
        <row r="3546">
          <cell r="E3546">
            <v>9113</v>
          </cell>
          <cell r="F3546" t="str">
            <v>T630N LASER PRINTER</v>
          </cell>
          <cell r="G3546">
            <v>26.92</v>
          </cell>
        </row>
        <row r="3547">
          <cell r="E3547">
            <v>9114</v>
          </cell>
          <cell r="F3547" t="str">
            <v>WINRUNNER LICENSE-TERMINAL</v>
          </cell>
          <cell r="G3547">
            <v>3344.27</v>
          </cell>
        </row>
        <row r="3548">
          <cell r="E3548">
            <v>9115</v>
          </cell>
          <cell r="F3548" t="str">
            <v>CIRCUIT PACK AUX TRUNK INTERFA</v>
          </cell>
          <cell r="G3548">
            <v>14.37</v>
          </cell>
        </row>
        <row r="3549">
          <cell r="E3549">
            <v>9116</v>
          </cell>
          <cell r="F3549" t="str">
            <v>CIRCUIT PACK AUX TRUNK INTERFA</v>
          </cell>
          <cell r="G3549">
            <v>14.37</v>
          </cell>
        </row>
        <row r="3550">
          <cell r="E3550">
            <v>9117</v>
          </cell>
          <cell r="F3550" t="str">
            <v>CIRCUIT PACK AUX TRUNK INTERFA</v>
          </cell>
          <cell r="G3550">
            <v>14.37</v>
          </cell>
        </row>
        <row r="3551">
          <cell r="E3551">
            <v>9118</v>
          </cell>
          <cell r="F3551" t="str">
            <v>NETBRITE 24X120 READER BOARDS</v>
          </cell>
          <cell r="G3551">
            <v>144.6</v>
          </cell>
        </row>
        <row r="3552">
          <cell r="E3552">
            <v>9119</v>
          </cell>
          <cell r="F3552" t="str">
            <v>ROUTER AND EQUIPMENT</v>
          </cell>
          <cell r="G3552">
            <v>112.91</v>
          </cell>
        </row>
        <row r="3553">
          <cell r="E3553">
            <v>9121</v>
          </cell>
          <cell r="F3553" t="str">
            <v>ROUTER AND EQUIPMENT</v>
          </cell>
          <cell r="G3553">
            <v>112.91</v>
          </cell>
        </row>
        <row r="3554">
          <cell r="E3554">
            <v>9123</v>
          </cell>
          <cell r="F3554" t="str">
            <v>ROUTER AND EQUIPMENT</v>
          </cell>
          <cell r="G3554">
            <v>112.91</v>
          </cell>
        </row>
        <row r="3555">
          <cell r="E3555">
            <v>9124</v>
          </cell>
          <cell r="F3555" t="str">
            <v>ROUTER AND EQUIPMENT</v>
          </cell>
          <cell r="G3555">
            <v>112.91</v>
          </cell>
        </row>
        <row r="3556">
          <cell r="E3556">
            <v>9125</v>
          </cell>
          <cell r="F3556" t="str">
            <v>ROUTER AND EQUIPMENT</v>
          </cell>
          <cell r="G3556">
            <v>112.91</v>
          </cell>
        </row>
        <row r="3557">
          <cell r="E3557">
            <v>9127</v>
          </cell>
          <cell r="F3557" t="str">
            <v>ROUTER AND EQUIPMENT</v>
          </cell>
          <cell r="G3557">
            <v>112.91</v>
          </cell>
        </row>
        <row r="3558">
          <cell r="E3558">
            <v>9128</v>
          </cell>
          <cell r="F3558" t="str">
            <v>ROUTER AND EQUIPMENT</v>
          </cell>
          <cell r="G3558">
            <v>114.65</v>
          </cell>
        </row>
        <row r="3559">
          <cell r="E3559">
            <v>9129</v>
          </cell>
          <cell r="F3559" t="str">
            <v>ROUTER AND EQUIPMENT</v>
          </cell>
          <cell r="G3559">
            <v>114.65</v>
          </cell>
        </row>
        <row r="3560">
          <cell r="E3560">
            <v>9130</v>
          </cell>
          <cell r="F3560" t="str">
            <v>ROUTER AND EQUIPMENT</v>
          </cell>
          <cell r="G3560">
            <v>114.65</v>
          </cell>
        </row>
        <row r="3561">
          <cell r="E3561">
            <v>9131</v>
          </cell>
          <cell r="F3561" t="str">
            <v>ROUTER AND EQUIPMENT</v>
          </cell>
          <cell r="G3561">
            <v>114.65</v>
          </cell>
        </row>
        <row r="3562">
          <cell r="E3562">
            <v>9132</v>
          </cell>
          <cell r="F3562" t="str">
            <v>ROUTER AND EQUIPMENT</v>
          </cell>
          <cell r="G3562">
            <v>114.65</v>
          </cell>
        </row>
        <row r="3563">
          <cell r="E3563">
            <v>9133</v>
          </cell>
          <cell r="F3563" t="str">
            <v>ROUTER AND EQUIPMENT</v>
          </cell>
          <cell r="G3563">
            <v>114.65</v>
          </cell>
        </row>
        <row r="3564">
          <cell r="E3564">
            <v>9134</v>
          </cell>
          <cell r="F3564" t="str">
            <v>ROUTER AND EQUIPMENT</v>
          </cell>
          <cell r="G3564">
            <v>114.65</v>
          </cell>
        </row>
        <row r="3565">
          <cell r="E3565">
            <v>9135</v>
          </cell>
          <cell r="F3565" t="str">
            <v>ROUTER AND EQUIPMENT</v>
          </cell>
          <cell r="G3565">
            <v>114.65</v>
          </cell>
        </row>
        <row r="3566">
          <cell r="E3566">
            <v>9136</v>
          </cell>
          <cell r="F3566" t="str">
            <v>ROUTER AND EQUIPMENT</v>
          </cell>
          <cell r="G3566">
            <v>114.65</v>
          </cell>
        </row>
        <row r="3567">
          <cell r="E3567">
            <v>9137</v>
          </cell>
          <cell r="F3567" t="str">
            <v>ROUTER AND EQUIPMENT</v>
          </cell>
          <cell r="G3567">
            <v>114.65</v>
          </cell>
        </row>
        <row r="3568">
          <cell r="E3568">
            <v>9138</v>
          </cell>
          <cell r="F3568" t="str">
            <v>ROUTER AND EQUIPMENT</v>
          </cell>
          <cell r="G3568">
            <v>114.65</v>
          </cell>
        </row>
        <row r="3569">
          <cell r="E3569">
            <v>9139</v>
          </cell>
          <cell r="F3569" t="str">
            <v>ROUTER AND EQUIPMENT</v>
          </cell>
          <cell r="G3569">
            <v>114.65</v>
          </cell>
        </row>
        <row r="3570">
          <cell r="E3570">
            <v>9140</v>
          </cell>
          <cell r="F3570" t="str">
            <v>ROUTER AND EQUIPMENT</v>
          </cell>
          <cell r="G3570">
            <v>171.97</v>
          </cell>
        </row>
        <row r="3571">
          <cell r="E3571">
            <v>9141</v>
          </cell>
          <cell r="F3571" t="str">
            <v>ROUTER AND EQUIPMENT</v>
          </cell>
          <cell r="G3571">
            <v>114.65</v>
          </cell>
        </row>
        <row r="3572">
          <cell r="E3572">
            <v>9142</v>
          </cell>
          <cell r="F3572" t="str">
            <v>ROUTER AND EQUIPMENT</v>
          </cell>
          <cell r="G3572">
            <v>114.65</v>
          </cell>
        </row>
        <row r="3573">
          <cell r="E3573">
            <v>9143</v>
          </cell>
          <cell r="F3573" t="str">
            <v>ROUTER AND EQUIPMENT</v>
          </cell>
          <cell r="G3573">
            <v>114.65</v>
          </cell>
        </row>
        <row r="3574">
          <cell r="E3574">
            <v>9144</v>
          </cell>
          <cell r="F3574" t="str">
            <v>ROUTER AND EQUIPMENT</v>
          </cell>
          <cell r="G3574">
            <v>114.65</v>
          </cell>
        </row>
        <row r="3575">
          <cell r="E3575">
            <v>9145</v>
          </cell>
          <cell r="F3575" t="str">
            <v>ROUTER AND EQUIPMENT</v>
          </cell>
          <cell r="G3575">
            <v>114.65</v>
          </cell>
        </row>
        <row r="3576">
          <cell r="E3576">
            <v>9146</v>
          </cell>
          <cell r="F3576" t="str">
            <v>ROUTER AND EQUIPMENT</v>
          </cell>
          <cell r="G3576">
            <v>114.65</v>
          </cell>
        </row>
        <row r="3577">
          <cell r="E3577">
            <v>9147</v>
          </cell>
          <cell r="F3577" t="str">
            <v>ROUTER AND EQUIPMENT</v>
          </cell>
          <cell r="G3577">
            <v>114.65</v>
          </cell>
        </row>
        <row r="3578">
          <cell r="E3578">
            <v>9148</v>
          </cell>
          <cell r="F3578" t="str">
            <v>ROUTER AND EQUIPMENT</v>
          </cell>
          <cell r="G3578">
            <v>114.65</v>
          </cell>
        </row>
        <row r="3579">
          <cell r="E3579">
            <v>9149</v>
          </cell>
          <cell r="F3579" t="str">
            <v>ROUTER AND EQUIPMENT</v>
          </cell>
          <cell r="G3579">
            <v>114.65</v>
          </cell>
        </row>
        <row r="3580">
          <cell r="E3580">
            <v>9150</v>
          </cell>
          <cell r="F3580" t="str">
            <v>ROUTER AND EQUIPMENT</v>
          </cell>
          <cell r="G3580">
            <v>114.65</v>
          </cell>
        </row>
        <row r="3581">
          <cell r="E3581">
            <v>9151</v>
          </cell>
          <cell r="F3581" t="str">
            <v>ROUTER AND EQUIPMENT</v>
          </cell>
          <cell r="G3581">
            <v>114.65</v>
          </cell>
        </row>
        <row r="3582">
          <cell r="E3582">
            <v>9152</v>
          </cell>
          <cell r="F3582" t="str">
            <v>ROUTER AND EQUIPMENT</v>
          </cell>
          <cell r="G3582">
            <v>114.65</v>
          </cell>
        </row>
        <row r="3583">
          <cell r="E3583">
            <v>9153</v>
          </cell>
          <cell r="F3583" t="str">
            <v>ROUTER AND EQUIPMENT</v>
          </cell>
          <cell r="G3583">
            <v>114.65</v>
          </cell>
        </row>
        <row r="3584">
          <cell r="E3584">
            <v>9154</v>
          </cell>
          <cell r="F3584" t="str">
            <v>ROUTER AND EQUIPMENT</v>
          </cell>
          <cell r="G3584">
            <v>114.65</v>
          </cell>
        </row>
        <row r="3585">
          <cell r="E3585">
            <v>9155</v>
          </cell>
          <cell r="F3585" t="str">
            <v>ROUTER AND EQUIPMENT</v>
          </cell>
          <cell r="G3585">
            <v>114.65</v>
          </cell>
        </row>
        <row r="3586">
          <cell r="E3586">
            <v>9156</v>
          </cell>
          <cell r="F3586" t="str">
            <v>ROUTER AND EQUIPMENT</v>
          </cell>
          <cell r="G3586">
            <v>114.65</v>
          </cell>
        </row>
        <row r="3587">
          <cell r="E3587">
            <v>9157</v>
          </cell>
          <cell r="F3587" t="str">
            <v>ROUTER AND EQUIPMENT</v>
          </cell>
          <cell r="G3587">
            <v>114.65</v>
          </cell>
        </row>
        <row r="3588">
          <cell r="E3588">
            <v>9158</v>
          </cell>
          <cell r="F3588" t="str">
            <v>ROUTER AND EQUIPMENT</v>
          </cell>
          <cell r="G3588">
            <v>114.65</v>
          </cell>
        </row>
        <row r="3589">
          <cell r="E3589">
            <v>9159</v>
          </cell>
          <cell r="F3589" t="str">
            <v>ROUTER AND EQUIPMENT</v>
          </cell>
          <cell r="G3589">
            <v>114.65</v>
          </cell>
        </row>
        <row r="3590">
          <cell r="E3590">
            <v>9160</v>
          </cell>
          <cell r="F3590" t="str">
            <v>ROUTER AND EQUIPMENT</v>
          </cell>
          <cell r="G3590">
            <v>114.65</v>
          </cell>
        </row>
        <row r="3591">
          <cell r="E3591">
            <v>9161</v>
          </cell>
          <cell r="F3591" t="str">
            <v>ROUTER AND EQUIPMENT</v>
          </cell>
          <cell r="G3591">
            <v>114.65</v>
          </cell>
        </row>
        <row r="3592">
          <cell r="E3592">
            <v>9162</v>
          </cell>
          <cell r="F3592" t="str">
            <v>ROUTER AND EQUIPMENT</v>
          </cell>
          <cell r="G3592">
            <v>114.65</v>
          </cell>
        </row>
        <row r="3593">
          <cell r="E3593">
            <v>9163</v>
          </cell>
          <cell r="F3593" t="str">
            <v>ROUTER AND EQUIPMENT</v>
          </cell>
          <cell r="G3593">
            <v>114.65</v>
          </cell>
        </row>
        <row r="3594">
          <cell r="E3594">
            <v>9164</v>
          </cell>
          <cell r="F3594" t="str">
            <v>ROUTER AND EQUIPMENT</v>
          </cell>
          <cell r="G3594">
            <v>114.65</v>
          </cell>
        </row>
        <row r="3595">
          <cell r="E3595">
            <v>9165</v>
          </cell>
          <cell r="F3595" t="str">
            <v>ROUTER AND EQUIPMENT</v>
          </cell>
          <cell r="G3595">
            <v>114.65</v>
          </cell>
        </row>
        <row r="3596">
          <cell r="E3596">
            <v>9166</v>
          </cell>
          <cell r="F3596" t="str">
            <v>ROUTER AND EQUIPMENT</v>
          </cell>
          <cell r="G3596">
            <v>114.65</v>
          </cell>
        </row>
        <row r="3597">
          <cell r="E3597">
            <v>9167</v>
          </cell>
          <cell r="F3597" t="str">
            <v>ROUTER AND EQUIPMENT</v>
          </cell>
          <cell r="G3597">
            <v>114.65</v>
          </cell>
        </row>
        <row r="3598">
          <cell r="E3598">
            <v>9168</v>
          </cell>
          <cell r="F3598" t="str">
            <v>ROUTER AND EQUIPMENT</v>
          </cell>
          <cell r="G3598">
            <v>114.65</v>
          </cell>
        </row>
        <row r="3599">
          <cell r="E3599">
            <v>9169</v>
          </cell>
          <cell r="F3599" t="str">
            <v>ROUTER AND EQUIPMENT</v>
          </cell>
          <cell r="G3599">
            <v>114.65</v>
          </cell>
        </row>
        <row r="3600">
          <cell r="E3600">
            <v>9170</v>
          </cell>
          <cell r="F3600" t="str">
            <v>ROUTER AND EQUIPMENT</v>
          </cell>
          <cell r="G3600">
            <v>114.65</v>
          </cell>
        </row>
        <row r="3601">
          <cell r="E3601">
            <v>9171</v>
          </cell>
          <cell r="F3601" t="str">
            <v>ROUTER AND EQUIPMENT</v>
          </cell>
          <cell r="G3601">
            <v>114.65</v>
          </cell>
        </row>
        <row r="3602">
          <cell r="E3602">
            <v>9172</v>
          </cell>
          <cell r="F3602" t="str">
            <v>ROUTER AND EQUIPMENT</v>
          </cell>
          <cell r="G3602">
            <v>114.65</v>
          </cell>
        </row>
        <row r="3603">
          <cell r="E3603">
            <v>9173</v>
          </cell>
          <cell r="F3603" t="str">
            <v>ROUTER AND EQUIPMENT</v>
          </cell>
          <cell r="G3603">
            <v>114.65</v>
          </cell>
        </row>
        <row r="3604">
          <cell r="E3604">
            <v>9174</v>
          </cell>
          <cell r="F3604" t="str">
            <v>ROUTER AND EQUIPMENT</v>
          </cell>
          <cell r="G3604">
            <v>114.65</v>
          </cell>
        </row>
        <row r="3605">
          <cell r="E3605">
            <v>9175</v>
          </cell>
          <cell r="F3605" t="str">
            <v>ROUTER AND EQUIPMENT</v>
          </cell>
          <cell r="G3605">
            <v>114.65</v>
          </cell>
        </row>
        <row r="3606">
          <cell r="E3606">
            <v>9176</v>
          </cell>
          <cell r="F3606" t="str">
            <v>ROUTER AND EQUIPMENT</v>
          </cell>
          <cell r="G3606">
            <v>114.65</v>
          </cell>
        </row>
        <row r="3607">
          <cell r="E3607">
            <v>9177</v>
          </cell>
          <cell r="F3607" t="str">
            <v>ROUTER AND EQUIPMENT</v>
          </cell>
          <cell r="G3607">
            <v>114.65</v>
          </cell>
        </row>
        <row r="3608">
          <cell r="E3608">
            <v>9178</v>
          </cell>
          <cell r="F3608" t="str">
            <v>ROUTER AND EQUIPMENT</v>
          </cell>
          <cell r="G3608">
            <v>114.65</v>
          </cell>
        </row>
        <row r="3609">
          <cell r="E3609">
            <v>9179</v>
          </cell>
          <cell r="F3609" t="str">
            <v>ROUTER AND EQUIPMENT</v>
          </cell>
          <cell r="G3609">
            <v>114.65</v>
          </cell>
        </row>
        <row r="3610">
          <cell r="E3610">
            <v>9180</v>
          </cell>
          <cell r="F3610" t="str">
            <v>ROUTER AND EQUIPMENT</v>
          </cell>
          <cell r="G3610">
            <v>114.65</v>
          </cell>
        </row>
        <row r="3611">
          <cell r="E3611">
            <v>9181</v>
          </cell>
          <cell r="F3611" t="str">
            <v>ROUTER AND EQUIPMENT</v>
          </cell>
          <cell r="G3611">
            <v>114.65</v>
          </cell>
        </row>
        <row r="3612">
          <cell r="E3612">
            <v>9182</v>
          </cell>
          <cell r="F3612" t="str">
            <v>ROUTER AND EQUIPMENT</v>
          </cell>
          <cell r="G3612">
            <v>123.33</v>
          </cell>
        </row>
        <row r="3613">
          <cell r="E3613">
            <v>9183</v>
          </cell>
          <cell r="F3613" t="str">
            <v>ROUTER AND EQUIPMENT</v>
          </cell>
          <cell r="G3613">
            <v>123.33</v>
          </cell>
        </row>
        <row r="3614">
          <cell r="E3614">
            <v>9184</v>
          </cell>
          <cell r="F3614" t="str">
            <v>ROUTER AND EQUIPMENT</v>
          </cell>
          <cell r="G3614">
            <v>123.33</v>
          </cell>
        </row>
        <row r="3615">
          <cell r="E3615">
            <v>9185</v>
          </cell>
          <cell r="F3615" t="str">
            <v>ROUTER AND EQUIPMENT</v>
          </cell>
          <cell r="G3615">
            <v>123.33</v>
          </cell>
        </row>
        <row r="3616">
          <cell r="E3616">
            <v>9186</v>
          </cell>
          <cell r="F3616" t="str">
            <v>ROUTER AND EQUIPMENT</v>
          </cell>
          <cell r="G3616">
            <v>123.33</v>
          </cell>
        </row>
        <row r="3617">
          <cell r="E3617">
            <v>9187</v>
          </cell>
          <cell r="F3617" t="str">
            <v>ROUTER AND EQUIPMENT</v>
          </cell>
          <cell r="G3617">
            <v>123.33</v>
          </cell>
        </row>
        <row r="3618">
          <cell r="E3618">
            <v>9188</v>
          </cell>
          <cell r="F3618" t="str">
            <v>ROUTER AND EQUIPMENT</v>
          </cell>
          <cell r="G3618">
            <v>123.33</v>
          </cell>
        </row>
        <row r="3619">
          <cell r="E3619">
            <v>9189</v>
          </cell>
          <cell r="F3619" t="str">
            <v>ROUTER AND EQUIPMENT</v>
          </cell>
          <cell r="G3619">
            <v>114.65</v>
          </cell>
        </row>
        <row r="3620">
          <cell r="E3620">
            <v>9190</v>
          </cell>
          <cell r="F3620" t="str">
            <v>ROUTER AND EQUIPMENT</v>
          </cell>
          <cell r="G3620">
            <v>114.65</v>
          </cell>
        </row>
        <row r="3621">
          <cell r="E3621">
            <v>9191</v>
          </cell>
          <cell r="F3621" t="str">
            <v>ROUTER AND EQUIPMENT</v>
          </cell>
          <cell r="G3621">
            <v>114.65</v>
          </cell>
        </row>
        <row r="3622">
          <cell r="E3622">
            <v>9192</v>
          </cell>
          <cell r="F3622" t="str">
            <v>ROUTER AND EQUIPMENT</v>
          </cell>
          <cell r="G3622">
            <v>114.65</v>
          </cell>
        </row>
        <row r="3623">
          <cell r="E3623">
            <v>9193</v>
          </cell>
          <cell r="F3623" t="str">
            <v>ROUTER AND EQUIPMENT</v>
          </cell>
          <cell r="G3623">
            <v>114.65</v>
          </cell>
        </row>
        <row r="3624">
          <cell r="E3624">
            <v>9194</v>
          </cell>
          <cell r="F3624" t="str">
            <v>ROUTER AND EQUIPMENT</v>
          </cell>
          <cell r="G3624">
            <v>114.65</v>
          </cell>
        </row>
        <row r="3625">
          <cell r="E3625">
            <v>9195</v>
          </cell>
          <cell r="F3625" t="str">
            <v>ROUTER AND EQUIPMENT</v>
          </cell>
          <cell r="G3625">
            <v>114.65</v>
          </cell>
        </row>
        <row r="3626">
          <cell r="E3626">
            <v>9196</v>
          </cell>
          <cell r="F3626" t="str">
            <v>ROUTER AND EQUIPMENT</v>
          </cell>
          <cell r="G3626">
            <v>114.65</v>
          </cell>
        </row>
        <row r="3627">
          <cell r="E3627">
            <v>9197</v>
          </cell>
          <cell r="F3627" t="str">
            <v>ROUTER AND EQUIPMENT</v>
          </cell>
          <cell r="G3627">
            <v>114.65</v>
          </cell>
        </row>
        <row r="3628">
          <cell r="E3628">
            <v>9198</v>
          </cell>
          <cell r="F3628" t="str">
            <v>ROUTER AND EQUIPMENT</v>
          </cell>
          <cell r="G3628">
            <v>114.65</v>
          </cell>
        </row>
        <row r="3629">
          <cell r="E3629">
            <v>9199</v>
          </cell>
          <cell r="F3629" t="str">
            <v>ROUTER AND EQUIPMENT</v>
          </cell>
          <cell r="G3629">
            <v>114.65</v>
          </cell>
        </row>
        <row r="3630">
          <cell r="E3630">
            <v>9200</v>
          </cell>
          <cell r="F3630" t="str">
            <v>ROUTER AND EQUIPMENT</v>
          </cell>
          <cell r="G3630">
            <v>114.65</v>
          </cell>
        </row>
        <row r="3631">
          <cell r="E3631">
            <v>9201</v>
          </cell>
          <cell r="F3631" t="str">
            <v>ROUTER AND EQUIPMENT</v>
          </cell>
          <cell r="G3631">
            <v>114.65</v>
          </cell>
        </row>
        <row r="3632">
          <cell r="E3632">
            <v>9202</v>
          </cell>
          <cell r="F3632" t="str">
            <v>ROUTER AND EQUIPMENT</v>
          </cell>
          <cell r="G3632">
            <v>114.65</v>
          </cell>
        </row>
        <row r="3633">
          <cell r="E3633">
            <v>9203</v>
          </cell>
          <cell r="F3633" t="str">
            <v>ROUTER AND EQUIPMENT</v>
          </cell>
          <cell r="G3633">
            <v>114.65</v>
          </cell>
        </row>
        <row r="3634">
          <cell r="E3634">
            <v>9204</v>
          </cell>
          <cell r="F3634" t="str">
            <v>ROUTER AND EQUIPMENT</v>
          </cell>
          <cell r="G3634">
            <v>114.65</v>
          </cell>
        </row>
        <row r="3635">
          <cell r="E3635">
            <v>9205</v>
          </cell>
          <cell r="F3635" t="str">
            <v>ROUTER AND EQUIPMENT</v>
          </cell>
          <cell r="G3635">
            <v>114.65</v>
          </cell>
        </row>
        <row r="3636">
          <cell r="E3636">
            <v>9206</v>
          </cell>
          <cell r="F3636" t="str">
            <v>ROUTER AND EQUIPMENT</v>
          </cell>
          <cell r="G3636">
            <v>114.65</v>
          </cell>
        </row>
        <row r="3637">
          <cell r="E3637">
            <v>9207</v>
          </cell>
          <cell r="F3637" t="str">
            <v>XEROX FAX MACHINE</v>
          </cell>
          <cell r="G3637">
            <v>36.479999999999997</v>
          </cell>
        </row>
        <row r="3638">
          <cell r="E3638">
            <v>9208</v>
          </cell>
          <cell r="F3638" t="str">
            <v>LASERJET 3380 NETWORK PRINTER</v>
          </cell>
          <cell r="G3638">
            <v>22.92</v>
          </cell>
        </row>
        <row r="3639">
          <cell r="E3639">
            <v>9209</v>
          </cell>
          <cell r="F3639" t="str">
            <v>SP55 PRINTER</v>
          </cell>
          <cell r="G3639">
            <v>76.16</v>
          </cell>
        </row>
        <row r="3640">
          <cell r="E3640">
            <v>9210</v>
          </cell>
          <cell r="F3640" t="str">
            <v>GX270 DESKTOP</v>
          </cell>
          <cell r="G3640">
            <v>19.559999999999999</v>
          </cell>
        </row>
        <row r="3641">
          <cell r="E3641">
            <v>9211</v>
          </cell>
          <cell r="F3641" t="str">
            <v>GX270 DESKTOP</v>
          </cell>
          <cell r="G3641">
            <v>19.559999999999999</v>
          </cell>
        </row>
        <row r="3642">
          <cell r="E3642">
            <v>9212</v>
          </cell>
          <cell r="F3642" t="str">
            <v>GX270 DESKTOP</v>
          </cell>
          <cell r="G3642">
            <v>19.559999999999999</v>
          </cell>
        </row>
        <row r="3643">
          <cell r="E3643">
            <v>9213</v>
          </cell>
          <cell r="F3643" t="str">
            <v>GX270 DESKTOP</v>
          </cell>
          <cell r="G3643">
            <v>19.559999999999999</v>
          </cell>
        </row>
        <row r="3644">
          <cell r="E3644">
            <v>9214</v>
          </cell>
          <cell r="F3644" t="str">
            <v>GX270 DESKTOP</v>
          </cell>
          <cell r="G3644">
            <v>19.559999999999999</v>
          </cell>
        </row>
        <row r="3645">
          <cell r="E3645">
            <v>9215</v>
          </cell>
          <cell r="F3645" t="str">
            <v>GX270 DESKTOP</v>
          </cell>
          <cell r="G3645">
            <v>19.559999999999999</v>
          </cell>
        </row>
        <row r="3646">
          <cell r="E3646">
            <v>9216</v>
          </cell>
          <cell r="F3646" t="str">
            <v>GX270 DESKTOP</v>
          </cell>
          <cell r="G3646">
            <v>19.559999999999999</v>
          </cell>
        </row>
        <row r="3647">
          <cell r="E3647">
            <v>9217</v>
          </cell>
          <cell r="F3647" t="str">
            <v>GX270 DESKTOP</v>
          </cell>
          <cell r="G3647">
            <v>19.559999999999999</v>
          </cell>
        </row>
        <row r="3648">
          <cell r="E3648">
            <v>9218</v>
          </cell>
          <cell r="F3648" t="str">
            <v>T630N LASER PRINTER</v>
          </cell>
          <cell r="G3648">
            <v>27.36</v>
          </cell>
        </row>
        <row r="3649">
          <cell r="E3649">
            <v>9219</v>
          </cell>
          <cell r="F3649" t="str">
            <v>T630DN LASER PRINTER</v>
          </cell>
          <cell r="G3649">
            <v>38.82</v>
          </cell>
        </row>
        <row r="3650">
          <cell r="E3650">
            <v>9220</v>
          </cell>
          <cell r="F3650" t="str">
            <v>T630DN LASER PRINTER</v>
          </cell>
          <cell r="G3650">
            <v>38.82</v>
          </cell>
        </row>
        <row r="3651">
          <cell r="E3651">
            <v>9221</v>
          </cell>
          <cell r="F3651" t="str">
            <v>T630DN</v>
          </cell>
          <cell r="G3651">
            <v>38.82</v>
          </cell>
        </row>
        <row r="3652">
          <cell r="E3652">
            <v>9222</v>
          </cell>
          <cell r="F3652" t="str">
            <v>T630DN LASER PRINTER</v>
          </cell>
          <cell r="G3652">
            <v>38.82</v>
          </cell>
        </row>
        <row r="3653">
          <cell r="E3653">
            <v>9223</v>
          </cell>
          <cell r="F3653" t="str">
            <v>T630DN LASER PRINTER</v>
          </cell>
          <cell r="G3653">
            <v>38.82</v>
          </cell>
        </row>
        <row r="3654">
          <cell r="E3654">
            <v>9224</v>
          </cell>
          <cell r="F3654" t="str">
            <v>GX270 DESKTOP</v>
          </cell>
          <cell r="G3654">
            <v>19.559999999999999</v>
          </cell>
        </row>
        <row r="3655">
          <cell r="E3655">
            <v>9225</v>
          </cell>
          <cell r="F3655" t="str">
            <v>GX270 DESKTOP</v>
          </cell>
          <cell r="G3655">
            <v>20.76</v>
          </cell>
        </row>
        <row r="3656">
          <cell r="E3656">
            <v>9226</v>
          </cell>
          <cell r="F3656" t="str">
            <v>GX270 DESKTOP</v>
          </cell>
          <cell r="G3656">
            <v>20.76</v>
          </cell>
        </row>
        <row r="3657">
          <cell r="E3657">
            <v>9227</v>
          </cell>
          <cell r="F3657" t="str">
            <v>GX270 DESKTOP</v>
          </cell>
          <cell r="G3657">
            <v>20.76</v>
          </cell>
        </row>
        <row r="3658">
          <cell r="E3658">
            <v>9228</v>
          </cell>
          <cell r="F3658" t="str">
            <v>GX270 DESKTOP</v>
          </cell>
          <cell r="G3658">
            <v>20.76</v>
          </cell>
        </row>
        <row r="3659">
          <cell r="E3659">
            <v>9229</v>
          </cell>
          <cell r="F3659" t="str">
            <v>GX270 DESKTOP</v>
          </cell>
          <cell r="G3659">
            <v>20.76</v>
          </cell>
        </row>
        <row r="3660">
          <cell r="E3660">
            <v>9230</v>
          </cell>
          <cell r="F3660" t="str">
            <v>GX270 DESKTOP</v>
          </cell>
          <cell r="G3660">
            <v>23.17</v>
          </cell>
        </row>
        <row r="3661">
          <cell r="E3661">
            <v>9231</v>
          </cell>
          <cell r="F3661" t="str">
            <v>GX270 DESKTOP</v>
          </cell>
          <cell r="G3661">
            <v>23.17</v>
          </cell>
        </row>
        <row r="3662">
          <cell r="E3662">
            <v>9232</v>
          </cell>
          <cell r="F3662" t="str">
            <v>GX270 DESKTOP</v>
          </cell>
          <cell r="G3662">
            <v>23.17</v>
          </cell>
        </row>
        <row r="3663">
          <cell r="E3663">
            <v>9233</v>
          </cell>
          <cell r="F3663" t="str">
            <v>GX270 DESKTOP</v>
          </cell>
          <cell r="G3663">
            <v>23.17</v>
          </cell>
        </row>
        <row r="3664">
          <cell r="E3664">
            <v>9234</v>
          </cell>
          <cell r="F3664" t="str">
            <v>GX270 DESKTOP</v>
          </cell>
          <cell r="G3664">
            <v>23.17</v>
          </cell>
        </row>
        <row r="3665">
          <cell r="E3665">
            <v>9235</v>
          </cell>
          <cell r="F3665" t="str">
            <v>GX270 DESKTOP</v>
          </cell>
          <cell r="G3665">
            <v>23.17</v>
          </cell>
        </row>
        <row r="3666">
          <cell r="E3666">
            <v>9236</v>
          </cell>
          <cell r="F3666" t="str">
            <v>GX270 DESKTOP</v>
          </cell>
          <cell r="G3666">
            <v>23.17</v>
          </cell>
        </row>
        <row r="3667">
          <cell r="E3667">
            <v>9237</v>
          </cell>
          <cell r="F3667" t="str">
            <v>GX270 DESKTOP</v>
          </cell>
          <cell r="G3667">
            <v>23.17</v>
          </cell>
        </row>
        <row r="3668">
          <cell r="E3668">
            <v>9238</v>
          </cell>
          <cell r="F3668" t="str">
            <v>GX270 DESKTOP</v>
          </cell>
          <cell r="G3668">
            <v>23.17</v>
          </cell>
        </row>
        <row r="3669">
          <cell r="E3669">
            <v>9239</v>
          </cell>
          <cell r="F3669" t="str">
            <v>GX270 DESKTOP</v>
          </cell>
          <cell r="G3669">
            <v>23.17</v>
          </cell>
        </row>
        <row r="3670">
          <cell r="E3670">
            <v>9240</v>
          </cell>
          <cell r="F3670" t="str">
            <v>GX270 DESKTOP</v>
          </cell>
          <cell r="G3670">
            <v>23.17</v>
          </cell>
        </row>
        <row r="3671">
          <cell r="E3671">
            <v>9241</v>
          </cell>
          <cell r="F3671" t="str">
            <v>GX270 DESKTOP</v>
          </cell>
          <cell r="G3671">
            <v>23.17</v>
          </cell>
        </row>
        <row r="3672">
          <cell r="E3672">
            <v>9242</v>
          </cell>
          <cell r="F3672" t="str">
            <v>T630N NETWORK LASER PRINTER</v>
          </cell>
          <cell r="G3672">
            <v>27.36</v>
          </cell>
        </row>
        <row r="3673">
          <cell r="E3673">
            <v>9243</v>
          </cell>
          <cell r="F3673" t="str">
            <v>GX270 DESKTOP</v>
          </cell>
          <cell r="G3673">
            <v>19.559999999999999</v>
          </cell>
        </row>
        <row r="3674">
          <cell r="E3674">
            <v>9244</v>
          </cell>
          <cell r="F3674" t="str">
            <v>GX270 DESKTOP</v>
          </cell>
          <cell r="G3674">
            <v>19.559999999999999</v>
          </cell>
        </row>
        <row r="3675">
          <cell r="E3675">
            <v>9245</v>
          </cell>
          <cell r="F3675" t="str">
            <v>GX270 DESKTOP</v>
          </cell>
          <cell r="G3675">
            <v>19.559999999999999</v>
          </cell>
        </row>
        <row r="3676">
          <cell r="E3676">
            <v>9246</v>
          </cell>
          <cell r="F3676" t="str">
            <v>GX270 DESKTOP</v>
          </cell>
          <cell r="G3676">
            <v>19.559999999999999</v>
          </cell>
        </row>
        <row r="3677">
          <cell r="E3677">
            <v>9247</v>
          </cell>
          <cell r="F3677" t="str">
            <v>GX270 DESKTOP</v>
          </cell>
          <cell r="G3677">
            <v>19.559999999999999</v>
          </cell>
        </row>
        <row r="3678">
          <cell r="E3678">
            <v>9248</v>
          </cell>
          <cell r="F3678" t="str">
            <v>GX270 DESKTOP</v>
          </cell>
          <cell r="G3678">
            <v>35.5</v>
          </cell>
        </row>
        <row r="3679">
          <cell r="E3679">
            <v>9249</v>
          </cell>
          <cell r="F3679" t="str">
            <v>GX270 DESKTOP</v>
          </cell>
          <cell r="G3679">
            <v>19.559999999999999</v>
          </cell>
        </row>
        <row r="3680">
          <cell r="E3680">
            <v>9250</v>
          </cell>
          <cell r="F3680" t="str">
            <v>GX270 DESKTOP</v>
          </cell>
          <cell r="G3680">
            <v>19.559999999999999</v>
          </cell>
        </row>
        <row r="3681">
          <cell r="E3681">
            <v>9251</v>
          </cell>
          <cell r="F3681" t="str">
            <v>GX270 DESKTOP</v>
          </cell>
          <cell r="G3681">
            <v>19.559999999999999</v>
          </cell>
        </row>
        <row r="3682">
          <cell r="E3682">
            <v>9252</v>
          </cell>
          <cell r="F3682" t="str">
            <v>LATITUDE D600 LAPTOP</v>
          </cell>
          <cell r="G3682">
            <v>44.89</v>
          </cell>
        </row>
        <row r="3683">
          <cell r="E3683">
            <v>9253</v>
          </cell>
          <cell r="F3683" t="str">
            <v>LATITUDE D600 LAPTOP</v>
          </cell>
          <cell r="G3683">
            <v>44.89</v>
          </cell>
        </row>
        <row r="3684">
          <cell r="E3684">
            <v>9254</v>
          </cell>
          <cell r="F3684" t="str">
            <v>LATITUDE D600 LAPTOP</v>
          </cell>
          <cell r="G3684">
            <v>44.89</v>
          </cell>
        </row>
        <row r="3685">
          <cell r="E3685">
            <v>9255</v>
          </cell>
          <cell r="F3685" t="str">
            <v>LATITUDE D600 LAPTOP</v>
          </cell>
          <cell r="G3685">
            <v>44.89</v>
          </cell>
        </row>
        <row r="3686">
          <cell r="E3686">
            <v>9256</v>
          </cell>
          <cell r="F3686" t="str">
            <v>LATITUDE D600 LAPTOP</v>
          </cell>
          <cell r="G3686">
            <v>44.89</v>
          </cell>
        </row>
        <row r="3687">
          <cell r="E3687">
            <v>9257</v>
          </cell>
          <cell r="F3687" t="str">
            <v>LATITUDE D600 LAPTOP</v>
          </cell>
          <cell r="G3687">
            <v>44.89</v>
          </cell>
        </row>
        <row r="3688">
          <cell r="E3688">
            <v>9258</v>
          </cell>
          <cell r="F3688" t="str">
            <v>LATITUDE D600 LAPTOP</v>
          </cell>
          <cell r="G3688">
            <v>44.89</v>
          </cell>
        </row>
        <row r="3689">
          <cell r="E3689">
            <v>9259</v>
          </cell>
          <cell r="F3689" t="str">
            <v>LATITUDE D600 LAPTOP</v>
          </cell>
          <cell r="G3689">
            <v>44.89</v>
          </cell>
        </row>
        <row r="3690">
          <cell r="E3690">
            <v>9260</v>
          </cell>
          <cell r="F3690" t="str">
            <v>LATITUDE D600 LAPTOP</v>
          </cell>
          <cell r="G3690">
            <v>44.89</v>
          </cell>
        </row>
        <row r="3691">
          <cell r="E3691">
            <v>9261</v>
          </cell>
          <cell r="F3691" t="str">
            <v>LATITUDE D600 LAPTOP</v>
          </cell>
          <cell r="G3691">
            <v>44.89</v>
          </cell>
        </row>
        <row r="3692">
          <cell r="E3692">
            <v>9262</v>
          </cell>
          <cell r="F3692" t="str">
            <v>LATITUDE D600 LAPTOP</v>
          </cell>
          <cell r="G3692">
            <v>44.89</v>
          </cell>
        </row>
        <row r="3693">
          <cell r="E3693">
            <v>9263</v>
          </cell>
          <cell r="F3693" t="str">
            <v>LATITUDE D600 LAPTOP</v>
          </cell>
          <cell r="G3693">
            <v>44.89</v>
          </cell>
        </row>
        <row r="3694">
          <cell r="E3694">
            <v>9264</v>
          </cell>
          <cell r="F3694" t="str">
            <v>LATITUDE D600 LAPTOP</v>
          </cell>
          <cell r="G3694">
            <v>44.89</v>
          </cell>
        </row>
        <row r="3695">
          <cell r="E3695">
            <v>9265</v>
          </cell>
          <cell r="F3695" t="str">
            <v>LATITUDE D600 LAPTOP</v>
          </cell>
          <cell r="G3695">
            <v>44.89</v>
          </cell>
        </row>
        <row r="3696">
          <cell r="E3696">
            <v>9266</v>
          </cell>
          <cell r="F3696" t="str">
            <v>LATITUDE D600 LAPTOP</v>
          </cell>
          <cell r="G3696">
            <v>44.89</v>
          </cell>
        </row>
        <row r="3697">
          <cell r="E3697">
            <v>9267</v>
          </cell>
          <cell r="F3697" t="str">
            <v>LATITUDE D600 LAPTOP</v>
          </cell>
          <cell r="G3697">
            <v>44.89</v>
          </cell>
        </row>
        <row r="3698">
          <cell r="E3698">
            <v>9268</v>
          </cell>
          <cell r="F3698" t="str">
            <v>ROUTER AND EQUIPMENT</v>
          </cell>
          <cell r="G3698">
            <v>114.65</v>
          </cell>
        </row>
        <row r="3699">
          <cell r="E3699">
            <v>9269</v>
          </cell>
          <cell r="F3699" t="str">
            <v>ROUTER AND EQUIPMENT</v>
          </cell>
          <cell r="G3699">
            <v>114.65</v>
          </cell>
        </row>
        <row r="3700">
          <cell r="E3700">
            <v>9270</v>
          </cell>
          <cell r="F3700" t="str">
            <v>ROUTER AND EQUIPMENT</v>
          </cell>
          <cell r="G3700">
            <v>114.65</v>
          </cell>
        </row>
        <row r="3701">
          <cell r="E3701">
            <v>9271</v>
          </cell>
          <cell r="F3701" t="str">
            <v>ROUTER AND EQUIPMENT</v>
          </cell>
          <cell r="G3701">
            <v>114.65</v>
          </cell>
        </row>
        <row r="3702">
          <cell r="E3702">
            <v>9272</v>
          </cell>
          <cell r="F3702" t="str">
            <v>ROUTER AND EQUIPMENT</v>
          </cell>
          <cell r="G3702">
            <v>114.65</v>
          </cell>
        </row>
        <row r="3703">
          <cell r="E3703">
            <v>9273</v>
          </cell>
          <cell r="F3703" t="str">
            <v>ROUTER AND EQUIPMENT</v>
          </cell>
          <cell r="G3703">
            <v>114.65</v>
          </cell>
        </row>
        <row r="3704">
          <cell r="E3704">
            <v>9274</v>
          </cell>
          <cell r="F3704" t="str">
            <v>ROUTER AND EQUIPMENT</v>
          </cell>
          <cell r="G3704">
            <v>114.65</v>
          </cell>
        </row>
        <row r="3705">
          <cell r="E3705">
            <v>9275</v>
          </cell>
          <cell r="F3705" t="str">
            <v>ROUTER AND EQUIPMENT</v>
          </cell>
          <cell r="G3705">
            <v>114.65</v>
          </cell>
        </row>
        <row r="3706">
          <cell r="E3706">
            <v>9276</v>
          </cell>
          <cell r="F3706" t="str">
            <v>ROUTER AND EQUIPMENT</v>
          </cell>
          <cell r="G3706">
            <v>114.65</v>
          </cell>
        </row>
        <row r="3707">
          <cell r="E3707">
            <v>9277</v>
          </cell>
          <cell r="F3707" t="str">
            <v>XEROX FAX MACHINE</v>
          </cell>
          <cell r="G3707">
            <v>49.28</v>
          </cell>
        </row>
        <row r="3708">
          <cell r="E3708">
            <v>9278</v>
          </cell>
          <cell r="F3708" t="str">
            <v>XEROX FAX MACHINE</v>
          </cell>
          <cell r="G3708">
            <v>49.28</v>
          </cell>
        </row>
        <row r="3709">
          <cell r="E3709">
            <v>9279</v>
          </cell>
          <cell r="F3709" t="str">
            <v>GX270 DESKTOP</v>
          </cell>
          <cell r="G3709">
            <v>19.559999999999999</v>
          </cell>
        </row>
        <row r="3710">
          <cell r="E3710">
            <v>9280</v>
          </cell>
          <cell r="F3710" t="str">
            <v>GX270 DESKTOP</v>
          </cell>
          <cell r="G3710">
            <v>19.559999999999999</v>
          </cell>
        </row>
        <row r="3711">
          <cell r="E3711">
            <v>9281</v>
          </cell>
          <cell r="F3711" t="str">
            <v>GX270 DESKTOP</v>
          </cell>
          <cell r="G3711">
            <v>19.559999999999999</v>
          </cell>
        </row>
        <row r="3712">
          <cell r="E3712">
            <v>9282</v>
          </cell>
          <cell r="F3712" t="str">
            <v>GX270 DESKTOP</v>
          </cell>
          <cell r="G3712">
            <v>19.559999999999999</v>
          </cell>
        </row>
        <row r="3713">
          <cell r="E3713">
            <v>9283</v>
          </cell>
          <cell r="F3713" t="str">
            <v>GX270 DESKTOP</v>
          </cell>
          <cell r="G3713">
            <v>19.559999999999999</v>
          </cell>
        </row>
        <row r="3714">
          <cell r="E3714">
            <v>9284</v>
          </cell>
          <cell r="F3714" t="str">
            <v>GX270 DESKTOP</v>
          </cell>
          <cell r="G3714">
            <v>19.559999999999999</v>
          </cell>
        </row>
        <row r="3715">
          <cell r="E3715">
            <v>9285</v>
          </cell>
          <cell r="F3715" t="str">
            <v>GX270 DESKTOP</v>
          </cell>
          <cell r="G3715">
            <v>19.559999999999999</v>
          </cell>
        </row>
        <row r="3716">
          <cell r="E3716">
            <v>9286</v>
          </cell>
          <cell r="F3716" t="str">
            <v>GX270 DESKTOP</v>
          </cell>
          <cell r="G3716">
            <v>19.559999999999999</v>
          </cell>
        </row>
        <row r="3717">
          <cell r="E3717">
            <v>9287</v>
          </cell>
          <cell r="F3717" t="str">
            <v>GX270 DESKTOP</v>
          </cell>
          <cell r="G3717">
            <v>19.559999999999999</v>
          </cell>
        </row>
        <row r="3718">
          <cell r="E3718">
            <v>9288</v>
          </cell>
          <cell r="F3718" t="str">
            <v>GX270 DESKTOP</v>
          </cell>
          <cell r="G3718">
            <v>19.559999999999999</v>
          </cell>
        </row>
        <row r="3719">
          <cell r="E3719">
            <v>9289</v>
          </cell>
          <cell r="F3719" t="str">
            <v>GX270 DESKTOP</v>
          </cell>
          <cell r="G3719">
            <v>19.559999999999999</v>
          </cell>
        </row>
        <row r="3720">
          <cell r="E3720">
            <v>9290</v>
          </cell>
          <cell r="F3720" t="str">
            <v>GX270 DESKTOP</v>
          </cell>
          <cell r="G3720">
            <v>24.73</v>
          </cell>
        </row>
        <row r="3721">
          <cell r="E3721">
            <v>9291</v>
          </cell>
          <cell r="F3721" t="str">
            <v>GX270 DESKTOP</v>
          </cell>
          <cell r="G3721">
            <v>24.73</v>
          </cell>
        </row>
        <row r="3722">
          <cell r="E3722">
            <v>9292</v>
          </cell>
          <cell r="F3722" t="str">
            <v>GX270 DESKTOP</v>
          </cell>
          <cell r="G3722">
            <v>24.73</v>
          </cell>
        </row>
        <row r="3723">
          <cell r="E3723">
            <v>9293</v>
          </cell>
          <cell r="F3723" t="str">
            <v>GX270 DESKTOP</v>
          </cell>
          <cell r="G3723">
            <v>24.73</v>
          </cell>
        </row>
        <row r="3724">
          <cell r="E3724">
            <v>9294</v>
          </cell>
          <cell r="F3724" t="str">
            <v>GX270 DESKTOP</v>
          </cell>
          <cell r="G3724">
            <v>19.559999999999999</v>
          </cell>
        </row>
        <row r="3725">
          <cell r="E3725">
            <v>9295</v>
          </cell>
          <cell r="F3725" t="str">
            <v>GX270 DESKTOP</v>
          </cell>
          <cell r="G3725">
            <v>19.559999999999999</v>
          </cell>
        </row>
        <row r="3726">
          <cell r="E3726">
            <v>9296</v>
          </cell>
          <cell r="F3726" t="str">
            <v>LATITUDE D600 LAPTOP</v>
          </cell>
          <cell r="G3726">
            <v>44.89</v>
          </cell>
        </row>
        <row r="3727">
          <cell r="E3727">
            <v>9297</v>
          </cell>
          <cell r="F3727" t="str">
            <v>GX270 DESKTOP</v>
          </cell>
          <cell r="G3727">
            <v>19.559999999999999</v>
          </cell>
        </row>
        <row r="3728">
          <cell r="E3728">
            <v>9298</v>
          </cell>
          <cell r="F3728" t="str">
            <v>LATITUDE D600 LAPTOP</v>
          </cell>
          <cell r="G3728">
            <v>44.89</v>
          </cell>
        </row>
        <row r="3729">
          <cell r="E3729">
            <v>9299</v>
          </cell>
          <cell r="F3729" t="str">
            <v>GX270 DESKTOP</v>
          </cell>
          <cell r="G3729">
            <v>19.559999999999999</v>
          </cell>
        </row>
        <row r="3730">
          <cell r="E3730">
            <v>9300</v>
          </cell>
          <cell r="F3730" t="str">
            <v>GX270 DESKTOP</v>
          </cell>
          <cell r="G3730">
            <v>19.559999999999999</v>
          </cell>
        </row>
        <row r="3731">
          <cell r="E3731">
            <v>9301</v>
          </cell>
          <cell r="F3731" t="str">
            <v>GX270 DESKTOP</v>
          </cell>
          <cell r="G3731">
            <v>19.559999999999999</v>
          </cell>
        </row>
        <row r="3732">
          <cell r="E3732">
            <v>9302</v>
          </cell>
          <cell r="F3732" t="str">
            <v>GX270 DESKTOP</v>
          </cell>
          <cell r="G3732">
            <v>19.559999999999999</v>
          </cell>
        </row>
        <row r="3733">
          <cell r="E3733">
            <v>9303</v>
          </cell>
          <cell r="F3733" t="str">
            <v>GX270 DESKTOP</v>
          </cell>
          <cell r="G3733">
            <v>19.559999999999999</v>
          </cell>
        </row>
        <row r="3734">
          <cell r="E3734">
            <v>9304</v>
          </cell>
          <cell r="F3734" t="str">
            <v>GX270 DESKTOP</v>
          </cell>
          <cell r="G3734">
            <v>19.559999999999999</v>
          </cell>
        </row>
        <row r="3735">
          <cell r="E3735">
            <v>9305</v>
          </cell>
          <cell r="F3735" t="str">
            <v>GX270 DESKTOP</v>
          </cell>
          <cell r="G3735">
            <v>19.559999999999999</v>
          </cell>
        </row>
        <row r="3736">
          <cell r="E3736">
            <v>9306</v>
          </cell>
          <cell r="F3736" t="str">
            <v>GX270 DESKTOP</v>
          </cell>
          <cell r="G3736">
            <v>19.559999999999999</v>
          </cell>
        </row>
        <row r="3737">
          <cell r="E3737">
            <v>9307</v>
          </cell>
          <cell r="F3737" t="str">
            <v>GX270 DESKTOP</v>
          </cell>
          <cell r="G3737">
            <v>19.559999999999999</v>
          </cell>
        </row>
        <row r="3738">
          <cell r="E3738">
            <v>9308</v>
          </cell>
          <cell r="F3738" t="str">
            <v>GX270 DESKTOP</v>
          </cell>
          <cell r="G3738">
            <v>19.559999999999999</v>
          </cell>
        </row>
        <row r="3739">
          <cell r="E3739">
            <v>9309</v>
          </cell>
          <cell r="F3739" t="str">
            <v>MAGNETIC MEDIA CONTROLLER</v>
          </cell>
          <cell r="G3739">
            <v>126</v>
          </cell>
        </row>
        <row r="3740">
          <cell r="E3740">
            <v>9310</v>
          </cell>
          <cell r="F3740" t="str">
            <v>MAGNETIC MEDIA CONTROLLER</v>
          </cell>
          <cell r="G3740">
            <v>126</v>
          </cell>
        </row>
        <row r="3741">
          <cell r="E3741">
            <v>9311</v>
          </cell>
          <cell r="F3741" t="str">
            <v>OPTICAL LIBRARY</v>
          </cell>
          <cell r="G3741">
            <v>1386.78</v>
          </cell>
        </row>
        <row r="3742">
          <cell r="E3742">
            <v>9312</v>
          </cell>
          <cell r="F3742" t="str">
            <v>OPTICAL LIBRARY</v>
          </cell>
          <cell r="G3742">
            <v>1432.14</v>
          </cell>
        </row>
        <row r="3743">
          <cell r="E3743">
            <v>9313</v>
          </cell>
          <cell r="F3743" t="str">
            <v>580 FAX MACHINE</v>
          </cell>
          <cell r="G3743">
            <v>36.200000000000003</v>
          </cell>
        </row>
        <row r="3744">
          <cell r="E3744">
            <v>9314</v>
          </cell>
          <cell r="F3744" t="str">
            <v>FAX MACHINE</v>
          </cell>
          <cell r="G3744">
            <v>58.55</v>
          </cell>
        </row>
        <row r="3745">
          <cell r="E3745">
            <v>9315</v>
          </cell>
          <cell r="F3745" t="str">
            <v>LAPTOP</v>
          </cell>
          <cell r="G3745">
            <v>41.58</v>
          </cell>
        </row>
        <row r="3746">
          <cell r="E3746">
            <v>9316</v>
          </cell>
          <cell r="F3746" t="str">
            <v>LATITUDE D600 LAPTOP</v>
          </cell>
          <cell r="G3746">
            <v>44.89</v>
          </cell>
        </row>
        <row r="3747">
          <cell r="E3747">
            <v>9317</v>
          </cell>
          <cell r="F3747" t="str">
            <v>GX270 DESKTOP</v>
          </cell>
          <cell r="G3747">
            <v>19.559999999999999</v>
          </cell>
        </row>
        <row r="3748">
          <cell r="E3748">
            <v>9318</v>
          </cell>
          <cell r="F3748" t="str">
            <v>LATITUDE D600 LAPTOP</v>
          </cell>
          <cell r="G3748">
            <v>44.9</v>
          </cell>
        </row>
        <row r="3749">
          <cell r="E3749">
            <v>9319</v>
          </cell>
          <cell r="F3749" t="str">
            <v>LATITUDE D600 LAPTOP</v>
          </cell>
          <cell r="G3749">
            <v>44.9</v>
          </cell>
        </row>
        <row r="3750">
          <cell r="E3750">
            <v>9320</v>
          </cell>
          <cell r="F3750" t="str">
            <v>NETWORK LASER PRINTER</v>
          </cell>
          <cell r="G3750">
            <v>27.36</v>
          </cell>
        </row>
        <row r="3751">
          <cell r="E3751">
            <v>9321</v>
          </cell>
          <cell r="F3751" t="str">
            <v>LATITUDE D600 LAPTOP</v>
          </cell>
          <cell r="G3751">
            <v>44.89</v>
          </cell>
        </row>
        <row r="3752">
          <cell r="E3752">
            <v>9322</v>
          </cell>
          <cell r="F3752" t="str">
            <v>LATITUDE D600 LAPTOP</v>
          </cell>
          <cell r="G3752">
            <v>44.89</v>
          </cell>
        </row>
        <row r="3753">
          <cell r="E3753">
            <v>9323</v>
          </cell>
          <cell r="F3753" t="str">
            <v>LATITUDE D600 LAPTOP</v>
          </cell>
          <cell r="G3753">
            <v>44.89</v>
          </cell>
        </row>
        <row r="3754">
          <cell r="E3754">
            <v>9324</v>
          </cell>
          <cell r="F3754" t="str">
            <v>GX270 DESKTOP</v>
          </cell>
          <cell r="G3754">
            <v>19.559999999999999</v>
          </cell>
        </row>
        <row r="3755">
          <cell r="E3755">
            <v>9325</v>
          </cell>
          <cell r="F3755" t="str">
            <v>GX270 DESKTOP</v>
          </cell>
          <cell r="G3755">
            <v>19.559999999999999</v>
          </cell>
        </row>
        <row r="3756">
          <cell r="E3756">
            <v>9326</v>
          </cell>
          <cell r="F3756" t="str">
            <v>GX270 DESKTOP</v>
          </cell>
          <cell r="G3756">
            <v>19.559999999999999</v>
          </cell>
        </row>
        <row r="3757">
          <cell r="E3757">
            <v>9327</v>
          </cell>
          <cell r="F3757" t="str">
            <v>GX270 DESKTOP</v>
          </cell>
          <cell r="G3757">
            <v>19.559999999999999</v>
          </cell>
        </row>
        <row r="3758">
          <cell r="E3758">
            <v>9328</v>
          </cell>
          <cell r="F3758" t="str">
            <v>GX270 DESKTOP</v>
          </cell>
          <cell r="G3758">
            <v>19.559999999999999</v>
          </cell>
        </row>
        <row r="3759">
          <cell r="E3759">
            <v>9329</v>
          </cell>
          <cell r="F3759" t="str">
            <v>GX270 DESKTOP</v>
          </cell>
          <cell r="G3759">
            <v>19.559999999999999</v>
          </cell>
        </row>
        <row r="3760">
          <cell r="E3760">
            <v>9330</v>
          </cell>
          <cell r="F3760" t="str">
            <v>GX270 DESKTOP</v>
          </cell>
          <cell r="G3760">
            <v>19.559999999999999</v>
          </cell>
        </row>
        <row r="3761">
          <cell r="E3761">
            <v>9331</v>
          </cell>
          <cell r="F3761" t="str">
            <v>GX270 DESKTOP</v>
          </cell>
          <cell r="G3761">
            <v>19.559999999999999</v>
          </cell>
        </row>
        <row r="3762">
          <cell r="E3762">
            <v>9332</v>
          </cell>
          <cell r="F3762" t="str">
            <v>GX270 DESKTOP</v>
          </cell>
          <cell r="G3762">
            <v>19.559999999999999</v>
          </cell>
        </row>
        <row r="3763">
          <cell r="E3763">
            <v>9333</v>
          </cell>
          <cell r="F3763" t="str">
            <v>GX270 DESKTOP</v>
          </cell>
          <cell r="G3763">
            <v>19.559999999999999</v>
          </cell>
        </row>
        <row r="3764">
          <cell r="E3764">
            <v>9334</v>
          </cell>
          <cell r="F3764" t="str">
            <v>NETWORK LASER PRINTER</v>
          </cell>
          <cell r="G3764">
            <v>38.58</v>
          </cell>
        </row>
        <row r="3765">
          <cell r="E3765">
            <v>9335</v>
          </cell>
          <cell r="F3765" t="str">
            <v>NETWORK LASER PRINTER</v>
          </cell>
          <cell r="G3765">
            <v>38.58</v>
          </cell>
        </row>
        <row r="3766">
          <cell r="E3766">
            <v>9336</v>
          </cell>
          <cell r="F3766" t="str">
            <v>NETWORK LASER PRINTER</v>
          </cell>
          <cell r="G3766">
            <v>38.58</v>
          </cell>
        </row>
        <row r="3767">
          <cell r="E3767">
            <v>9337</v>
          </cell>
          <cell r="F3767" t="str">
            <v>NETWORK LASER PRINTER</v>
          </cell>
          <cell r="G3767">
            <v>38.58</v>
          </cell>
        </row>
        <row r="3768">
          <cell r="E3768">
            <v>9338</v>
          </cell>
          <cell r="F3768" t="str">
            <v>NETWORK LASER PRINTER</v>
          </cell>
          <cell r="G3768">
            <v>38.58</v>
          </cell>
        </row>
        <row r="3769">
          <cell r="E3769">
            <v>9339</v>
          </cell>
          <cell r="F3769" t="str">
            <v>NETWORK LASER PRINTER</v>
          </cell>
          <cell r="G3769">
            <v>38.58</v>
          </cell>
        </row>
        <row r="3770">
          <cell r="E3770">
            <v>9340</v>
          </cell>
          <cell r="F3770" t="str">
            <v>NETWORK LASER PRINTER</v>
          </cell>
          <cell r="G3770">
            <v>38.58</v>
          </cell>
        </row>
        <row r="3771">
          <cell r="E3771">
            <v>9341</v>
          </cell>
          <cell r="F3771" t="str">
            <v>NETWORK LASER PRINTER</v>
          </cell>
          <cell r="G3771">
            <v>38.58</v>
          </cell>
        </row>
        <row r="3772">
          <cell r="E3772">
            <v>9342</v>
          </cell>
          <cell r="F3772" t="str">
            <v>NETWORK LASER PRINTER</v>
          </cell>
          <cell r="G3772">
            <v>38.58</v>
          </cell>
        </row>
        <row r="3773">
          <cell r="E3773">
            <v>9343</v>
          </cell>
          <cell r="F3773" t="str">
            <v>NETWORK LASER PRINTER</v>
          </cell>
          <cell r="G3773">
            <v>38.58</v>
          </cell>
        </row>
        <row r="3774">
          <cell r="E3774">
            <v>9344</v>
          </cell>
          <cell r="F3774" t="str">
            <v>LATITUDE D600 LAPTOP</v>
          </cell>
          <cell r="G3774">
            <v>44.89</v>
          </cell>
        </row>
        <row r="3775">
          <cell r="E3775">
            <v>9345</v>
          </cell>
          <cell r="F3775" t="str">
            <v>LATITUDE D600 LAPTOP</v>
          </cell>
          <cell r="G3775">
            <v>44.89</v>
          </cell>
        </row>
        <row r="3776">
          <cell r="E3776">
            <v>9346</v>
          </cell>
          <cell r="F3776" t="str">
            <v>GX270 DESKTOP</v>
          </cell>
          <cell r="G3776">
            <v>19.559999999999999</v>
          </cell>
        </row>
        <row r="3777">
          <cell r="E3777">
            <v>9347</v>
          </cell>
          <cell r="F3777" t="str">
            <v>GX270 DESKTOP</v>
          </cell>
          <cell r="G3777">
            <v>19.559999999999999</v>
          </cell>
        </row>
        <row r="3778">
          <cell r="E3778">
            <v>9348</v>
          </cell>
          <cell r="F3778" t="str">
            <v>GX270 DESKTOP</v>
          </cell>
          <cell r="G3778">
            <v>19.559999999999999</v>
          </cell>
        </row>
        <row r="3779">
          <cell r="E3779">
            <v>9349</v>
          </cell>
          <cell r="F3779" t="str">
            <v>GX270 DESKTOP</v>
          </cell>
          <cell r="G3779">
            <v>19.559999999999999</v>
          </cell>
        </row>
        <row r="3780">
          <cell r="E3780">
            <v>9350</v>
          </cell>
          <cell r="F3780" t="str">
            <v>GX270 DESKTOP</v>
          </cell>
          <cell r="G3780">
            <v>19.559999999999999</v>
          </cell>
        </row>
        <row r="3781">
          <cell r="E3781">
            <v>9351</v>
          </cell>
          <cell r="F3781" t="str">
            <v>GX270 DESKTOP</v>
          </cell>
          <cell r="G3781">
            <v>19.559999999999999</v>
          </cell>
        </row>
        <row r="3782">
          <cell r="E3782">
            <v>9352</v>
          </cell>
          <cell r="F3782" t="str">
            <v>GX270 DESKTOP</v>
          </cell>
          <cell r="G3782">
            <v>19.559999999999999</v>
          </cell>
        </row>
        <row r="3783">
          <cell r="E3783">
            <v>9353</v>
          </cell>
          <cell r="F3783" t="str">
            <v>GX270 DESKTOP</v>
          </cell>
          <cell r="G3783">
            <v>19.559999999999999</v>
          </cell>
        </row>
        <row r="3784">
          <cell r="E3784">
            <v>9354</v>
          </cell>
          <cell r="F3784" t="str">
            <v>GX270 DESKTOP</v>
          </cell>
          <cell r="G3784">
            <v>19.82</v>
          </cell>
        </row>
        <row r="3785">
          <cell r="E3785">
            <v>9355</v>
          </cell>
          <cell r="F3785" t="str">
            <v>GX270 DESKTOP</v>
          </cell>
          <cell r="G3785">
            <v>19.82</v>
          </cell>
        </row>
        <row r="3786">
          <cell r="E3786">
            <v>9356</v>
          </cell>
          <cell r="F3786" t="str">
            <v>LATITUDE D600 LAPTOP</v>
          </cell>
          <cell r="G3786">
            <v>44.89</v>
          </cell>
        </row>
        <row r="3787">
          <cell r="E3787">
            <v>9357</v>
          </cell>
          <cell r="F3787" t="str">
            <v>GX270 DESKTOP</v>
          </cell>
          <cell r="G3787">
            <v>19.82</v>
          </cell>
        </row>
        <row r="3788">
          <cell r="E3788">
            <v>9358</v>
          </cell>
          <cell r="F3788" t="str">
            <v>LATITUDE D600 LAPTOP</v>
          </cell>
          <cell r="G3788">
            <v>44.89</v>
          </cell>
        </row>
        <row r="3789">
          <cell r="E3789">
            <v>9359</v>
          </cell>
          <cell r="F3789" t="str">
            <v>T630N LASER PRINTER</v>
          </cell>
          <cell r="G3789">
            <v>26.92</v>
          </cell>
        </row>
        <row r="3790">
          <cell r="E3790">
            <v>9360</v>
          </cell>
          <cell r="F3790" t="str">
            <v>LATITUDE D600 LAPTOP</v>
          </cell>
          <cell r="G3790">
            <v>44.9</v>
          </cell>
        </row>
        <row r="3791">
          <cell r="E3791">
            <v>9361</v>
          </cell>
          <cell r="F3791" t="str">
            <v>GX270 DESKTOP</v>
          </cell>
          <cell r="G3791">
            <v>19.82</v>
          </cell>
        </row>
        <row r="3792">
          <cell r="E3792">
            <v>9362</v>
          </cell>
          <cell r="F3792" t="str">
            <v>GX270 DESKTOP</v>
          </cell>
          <cell r="G3792">
            <v>19.82</v>
          </cell>
        </row>
        <row r="3793">
          <cell r="E3793">
            <v>9363</v>
          </cell>
          <cell r="F3793" t="str">
            <v>GX270 DESKTOP</v>
          </cell>
          <cell r="G3793">
            <v>19.82</v>
          </cell>
        </row>
        <row r="3794">
          <cell r="E3794">
            <v>9364</v>
          </cell>
          <cell r="F3794" t="str">
            <v>GX270 DESKTOP</v>
          </cell>
          <cell r="G3794">
            <v>19.82</v>
          </cell>
        </row>
        <row r="3795">
          <cell r="E3795">
            <v>9365</v>
          </cell>
          <cell r="F3795" t="str">
            <v>GX270 DESKTOP</v>
          </cell>
          <cell r="G3795">
            <v>19.82</v>
          </cell>
        </row>
        <row r="3796">
          <cell r="E3796">
            <v>9366</v>
          </cell>
          <cell r="F3796" t="str">
            <v>GX270 DESKTOP</v>
          </cell>
          <cell r="G3796">
            <v>19.82</v>
          </cell>
        </row>
        <row r="3797">
          <cell r="E3797">
            <v>9367</v>
          </cell>
          <cell r="F3797" t="str">
            <v>GX270 DESKTOP</v>
          </cell>
          <cell r="G3797">
            <v>19.82</v>
          </cell>
        </row>
        <row r="3798">
          <cell r="E3798">
            <v>9368</v>
          </cell>
          <cell r="F3798" t="str">
            <v>GX270 DESKTOP</v>
          </cell>
          <cell r="G3798">
            <v>19.82</v>
          </cell>
        </row>
        <row r="3799">
          <cell r="E3799">
            <v>9369</v>
          </cell>
          <cell r="F3799" t="str">
            <v>GX270 DESKTOP</v>
          </cell>
          <cell r="G3799">
            <v>19.82</v>
          </cell>
        </row>
        <row r="3800">
          <cell r="E3800">
            <v>9370</v>
          </cell>
          <cell r="F3800" t="str">
            <v>GX270 DESKTOP</v>
          </cell>
          <cell r="G3800">
            <v>19.82</v>
          </cell>
        </row>
        <row r="3801">
          <cell r="E3801">
            <v>9371</v>
          </cell>
          <cell r="F3801" t="str">
            <v>WARNER ROBBINS LH IMPROVEMENTS</v>
          </cell>
          <cell r="G3801">
            <v>50.67</v>
          </cell>
        </row>
        <row r="3802">
          <cell r="E3802">
            <v>9372</v>
          </cell>
          <cell r="F3802" t="str">
            <v>XEROX F12 FAX MACHINE</v>
          </cell>
          <cell r="G3802">
            <v>57.52</v>
          </cell>
        </row>
        <row r="3803">
          <cell r="E3803">
            <v>9373</v>
          </cell>
          <cell r="F3803" t="str">
            <v>CIRCUIT PCK FOR BEDFORD PHONES</v>
          </cell>
          <cell r="G3803">
            <v>43.44</v>
          </cell>
        </row>
        <row r="3804">
          <cell r="E3804">
            <v>9374</v>
          </cell>
          <cell r="F3804" t="str">
            <v>LASERJET PRINTER</v>
          </cell>
          <cell r="G3804">
            <v>19.690000000000001</v>
          </cell>
        </row>
        <row r="3805">
          <cell r="E3805">
            <v>9375</v>
          </cell>
          <cell r="F3805" t="str">
            <v>XEROX FAX MACHINE</v>
          </cell>
          <cell r="G3805">
            <v>58.96</v>
          </cell>
        </row>
        <row r="3806">
          <cell r="E3806">
            <v>9376</v>
          </cell>
          <cell r="F3806" t="str">
            <v>SAN DIEGO PBX</v>
          </cell>
          <cell r="G3806">
            <v>1428.75</v>
          </cell>
        </row>
        <row r="3807">
          <cell r="E3807">
            <v>9377</v>
          </cell>
          <cell r="F3807" t="str">
            <v>XEROX FAX MACHINE</v>
          </cell>
          <cell r="G3807">
            <v>49.63</v>
          </cell>
        </row>
        <row r="3808">
          <cell r="E3808">
            <v>9378</v>
          </cell>
          <cell r="F3808" t="str">
            <v>XEROX FAX MACHINE</v>
          </cell>
          <cell r="G3808">
            <v>57.52</v>
          </cell>
        </row>
        <row r="3809">
          <cell r="E3809">
            <v>9379</v>
          </cell>
          <cell r="F3809" t="str">
            <v>SCU RACKMOUNT</v>
          </cell>
          <cell r="G3809">
            <v>167.09</v>
          </cell>
        </row>
        <row r="3810">
          <cell r="E3810">
            <v>9380</v>
          </cell>
          <cell r="F3810" t="str">
            <v>SCU RACKMOUNT</v>
          </cell>
          <cell r="G3810">
            <v>45.57</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Location"/>
      <sheetName val="summary Business"/>
      <sheetName val="data-Server 13.1"/>
      <sheetName val="1. Summary"/>
      <sheetName val="2. Environment-New models"/>
      <sheetName val="3. Old-Current map"/>
      <sheetName val="4. Server-Model-Tier"/>
      <sheetName val="5. AppsSrv-Tier"/>
      <sheetName val="6. Rates"/>
      <sheetName val="Rate Schedule"/>
      <sheetName val="New Models-Not used yet"/>
      <sheetName val="Server mode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
          <cell r="D3">
            <v>0.08</v>
          </cell>
        </row>
        <row r="4">
          <cell r="D4">
            <v>6.9999999999999999E-6</v>
          </cell>
        </row>
        <row r="5">
          <cell r="D5">
            <v>58</v>
          </cell>
        </row>
        <row r="6">
          <cell r="D6">
            <v>35</v>
          </cell>
        </row>
        <row r="8">
          <cell r="D8">
            <v>2.9658954848716821</v>
          </cell>
        </row>
      </sheetData>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U rates v4"/>
      <sheetName val="Chart"/>
      <sheetName val="Data for Chart"/>
      <sheetName val="Naming SS"/>
      <sheetName val="Old-New Models Map (orig)"/>
      <sheetName val="confirm"/>
      <sheetName val="Reference"/>
      <sheetName val="Lookup"/>
      <sheetName val="2005 Distributed Systems"/>
      <sheetName val="Sheet3"/>
      <sheetName val="Support Allocation Rates"/>
      <sheetName val="Chart1"/>
      <sheetName val="data"/>
      <sheetName val="CPU rates"/>
      <sheetName val="IBM p5 Rates - HW"/>
      <sheetName val="IBM p5 rates - SW &amp; Support"/>
      <sheetName val="Current - Replacement"/>
      <sheetName val="Old IBM p5"/>
      <sheetName val="Support Allocation Rates 20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EnvSummary"/>
      <sheetName val="InputEnvBusUnit"/>
      <sheetName val="InputEnvSummary (2)"/>
      <sheetName val="ServerDataLookup"/>
      <sheetName val="MiscCostDataLookup"/>
    </sheetNames>
    <sheetDataSet>
      <sheetData sheetId="0" refreshError="1"/>
      <sheetData sheetId="1" refreshError="1"/>
      <sheetData sheetId="2" refreshError="1"/>
      <sheetData sheetId="3" refreshError="1">
        <row r="2">
          <cell r="A2" t="str">
            <v>E220R</v>
          </cell>
          <cell r="B2">
            <v>610</v>
          </cell>
          <cell r="C2">
            <v>2080</v>
          </cell>
          <cell r="D2">
            <v>8</v>
          </cell>
          <cell r="E2">
            <v>7</v>
          </cell>
          <cell r="F2">
            <v>17.25</v>
          </cell>
          <cell r="G2">
            <v>27.25</v>
          </cell>
          <cell r="H2">
            <v>7.5768229166666661</v>
          </cell>
          <cell r="I2">
            <v>2</v>
          </cell>
          <cell r="J2">
            <v>4</v>
          </cell>
        </row>
        <row r="3">
          <cell r="A3" t="str">
            <v>E250</v>
          </cell>
          <cell r="B3">
            <v>343</v>
          </cell>
          <cell r="C3">
            <v>1170</v>
          </cell>
          <cell r="D3">
            <v>2</v>
          </cell>
          <cell r="E3">
            <v>18.100000000000001</v>
          </cell>
          <cell r="F3">
            <v>10.3</v>
          </cell>
          <cell r="G3">
            <v>28.3</v>
          </cell>
          <cell r="H3">
            <v>4.5992361111111117</v>
          </cell>
          <cell r="I3">
            <v>2</v>
          </cell>
          <cell r="J3">
            <v>7</v>
          </cell>
        </row>
        <row r="4">
          <cell r="A4" t="str">
            <v>E25K</v>
          </cell>
          <cell r="B4">
            <v>23927</v>
          </cell>
          <cell r="C4">
            <v>81352</v>
          </cell>
          <cell r="D4">
            <v>1</v>
          </cell>
          <cell r="E4">
            <v>75.5</v>
          </cell>
          <cell r="F4">
            <v>33.299999999999997</v>
          </cell>
          <cell r="G4">
            <v>64.5</v>
          </cell>
          <cell r="H4">
            <v>23.240624999999998</v>
          </cell>
          <cell r="I4">
            <v>1</v>
          </cell>
          <cell r="J4" t="str">
            <v>N/A</v>
          </cell>
        </row>
        <row r="5">
          <cell r="A5" t="str">
            <v>E25K1bd</v>
          </cell>
          <cell r="B5">
            <v>1329.2777777777778</v>
          </cell>
          <cell r="C5">
            <v>4519.5555555555557</v>
          </cell>
          <cell r="D5">
            <v>1</v>
          </cell>
          <cell r="E5">
            <v>75.5</v>
          </cell>
          <cell r="F5">
            <v>33.299999999999997</v>
          </cell>
          <cell r="G5">
            <v>64.5</v>
          </cell>
          <cell r="H5">
            <v>1.2911458333333332</v>
          </cell>
          <cell r="I5">
            <v>1</v>
          </cell>
          <cell r="J5" t="str">
            <v>N/A</v>
          </cell>
        </row>
        <row r="6">
          <cell r="A6" t="str">
            <v>E25K2bd</v>
          </cell>
          <cell r="B6">
            <v>2658.5555555555557</v>
          </cell>
          <cell r="C6">
            <v>9039.1111111111113</v>
          </cell>
          <cell r="D6">
            <v>1</v>
          </cell>
          <cell r="E6">
            <v>75.5</v>
          </cell>
          <cell r="F6">
            <v>33.299999999999997</v>
          </cell>
          <cell r="G6">
            <v>64.5</v>
          </cell>
          <cell r="H6">
            <v>2.5822916666666664</v>
          </cell>
          <cell r="I6">
            <v>1</v>
          </cell>
          <cell r="J6" t="str">
            <v>N/A</v>
          </cell>
        </row>
        <row r="7">
          <cell r="A7" t="str">
            <v>E420R</v>
          </cell>
          <cell r="B7">
            <v>610</v>
          </cell>
          <cell r="C7">
            <v>2080</v>
          </cell>
          <cell r="D7">
            <v>8</v>
          </cell>
          <cell r="E7">
            <v>7</v>
          </cell>
          <cell r="F7">
            <v>17.25</v>
          </cell>
          <cell r="G7">
            <v>27.25</v>
          </cell>
          <cell r="H7">
            <v>7.5768229166666661</v>
          </cell>
          <cell r="I7">
            <v>2</v>
          </cell>
          <cell r="J7">
            <v>4</v>
          </cell>
        </row>
        <row r="8">
          <cell r="A8" t="str">
            <v>E450</v>
          </cell>
          <cell r="B8">
            <v>1664</v>
          </cell>
          <cell r="C8">
            <v>5680</v>
          </cell>
          <cell r="D8">
            <v>2</v>
          </cell>
          <cell r="E8">
            <v>22.9</v>
          </cell>
          <cell r="F8">
            <v>17.600000000000001</v>
          </cell>
          <cell r="G8">
            <v>27.4</v>
          </cell>
          <cell r="H8">
            <v>7.7488888888888896</v>
          </cell>
          <cell r="I8">
            <v>2</v>
          </cell>
          <cell r="J8">
            <v>14</v>
          </cell>
        </row>
        <row r="9">
          <cell r="A9" t="str">
            <v>E2900</v>
          </cell>
          <cell r="B9">
            <v>3300</v>
          </cell>
          <cell r="C9">
            <v>12683</v>
          </cell>
          <cell r="D9">
            <v>3</v>
          </cell>
          <cell r="E9">
            <v>50</v>
          </cell>
          <cell r="F9">
            <v>25</v>
          </cell>
          <cell r="G9">
            <v>35</v>
          </cell>
          <cell r="H9">
            <v>12.326388888888891</v>
          </cell>
          <cell r="I9">
            <v>2</v>
          </cell>
          <cell r="J9">
            <v>12</v>
          </cell>
        </row>
        <row r="10">
          <cell r="A10" t="str">
            <v>E3000</v>
          </cell>
          <cell r="B10">
            <v>750</v>
          </cell>
          <cell r="C10">
            <v>2600</v>
          </cell>
          <cell r="D10">
            <v>2</v>
          </cell>
          <cell r="E10">
            <v>25.5</v>
          </cell>
          <cell r="F10">
            <v>17</v>
          </cell>
          <cell r="G10">
            <v>23.5</v>
          </cell>
          <cell r="H10">
            <v>7.0243055555555554</v>
          </cell>
          <cell r="I10">
            <v>2</v>
          </cell>
          <cell r="J10">
            <v>15</v>
          </cell>
        </row>
        <row r="11">
          <cell r="A11" t="str">
            <v>E3500</v>
          </cell>
          <cell r="B11">
            <v>875</v>
          </cell>
          <cell r="C11">
            <v>3000</v>
          </cell>
          <cell r="D11">
            <v>3</v>
          </cell>
          <cell r="E11">
            <v>25.5</v>
          </cell>
          <cell r="F11">
            <v>17</v>
          </cell>
          <cell r="G11">
            <v>23.5</v>
          </cell>
          <cell r="H11">
            <v>7.0243055555555554</v>
          </cell>
          <cell r="I11">
            <v>2</v>
          </cell>
          <cell r="J11">
            <v>8</v>
          </cell>
        </row>
        <row r="12">
          <cell r="A12" t="str">
            <v>E4000</v>
          </cell>
          <cell r="B12">
            <v>1370</v>
          </cell>
          <cell r="C12">
            <v>4680</v>
          </cell>
          <cell r="D12">
            <v>3</v>
          </cell>
          <cell r="E12">
            <v>13.5</v>
          </cell>
          <cell r="F12">
            <v>19.7</v>
          </cell>
          <cell r="G12">
            <v>22</v>
          </cell>
          <cell r="H12">
            <v>7.9347222222222218</v>
          </cell>
          <cell r="I12">
            <v>2</v>
          </cell>
          <cell r="J12">
            <v>7.7142857142857144</v>
          </cell>
        </row>
        <row r="13">
          <cell r="A13" t="str">
            <v>E4500</v>
          </cell>
          <cell r="B13">
            <v>1370</v>
          </cell>
          <cell r="C13">
            <v>4680</v>
          </cell>
          <cell r="D13">
            <v>3</v>
          </cell>
          <cell r="E13">
            <v>13.5</v>
          </cell>
          <cell r="F13">
            <v>19.7</v>
          </cell>
          <cell r="G13">
            <v>22</v>
          </cell>
          <cell r="H13">
            <v>7.9347222222222218</v>
          </cell>
          <cell r="I13">
            <v>2</v>
          </cell>
          <cell r="J13">
            <v>8</v>
          </cell>
        </row>
        <row r="14">
          <cell r="A14" t="str">
            <v>E4900</v>
          </cell>
          <cell r="B14">
            <v>4180</v>
          </cell>
          <cell r="C14">
            <v>14260</v>
          </cell>
          <cell r="D14">
            <v>2</v>
          </cell>
          <cell r="E14">
            <v>30</v>
          </cell>
          <cell r="F14">
            <v>17.559999999999999</v>
          </cell>
          <cell r="G14">
            <v>28.5</v>
          </cell>
          <cell r="H14">
            <v>7.8654166666666656</v>
          </cell>
          <cell r="I14">
            <v>2</v>
          </cell>
          <cell r="J14">
            <v>17.5</v>
          </cell>
        </row>
        <row r="15">
          <cell r="A15" t="str">
            <v>E5000</v>
          </cell>
          <cell r="B15">
            <v>3500</v>
          </cell>
          <cell r="C15">
            <v>12000</v>
          </cell>
          <cell r="D15">
            <v>1</v>
          </cell>
          <cell r="E15">
            <v>62</v>
          </cell>
          <cell r="F15">
            <v>39</v>
          </cell>
          <cell r="G15">
            <v>44.5</v>
          </cell>
          <cell r="H15">
            <v>21.802083333333332</v>
          </cell>
          <cell r="I15">
            <v>1</v>
          </cell>
          <cell r="J15" t="str">
            <v>N/A</v>
          </cell>
        </row>
        <row r="16">
          <cell r="A16" t="str">
            <v>E6000</v>
          </cell>
          <cell r="B16">
            <v>3500</v>
          </cell>
          <cell r="C16">
            <v>12000</v>
          </cell>
          <cell r="D16">
            <v>1</v>
          </cell>
          <cell r="E16">
            <v>68.3</v>
          </cell>
          <cell r="F16">
            <v>30</v>
          </cell>
          <cell r="G16">
            <v>39</v>
          </cell>
          <cell r="H16">
            <v>15.625</v>
          </cell>
          <cell r="I16">
            <v>1</v>
          </cell>
          <cell r="J16" t="str">
            <v>N/A</v>
          </cell>
        </row>
        <row r="17">
          <cell r="A17" t="str">
            <v>E6500</v>
          </cell>
          <cell r="B17">
            <v>3500</v>
          </cell>
          <cell r="C17">
            <v>12000</v>
          </cell>
          <cell r="D17">
            <v>1</v>
          </cell>
          <cell r="E17">
            <v>68.3</v>
          </cell>
          <cell r="F17">
            <v>30</v>
          </cell>
          <cell r="G17">
            <v>39</v>
          </cell>
          <cell r="H17">
            <v>15.625</v>
          </cell>
          <cell r="I17">
            <v>1</v>
          </cell>
          <cell r="J17">
            <v>39.028571428571425</v>
          </cell>
        </row>
        <row r="18">
          <cell r="A18" t="str">
            <v>E6900</v>
          </cell>
          <cell r="B18">
            <v>9120</v>
          </cell>
          <cell r="C18">
            <v>31113</v>
          </cell>
          <cell r="D18">
            <v>1</v>
          </cell>
          <cell r="E18">
            <v>50</v>
          </cell>
          <cell r="F18">
            <v>25</v>
          </cell>
          <cell r="G18">
            <v>35</v>
          </cell>
          <cell r="H18">
            <v>12.326388888888891</v>
          </cell>
          <cell r="I18">
            <v>1</v>
          </cell>
          <cell r="J18" t="str">
            <v>N/A</v>
          </cell>
        </row>
        <row r="19">
          <cell r="A19" t="str">
            <v>E10000</v>
          </cell>
          <cell r="B19">
            <v>13456</v>
          </cell>
          <cell r="C19">
            <v>52000</v>
          </cell>
          <cell r="D19">
            <v>1</v>
          </cell>
          <cell r="E19">
            <v>70</v>
          </cell>
          <cell r="F19">
            <v>38.25</v>
          </cell>
          <cell r="G19">
            <v>49</v>
          </cell>
          <cell r="H19">
            <v>22.578125</v>
          </cell>
          <cell r="I19">
            <v>1</v>
          </cell>
          <cell r="J19" t="str">
            <v>N/A</v>
          </cell>
        </row>
        <row r="20">
          <cell r="A20" t="str">
            <v>E20K</v>
          </cell>
          <cell r="B20">
            <v>12965</v>
          </cell>
          <cell r="C20">
            <v>44081</v>
          </cell>
          <cell r="D20">
            <v>1</v>
          </cell>
          <cell r="E20">
            <v>75.5</v>
          </cell>
          <cell r="F20">
            <v>33.299999999999997</v>
          </cell>
          <cell r="G20">
            <v>64.5</v>
          </cell>
          <cell r="H20">
            <v>23.240624999999998</v>
          </cell>
          <cell r="I20">
            <v>1</v>
          </cell>
          <cell r="J20" t="str">
            <v>N/A</v>
          </cell>
        </row>
        <row r="21">
          <cell r="A21" t="str">
            <v>F12K</v>
          </cell>
          <cell r="B21">
            <v>12965</v>
          </cell>
          <cell r="C21">
            <v>44081</v>
          </cell>
          <cell r="D21">
            <v>1</v>
          </cell>
          <cell r="E21">
            <v>75.5</v>
          </cell>
          <cell r="F21">
            <v>33.299999999999997</v>
          </cell>
          <cell r="G21">
            <v>64.5</v>
          </cell>
          <cell r="H21">
            <v>23.240624999999998</v>
          </cell>
          <cell r="I21">
            <v>1</v>
          </cell>
          <cell r="J21" t="str">
            <v>N/A</v>
          </cell>
        </row>
        <row r="22">
          <cell r="A22" t="str">
            <v>F15K</v>
          </cell>
          <cell r="B22">
            <v>23927</v>
          </cell>
          <cell r="C22">
            <v>81352</v>
          </cell>
          <cell r="D22">
            <v>1</v>
          </cell>
          <cell r="E22">
            <v>75.5</v>
          </cell>
          <cell r="F22">
            <v>33.299999999999997</v>
          </cell>
          <cell r="G22">
            <v>64.5</v>
          </cell>
          <cell r="H22">
            <v>23.240624999999998</v>
          </cell>
          <cell r="I22">
            <v>1</v>
          </cell>
          <cell r="J22" t="str">
            <v>N/A</v>
          </cell>
        </row>
        <row r="23">
          <cell r="A23" t="str">
            <v>F15K1bd</v>
          </cell>
          <cell r="B23">
            <v>1329.2777777777778</v>
          </cell>
          <cell r="C23">
            <v>4519.5555555555557</v>
          </cell>
          <cell r="D23">
            <v>1</v>
          </cell>
          <cell r="E23">
            <v>75.5</v>
          </cell>
          <cell r="F23">
            <v>33.299999999999997</v>
          </cell>
          <cell r="G23">
            <v>64.5</v>
          </cell>
          <cell r="H23">
            <v>1.2911458333333332</v>
          </cell>
          <cell r="I23">
            <v>1</v>
          </cell>
          <cell r="J23" t="str">
            <v>N/A</v>
          </cell>
        </row>
        <row r="24">
          <cell r="A24" t="str">
            <v>F15K2bd</v>
          </cell>
          <cell r="B24">
            <v>2658.5555555555557</v>
          </cell>
          <cell r="C24">
            <v>9039.1111111111113</v>
          </cell>
          <cell r="D24">
            <v>1</v>
          </cell>
          <cell r="E24">
            <v>75.5</v>
          </cell>
          <cell r="F24">
            <v>33.299999999999997</v>
          </cell>
          <cell r="G24">
            <v>64.5</v>
          </cell>
          <cell r="H24">
            <v>2.5822916666666664</v>
          </cell>
          <cell r="I24">
            <v>1</v>
          </cell>
          <cell r="J24" t="str">
            <v>N/A</v>
          </cell>
        </row>
        <row r="25">
          <cell r="A25" t="str">
            <v>F280R</v>
          </cell>
          <cell r="B25">
            <v>810</v>
          </cell>
          <cell r="C25">
            <v>3140</v>
          </cell>
          <cell r="D25">
            <v>5</v>
          </cell>
          <cell r="E25">
            <v>6.95</v>
          </cell>
          <cell r="F25">
            <v>17.25</v>
          </cell>
          <cell r="G25">
            <v>25</v>
          </cell>
          <cell r="H25">
            <v>7.3072916666666661</v>
          </cell>
          <cell r="I25">
            <v>2</v>
          </cell>
          <cell r="J25">
            <v>3.9714285714285715</v>
          </cell>
        </row>
        <row r="26">
          <cell r="A26" t="str">
            <v>F3800</v>
          </cell>
          <cell r="B26">
            <v>2280</v>
          </cell>
          <cell r="C26">
            <v>7775</v>
          </cell>
          <cell r="D26">
            <v>4</v>
          </cell>
          <cell r="E26">
            <v>15</v>
          </cell>
          <cell r="F26">
            <v>17.72</v>
          </cell>
          <cell r="G26">
            <v>34.799999999999997</v>
          </cell>
          <cell r="H26">
            <v>8.7123333333333317</v>
          </cell>
          <cell r="I26">
            <v>2</v>
          </cell>
          <cell r="J26">
            <v>8.5</v>
          </cell>
        </row>
        <row r="27">
          <cell r="A27" t="str">
            <v>F4800</v>
          </cell>
          <cell r="B27">
            <v>3040</v>
          </cell>
          <cell r="C27">
            <v>10370</v>
          </cell>
          <cell r="D27">
            <v>2</v>
          </cell>
          <cell r="E27">
            <v>30</v>
          </cell>
          <cell r="F27">
            <v>17</v>
          </cell>
          <cell r="G27">
            <v>28.5</v>
          </cell>
          <cell r="H27">
            <v>7.6145833333333339</v>
          </cell>
          <cell r="I27">
            <v>2</v>
          </cell>
          <cell r="J27">
            <v>17.5</v>
          </cell>
        </row>
        <row r="28">
          <cell r="A28" t="str">
            <v>F6800</v>
          </cell>
          <cell r="B28">
            <v>6460</v>
          </cell>
          <cell r="C28">
            <v>22030</v>
          </cell>
          <cell r="D28">
            <v>1</v>
          </cell>
          <cell r="E28">
            <v>75</v>
          </cell>
          <cell r="F28">
            <v>24</v>
          </cell>
          <cell r="G28">
            <v>53</v>
          </cell>
          <cell r="H28">
            <v>14.833333333333334</v>
          </cell>
          <cell r="I28">
            <v>1</v>
          </cell>
          <cell r="J28" t="str">
            <v>N/A</v>
          </cell>
        </row>
        <row r="29">
          <cell r="A29" t="str">
            <v>UltraAX-I2</v>
          </cell>
          <cell r="B29">
            <v>108</v>
          </cell>
          <cell r="C29">
            <v>550</v>
          </cell>
          <cell r="D29">
            <v>24</v>
          </cell>
          <cell r="E29">
            <v>1.72</v>
          </cell>
          <cell r="F29">
            <v>17.2</v>
          </cell>
          <cell r="G29">
            <v>19.5</v>
          </cell>
          <cell r="H29">
            <v>6.6291666666666664</v>
          </cell>
          <cell r="I29">
            <v>2</v>
          </cell>
          <cell r="J29">
            <v>0.98285714285714287</v>
          </cell>
        </row>
        <row r="30">
          <cell r="A30" t="str">
            <v>Sparc2</v>
          </cell>
          <cell r="B30">
            <v>350</v>
          </cell>
          <cell r="C30">
            <v>1100</v>
          </cell>
          <cell r="D30">
            <v>18</v>
          </cell>
          <cell r="E30">
            <v>3</v>
          </cell>
          <cell r="F30">
            <v>16.399999999999999</v>
          </cell>
          <cell r="G30">
            <v>16.100000000000001</v>
          </cell>
          <cell r="H30">
            <v>5.9336111111111105</v>
          </cell>
          <cell r="I30">
            <v>2</v>
          </cell>
          <cell r="J30">
            <v>2</v>
          </cell>
        </row>
        <row r="31">
          <cell r="A31" t="str">
            <v>Sparc5</v>
          </cell>
          <cell r="B31">
            <v>350</v>
          </cell>
          <cell r="C31">
            <v>1100</v>
          </cell>
          <cell r="D31">
            <v>16</v>
          </cell>
          <cell r="E31">
            <v>3</v>
          </cell>
          <cell r="F31">
            <v>16.399999999999999</v>
          </cell>
          <cell r="G31">
            <v>16.100000000000001</v>
          </cell>
          <cell r="H31">
            <v>5.9336111111111105</v>
          </cell>
          <cell r="I31">
            <v>2</v>
          </cell>
          <cell r="J31">
            <v>1.7142857142857142</v>
          </cell>
        </row>
        <row r="32">
          <cell r="A32" t="str">
            <v>Sparc10</v>
          </cell>
          <cell r="B32">
            <v>190</v>
          </cell>
          <cell r="C32">
            <v>600</v>
          </cell>
          <cell r="D32">
            <v>16</v>
          </cell>
          <cell r="E32">
            <v>3</v>
          </cell>
          <cell r="F32">
            <v>16.399999999999999</v>
          </cell>
          <cell r="G32">
            <v>16.100000000000001</v>
          </cell>
          <cell r="H32">
            <v>5.9336111111111105</v>
          </cell>
          <cell r="I32">
            <v>2</v>
          </cell>
          <cell r="J32">
            <v>1.7142857142857142</v>
          </cell>
        </row>
        <row r="33">
          <cell r="A33" t="str">
            <v>Sparc20</v>
          </cell>
          <cell r="B33">
            <v>350</v>
          </cell>
          <cell r="C33">
            <v>1100</v>
          </cell>
          <cell r="D33">
            <v>16</v>
          </cell>
          <cell r="E33">
            <v>3</v>
          </cell>
          <cell r="F33">
            <v>16.399999999999999</v>
          </cell>
          <cell r="G33">
            <v>16.100000000000001</v>
          </cell>
          <cell r="H33">
            <v>5.9336111111111105</v>
          </cell>
          <cell r="I33">
            <v>2</v>
          </cell>
          <cell r="J33">
            <v>1.7142857142857142</v>
          </cell>
        </row>
        <row r="34">
          <cell r="A34" t="str">
            <v>Sparc1000</v>
          </cell>
          <cell r="B34">
            <v>650</v>
          </cell>
          <cell r="C34">
            <v>2100</v>
          </cell>
          <cell r="D34">
            <v>5</v>
          </cell>
          <cell r="E34">
            <v>8</v>
          </cell>
          <cell r="F34">
            <v>20</v>
          </cell>
          <cell r="G34">
            <v>21</v>
          </cell>
          <cell r="H34">
            <v>7.916666666666667</v>
          </cell>
          <cell r="I34">
            <v>2</v>
          </cell>
          <cell r="J34">
            <v>5</v>
          </cell>
        </row>
        <row r="35">
          <cell r="A35" t="str">
            <v>Ultra1</v>
          </cell>
          <cell r="B35">
            <v>250</v>
          </cell>
          <cell r="C35">
            <v>488</v>
          </cell>
          <cell r="D35">
            <v>16</v>
          </cell>
          <cell r="E35">
            <v>4</v>
          </cell>
          <cell r="F35">
            <v>16.399999999999999</v>
          </cell>
          <cell r="G35">
            <v>17.5</v>
          </cell>
          <cell r="H35">
            <v>6.0930555555555541</v>
          </cell>
          <cell r="I35">
            <v>2</v>
          </cell>
          <cell r="J35">
            <v>2.2857142857142856</v>
          </cell>
        </row>
        <row r="36">
          <cell r="A36" t="str">
            <v>Ultra2</v>
          </cell>
          <cell r="B36">
            <v>350</v>
          </cell>
          <cell r="C36">
            <v>683</v>
          </cell>
          <cell r="D36">
            <v>12</v>
          </cell>
          <cell r="E36">
            <v>5.0999999999999996</v>
          </cell>
          <cell r="F36">
            <v>18</v>
          </cell>
          <cell r="G36">
            <v>18</v>
          </cell>
          <cell r="H36">
            <v>6.75</v>
          </cell>
          <cell r="I36">
            <v>2</v>
          </cell>
          <cell r="J36">
            <v>2.9142857142857141</v>
          </cell>
        </row>
        <row r="37">
          <cell r="A37" t="str">
            <v>Ultra5</v>
          </cell>
          <cell r="B37">
            <v>286</v>
          </cell>
          <cell r="C37">
            <v>976</v>
          </cell>
          <cell r="D37">
            <v>9</v>
          </cell>
          <cell r="E37">
            <v>4.4000000000000004</v>
          </cell>
          <cell r="F37">
            <v>17.100000000000001</v>
          </cell>
          <cell r="G37">
            <v>16.899999999999999</v>
          </cell>
          <cell r="H37">
            <v>6.2818750000000003</v>
          </cell>
          <cell r="I37">
            <v>2</v>
          </cell>
          <cell r="J37">
            <v>3</v>
          </cell>
        </row>
        <row r="38">
          <cell r="A38" t="str">
            <v>Ultra10</v>
          </cell>
          <cell r="B38">
            <v>377</v>
          </cell>
          <cell r="C38">
            <v>1287</v>
          </cell>
          <cell r="D38">
            <v>3</v>
          </cell>
          <cell r="E38">
            <v>15.8</v>
          </cell>
          <cell r="F38">
            <v>6.9</v>
          </cell>
          <cell r="G38">
            <v>17.100000000000001</v>
          </cell>
          <cell r="H38">
            <v>2.5443750000000001</v>
          </cell>
          <cell r="I38">
            <v>2</v>
          </cell>
          <cell r="J38">
            <v>9.0285714285714285</v>
          </cell>
        </row>
        <row r="39">
          <cell r="A39" t="str">
            <v>Ultra60</v>
          </cell>
          <cell r="B39">
            <v>350</v>
          </cell>
          <cell r="C39">
            <v>1194</v>
          </cell>
          <cell r="D39">
            <v>3</v>
          </cell>
          <cell r="E39">
            <v>17.7</v>
          </cell>
          <cell r="F39">
            <v>7.5</v>
          </cell>
          <cell r="G39">
            <v>19.600000000000001</v>
          </cell>
          <cell r="H39">
            <v>2.8958333333333335</v>
          </cell>
          <cell r="I39">
            <v>2</v>
          </cell>
          <cell r="J39">
            <v>11</v>
          </cell>
        </row>
        <row r="40">
          <cell r="A40" t="str">
            <v>Ultra80</v>
          </cell>
          <cell r="B40">
            <v>380</v>
          </cell>
          <cell r="C40">
            <v>1300</v>
          </cell>
          <cell r="D40">
            <v>3</v>
          </cell>
          <cell r="E40">
            <v>17.5</v>
          </cell>
          <cell r="F40">
            <v>10</v>
          </cell>
          <cell r="G40">
            <v>23.7</v>
          </cell>
          <cell r="H40">
            <v>4.1458333333333339</v>
          </cell>
          <cell r="I40">
            <v>2</v>
          </cell>
          <cell r="J40">
            <v>10</v>
          </cell>
        </row>
        <row r="41">
          <cell r="A41" t="str">
            <v>V100</v>
          </cell>
          <cell r="B41">
            <v>54</v>
          </cell>
          <cell r="C41">
            <v>280</v>
          </cell>
          <cell r="D41">
            <v>24</v>
          </cell>
          <cell r="E41">
            <v>1.72</v>
          </cell>
          <cell r="F41">
            <v>17.55</v>
          </cell>
          <cell r="G41">
            <v>16.399999999999999</v>
          </cell>
          <cell r="H41">
            <v>6.3862499999999995</v>
          </cell>
          <cell r="I41">
            <v>2</v>
          </cell>
          <cell r="J41">
            <v>0.98285714285714287</v>
          </cell>
        </row>
        <row r="42">
          <cell r="A42" t="str">
            <v>V120</v>
          </cell>
          <cell r="B42">
            <v>98</v>
          </cell>
          <cell r="C42">
            <v>550</v>
          </cell>
          <cell r="D42">
            <v>24</v>
          </cell>
          <cell r="E42">
            <v>1.72</v>
          </cell>
          <cell r="F42">
            <v>17.55</v>
          </cell>
          <cell r="G42">
            <v>19</v>
          </cell>
          <cell r="H42">
            <v>6.703125</v>
          </cell>
          <cell r="I42">
            <v>2</v>
          </cell>
          <cell r="J42">
            <v>0.98285714285714287</v>
          </cell>
        </row>
        <row r="43">
          <cell r="A43" t="str">
            <v>V1280</v>
          </cell>
          <cell r="B43">
            <v>3300</v>
          </cell>
          <cell r="C43">
            <v>11300</v>
          </cell>
          <cell r="D43">
            <v>3</v>
          </cell>
          <cell r="E43">
            <v>20.75</v>
          </cell>
          <cell r="F43">
            <v>17.5</v>
          </cell>
          <cell r="G43">
            <v>21.5</v>
          </cell>
          <cell r="H43">
            <v>6.9878472222222223</v>
          </cell>
          <cell r="I43">
            <v>2</v>
          </cell>
          <cell r="J43">
            <v>11.857142857142858</v>
          </cell>
        </row>
        <row r="44">
          <cell r="A44" t="str">
            <v>V210</v>
          </cell>
          <cell r="B44">
            <v>322</v>
          </cell>
          <cell r="C44">
            <v>996</v>
          </cell>
          <cell r="D44">
            <v>24</v>
          </cell>
          <cell r="E44">
            <v>1.7</v>
          </cell>
          <cell r="F44">
            <v>16.73</v>
          </cell>
          <cell r="G44">
            <v>25</v>
          </cell>
          <cell r="H44">
            <v>7.0870138888888894</v>
          </cell>
          <cell r="I44">
            <v>2</v>
          </cell>
          <cell r="J44">
            <v>0.97142857142857142</v>
          </cell>
        </row>
        <row r="45">
          <cell r="A45" t="str">
            <v>V240</v>
          </cell>
          <cell r="B45">
            <v>375</v>
          </cell>
          <cell r="C45">
            <v>1228</v>
          </cell>
          <cell r="D45">
            <v>12</v>
          </cell>
          <cell r="E45">
            <v>3.4</v>
          </cell>
          <cell r="F45">
            <v>16.73</v>
          </cell>
          <cell r="G45">
            <v>25</v>
          </cell>
          <cell r="H45">
            <v>7.0870138888888894</v>
          </cell>
          <cell r="I45">
            <v>2</v>
          </cell>
          <cell r="J45">
            <v>1.9428571428571428</v>
          </cell>
        </row>
        <row r="46">
          <cell r="A46" t="str">
            <v>V250</v>
          </cell>
          <cell r="B46">
            <v>610</v>
          </cell>
          <cell r="C46">
            <v>2080</v>
          </cell>
          <cell r="D46">
            <v>3</v>
          </cell>
          <cell r="E46">
            <v>19.11</v>
          </cell>
          <cell r="F46">
            <v>9.8800000000000008</v>
          </cell>
          <cell r="G46">
            <v>24.15</v>
          </cell>
          <cell r="H46">
            <v>4.1269583333333335</v>
          </cell>
          <cell r="I46">
            <v>2</v>
          </cell>
          <cell r="J46">
            <v>12</v>
          </cell>
        </row>
        <row r="47">
          <cell r="A47" t="str">
            <v>V440</v>
          </cell>
          <cell r="B47">
            <v>650</v>
          </cell>
          <cell r="C47">
            <v>2218</v>
          </cell>
          <cell r="D47">
            <v>8</v>
          </cell>
          <cell r="E47">
            <v>6.85</v>
          </cell>
          <cell r="F47">
            <v>17.3</v>
          </cell>
          <cell r="G47">
            <v>25</v>
          </cell>
          <cell r="H47">
            <v>7.3284722222222216</v>
          </cell>
          <cell r="I47">
            <v>2</v>
          </cell>
          <cell r="J47">
            <v>3.9142857142857141</v>
          </cell>
        </row>
        <row r="48">
          <cell r="A48" t="str">
            <v>V480</v>
          </cell>
          <cell r="B48">
            <v>1100</v>
          </cell>
          <cell r="C48">
            <v>3751</v>
          </cell>
          <cell r="D48">
            <v>6</v>
          </cell>
          <cell r="E48">
            <v>8.75</v>
          </cell>
          <cell r="F48">
            <v>17.5</v>
          </cell>
          <cell r="G48">
            <v>24</v>
          </cell>
          <cell r="H48">
            <v>7.2916666666666661</v>
          </cell>
          <cell r="I48">
            <v>2</v>
          </cell>
          <cell r="J48">
            <v>5</v>
          </cell>
        </row>
        <row r="49">
          <cell r="A49" t="str">
            <v>V880</v>
          </cell>
          <cell r="B49">
            <v>1700</v>
          </cell>
          <cell r="C49">
            <v>6388</v>
          </cell>
          <cell r="D49">
            <v>2</v>
          </cell>
          <cell r="E49">
            <v>28.1</v>
          </cell>
          <cell r="F49">
            <v>18.899999999999999</v>
          </cell>
          <cell r="G49">
            <v>32.9</v>
          </cell>
          <cell r="H49">
            <v>9.0431249999999999</v>
          </cell>
          <cell r="I49">
            <v>2</v>
          </cell>
          <cell r="J49">
            <v>16.057142857142857</v>
          </cell>
        </row>
      </sheetData>
      <sheetData sheetId="4" refreshError="1">
        <row r="9">
          <cell r="D9">
            <v>15.166666666666668</v>
          </cell>
        </row>
        <row r="11">
          <cell r="B11">
            <v>6.75</v>
          </cell>
        </row>
        <row r="16">
          <cell r="B16">
            <v>7.0000000000000007E-2</v>
          </cell>
        </row>
        <row r="18">
          <cell r="B18">
            <v>0.2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General Info"/>
      <sheetName val="Hardware"/>
      <sheetName val="Drop Down List"/>
      <sheetName val="Repository"/>
    </sheetNames>
    <sheetDataSet>
      <sheetData sheetId="0" refreshError="1"/>
      <sheetData sheetId="1" refreshError="1"/>
      <sheetData sheetId="2" refreshError="1"/>
      <sheetData sheetId="3" refreshError="1"/>
      <sheetData sheetId="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S_Sector_MOR"/>
      <sheetName val="NAS_Site_MOR"/>
      <sheetName val="Definitions"/>
      <sheetName val="MOR_NAS_Input"/>
      <sheetName val="AllDedupeVols"/>
      <sheetName val="NASVolData"/>
      <sheetName val="DCs"/>
      <sheetName val="S-DCs"/>
      <sheetName val="ITFMFeed"/>
      <sheetName val="BusSectorLookup"/>
      <sheetName val="PivotDoc"/>
      <sheetName val="Variables"/>
    </sheetNames>
    <sheetDataSet>
      <sheetData sheetId="0"/>
      <sheetData sheetId="1" refreshError="1">
        <row r="5">
          <cell r="I5" t="str">
            <v>Site</v>
          </cell>
          <cell r="J5" t="str">
            <v xml:space="preserve">Installed TB </v>
          </cell>
          <cell r="K5" t="str">
            <v xml:space="preserve">Alloc TB </v>
          </cell>
        </row>
        <row r="6">
          <cell r="I6" t="str">
            <v>Albuquerque,NM</v>
          </cell>
          <cell r="J6">
            <v>13.4</v>
          </cell>
          <cell r="K6">
            <v>4.936322773972603</v>
          </cell>
        </row>
        <row r="7">
          <cell r="I7" t="str">
            <v>Amherst</v>
          </cell>
          <cell r="J7">
            <v>24</v>
          </cell>
          <cell r="K7">
            <v>18.883775684931507</v>
          </cell>
        </row>
        <row r="8">
          <cell r="I8" t="str">
            <v>Ann Arbor,MI</v>
          </cell>
          <cell r="J8">
            <v>5.5</v>
          </cell>
          <cell r="K8">
            <v>1.4875856164383563</v>
          </cell>
        </row>
        <row r="9">
          <cell r="I9" t="str">
            <v>Atlanta,GA</v>
          </cell>
          <cell r="J9">
            <v>13.4</v>
          </cell>
          <cell r="K9">
            <v>5.1717679794520546</v>
          </cell>
        </row>
        <row r="10">
          <cell r="I10" t="str">
            <v>Baltimore,MD</v>
          </cell>
          <cell r="J10">
            <v>15</v>
          </cell>
          <cell r="K10">
            <v>11.69734589041096</v>
          </cell>
        </row>
        <row r="11">
          <cell r="I11" t="str">
            <v>Blue Ash,OH</v>
          </cell>
          <cell r="J11">
            <v>18</v>
          </cell>
          <cell r="K11">
            <v>14.370184075342467</v>
          </cell>
        </row>
        <row r="12">
          <cell r="I12" t="str">
            <v>Boise,ID</v>
          </cell>
          <cell r="J12">
            <v>13.4</v>
          </cell>
          <cell r="K12">
            <v>2.9631314212328768</v>
          </cell>
        </row>
        <row r="13">
          <cell r="I13" t="str">
            <v>Boston</v>
          </cell>
          <cell r="J13">
            <v>4</v>
          </cell>
          <cell r="K13">
            <v>1.3377568493150684</v>
          </cell>
        </row>
        <row r="14">
          <cell r="I14" t="str">
            <v>Chicago</v>
          </cell>
          <cell r="J14">
            <v>13</v>
          </cell>
          <cell r="K14">
            <v>9.5462328767123292</v>
          </cell>
        </row>
        <row r="15">
          <cell r="I15" t="str">
            <v>Columbus</v>
          </cell>
          <cell r="J15">
            <v>31.4</v>
          </cell>
          <cell r="K15">
            <v>16.412938784246577</v>
          </cell>
        </row>
        <row r="16">
          <cell r="I16" t="str">
            <v>Dallas</v>
          </cell>
          <cell r="J16">
            <v>13.4</v>
          </cell>
          <cell r="K16">
            <v>0.92037671232876717</v>
          </cell>
        </row>
        <row r="17">
          <cell r="I17" t="str">
            <v>Delaware</v>
          </cell>
          <cell r="J17">
            <v>18</v>
          </cell>
          <cell r="K17">
            <v>15.908604452054796</v>
          </cell>
        </row>
        <row r="18">
          <cell r="I18" t="str">
            <v>Denver</v>
          </cell>
          <cell r="J18">
            <v>5.5</v>
          </cell>
          <cell r="K18">
            <v>3.276166523972603</v>
          </cell>
        </row>
        <row r="19">
          <cell r="I19" t="str">
            <v>ElkGrove,IL</v>
          </cell>
          <cell r="J19">
            <v>23.2</v>
          </cell>
          <cell r="K19">
            <v>16.470462328767123</v>
          </cell>
        </row>
        <row r="20">
          <cell r="I20" t="str">
            <v>Florence,KY</v>
          </cell>
          <cell r="J20">
            <v>13.4</v>
          </cell>
          <cell r="K20">
            <v>7.9650042808219181</v>
          </cell>
        </row>
        <row r="21">
          <cell r="I21" t="str">
            <v>Fort Mill,SC</v>
          </cell>
          <cell r="J21">
            <v>4</v>
          </cell>
          <cell r="K21">
            <v>3.2574379280821919</v>
          </cell>
        </row>
        <row r="22">
          <cell r="I22" t="str">
            <v>Frederick,MD</v>
          </cell>
          <cell r="J22">
            <v>340</v>
          </cell>
          <cell r="K22">
            <v>293.87441138698631</v>
          </cell>
        </row>
        <row r="23">
          <cell r="I23" t="str">
            <v>Ft Lauderdale</v>
          </cell>
          <cell r="J23">
            <v>26</v>
          </cell>
          <cell r="K23">
            <v>19.481752996575342</v>
          </cell>
        </row>
        <row r="24">
          <cell r="I24" t="str">
            <v>Gray,TN</v>
          </cell>
          <cell r="J24">
            <v>13.4</v>
          </cell>
          <cell r="K24">
            <v>13.012360873287671</v>
          </cell>
        </row>
        <row r="25">
          <cell r="I25" t="str">
            <v>Greensboro,NC</v>
          </cell>
          <cell r="J25">
            <v>23.6</v>
          </cell>
          <cell r="K25">
            <v>2.9176476883561646</v>
          </cell>
        </row>
        <row r="26">
          <cell r="I26" t="str">
            <v>GTDC</v>
          </cell>
          <cell r="J26">
            <v>219</v>
          </cell>
          <cell r="K26">
            <v>116.47447559931507</v>
          </cell>
        </row>
        <row r="27">
          <cell r="I27" t="str">
            <v>Hagerstown,MD</v>
          </cell>
          <cell r="J27">
            <v>25.6</v>
          </cell>
          <cell r="K27">
            <v>13.829730308219178</v>
          </cell>
        </row>
        <row r="28">
          <cell r="I28" t="str">
            <v>Hauppauge,NY</v>
          </cell>
          <cell r="J28">
            <v>4</v>
          </cell>
          <cell r="K28">
            <v>1.1103381849315068</v>
          </cell>
        </row>
        <row r="29">
          <cell r="I29" t="str">
            <v>Houston</v>
          </cell>
          <cell r="J29">
            <v>9</v>
          </cell>
          <cell r="K29">
            <v>5.4741010273972606</v>
          </cell>
        </row>
        <row r="30">
          <cell r="I30" t="str">
            <v>Irving,TX</v>
          </cell>
          <cell r="J30">
            <v>75.099999999999994</v>
          </cell>
          <cell r="K30">
            <v>48.981967037671232</v>
          </cell>
        </row>
        <row r="31">
          <cell r="I31" t="str">
            <v>Jacksonville,FL</v>
          </cell>
          <cell r="J31">
            <v>23.6</v>
          </cell>
          <cell r="K31">
            <v>18.435627140410958</v>
          </cell>
        </row>
        <row r="32">
          <cell r="I32" t="str">
            <v>KansasCity,MO</v>
          </cell>
          <cell r="J32">
            <v>23.6</v>
          </cell>
          <cell r="K32">
            <v>16.062446489726028</v>
          </cell>
        </row>
        <row r="33">
          <cell r="I33" t="str">
            <v>Layton,UT</v>
          </cell>
          <cell r="J33">
            <v>13.4</v>
          </cell>
          <cell r="K33">
            <v>5.3430008561643838</v>
          </cell>
        </row>
        <row r="34">
          <cell r="I34" t="str">
            <v>London,Canada</v>
          </cell>
          <cell r="J34">
            <v>3</v>
          </cell>
          <cell r="K34">
            <v>2.4360552226027399</v>
          </cell>
        </row>
        <row r="35">
          <cell r="I35" t="str">
            <v>Long Island City,NY</v>
          </cell>
          <cell r="J35">
            <v>26</v>
          </cell>
          <cell r="K35">
            <v>14.584225171232877</v>
          </cell>
        </row>
        <row r="36">
          <cell r="I36" t="str">
            <v>Los Angeles</v>
          </cell>
          <cell r="J36">
            <v>4</v>
          </cell>
          <cell r="K36">
            <v>2.8400577910958904</v>
          </cell>
        </row>
        <row r="37">
          <cell r="I37" t="str">
            <v>Louisville,KY</v>
          </cell>
          <cell r="J37">
            <v>13.4</v>
          </cell>
          <cell r="K37">
            <v>3.1276755136986303</v>
          </cell>
        </row>
        <row r="38">
          <cell r="I38" t="str">
            <v>Miami</v>
          </cell>
          <cell r="J38">
            <v>11</v>
          </cell>
          <cell r="K38">
            <v>8.8880565068493151</v>
          </cell>
        </row>
        <row r="39">
          <cell r="I39" t="str">
            <v>Mississauga,Ontario</v>
          </cell>
          <cell r="J39">
            <v>4</v>
          </cell>
          <cell r="K39">
            <v>3.2908818493150687</v>
          </cell>
        </row>
        <row r="40">
          <cell r="I40" t="str">
            <v>Montreal,QU</v>
          </cell>
          <cell r="J40">
            <v>4</v>
          </cell>
          <cell r="K40">
            <v>2.8761772260273974</v>
          </cell>
        </row>
        <row r="41">
          <cell r="I41" t="str">
            <v>MWDC</v>
          </cell>
          <cell r="J41">
            <v>1520.9</v>
          </cell>
          <cell r="K41">
            <v>1009.5882384417808</v>
          </cell>
        </row>
        <row r="42">
          <cell r="I42" t="str">
            <v>New York 111 Wall</v>
          </cell>
          <cell r="J42">
            <v>95</v>
          </cell>
          <cell r="K42">
            <v>49.003371147260275</v>
          </cell>
        </row>
        <row r="43">
          <cell r="I43" t="str">
            <v>New York 390 Greenwich</v>
          </cell>
          <cell r="J43">
            <v>1060</v>
          </cell>
          <cell r="K43">
            <v>1122.0729880136987</v>
          </cell>
        </row>
        <row r="44">
          <cell r="I44" t="str">
            <v>OFALLON</v>
          </cell>
          <cell r="J44">
            <v>652</v>
          </cell>
          <cell r="K44">
            <v>477.63671875</v>
          </cell>
        </row>
        <row r="45">
          <cell r="I45" t="str">
            <v>Orlando</v>
          </cell>
          <cell r="J45">
            <v>2</v>
          </cell>
          <cell r="K45">
            <v>1.4394263698630136</v>
          </cell>
        </row>
        <row r="46">
          <cell r="I46" t="str">
            <v>Palo Alto</v>
          </cell>
          <cell r="J46">
            <v>4</v>
          </cell>
          <cell r="K46">
            <v>1.9103167808219179</v>
          </cell>
        </row>
        <row r="47">
          <cell r="I47" t="str">
            <v>Pike Creek</v>
          </cell>
          <cell r="J47">
            <v>9</v>
          </cell>
          <cell r="K47">
            <v>5.3938356164383565</v>
          </cell>
        </row>
        <row r="48">
          <cell r="I48" t="str">
            <v>Rochester</v>
          </cell>
          <cell r="J48">
            <v>24</v>
          </cell>
          <cell r="K48">
            <v>18.854345034246577</v>
          </cell>
        </row>
        <row r="49">
          <cell r="I49" t="str">
            <v>Rutherford</v>
          </cell>
          <cell r="J49">
            <v>1348.7</v>
          </cell>
          <cell r="K49">
            <v>1129.6286386986301</v>
          </cell>
        </row>
        <row r="50">
          <cell r="I50" t="str">
            <v>San Francisco</v>
          </cell>
          <cell r="J50">
            <v>15</v>
          </cell>
          <cell r="K50">
            <v>3.138377568493151</v>
          </cell>
        </row>
        <row r="51">
          <cell r="I51" t="str">
            <v>SanJuan,PR</v>
          </cell>
          <cell r="J51">
            <v>17.3</v>
          </cell>
          <cell r="K51">
            <v>1.5303938356164384</v>
          </cell>
        </row>
        <row r="52">
          <cell r="I52" t="str">
            <v>Silverspring</v>
          </cell>
          <cell r="J52">
            <v>3162</v>
          </cell>
          <cell r="K52">
            <v>4294.8723779965758</v>
          </cell>
        </row>
        <row r="53">
          <cell r="I53" t="str">
            <v>SiouxFalls,SD</v>
          </cell>
          <cell r="J53">
            <v>27.6</v>
          </cell>
          <cell r="K53">
            <v>20.237585616438356</v>
          </cell>
        </row>
        <row r="54">
          <cell r="I54" t="str">
            <v>Southfield,MI</v>
          </cell>
          <cell r="J54">
            <v>4</v>
          </cell>
          <cell r="K54">
            <v>3.4219820205479454</v>
          </cell>
        </row>
        <row r="55">
          <cell r="I55" t="str">
            <v>Stamford</v>
          </cell>
          <cell r="J55">
            <v>7</v>
          </cell>
          <cell r="K55">
            <v>5.6038634417808222</v>
          </cell>
        </row>
        <row r="56">
          <cell r="I56" t="str">
            <v>SWDC</v>
          </cell>
          <cell r="J56">
            <v>2065</v>
          </cell>
          <cell r="K56">
            <v>1627.5730682791095</v>
          </cell>
        </row>
        <row r="57">
          <cell r="I57" t="str">
            <v>Tampa</v>
          </cell>
          <cell r="J57">
            <v>88.4</v>
          </cell>
          <cell r="K57">
            <v>63.492615582191782</v>
          </cell>
        </row>
        <row r="58">
          <cell r="I58" t="str">
            <v>Tempe,AZ</v>
          </cell>
          <cell r="J58">
            <v>5.4</v>
          </cell>
          <cell r="K58">
            <v>4.6875</v>
          </cell>
        </row>
        <row r="59">
          <cell r="I59" t="str">
            <v>TheLakes ,NV</v>
          </cell>
          <cell r="J59">
            <v>13.4</v>
          </cell>
          <cell r="K59">
            <v>7.8847388698630141</v>
          </cell>
        </row>
        <row r="60">
          <cell r="I60" t="str">
            <v>Toronto</v>
          </cell>
          <cell r="J60">
            <v>12</v>
          </cell>
          <cell r="K60">
            <v>6.6994863013698636</v>
          </cell>
        </row>
        <row r="61">
          <cell r="I61" t="str">
            <v>Tucson,AZ</v>
          </cell>
          <cell r="J61">
            <v>19.399999999999999</v>
          </cell>
          <cell r="K61">
            <v>4.7209439212328768</v>
          </cell>
        </row>
        <row r="62">
          <cell r="I62" t="str">
            <v>Urbandale,IA</v>
          </cell>
          <cell r="J62">
            <v>13.4</v>
          </cell>
          <cell r="K62">
            <v>2.3317101883561646</v>
          </cell>
        </row>
        <row r="63">
          <cell r="I63" t="str">
            <v>West Sacramento,CA</v>
          </cell>
          <cell r="J63">
            <v>15</v>
          </cell>
          <cell r="K63">
            <v>5.4821275684931505</v>
          </cell>
        </row>
        <row r="64">
          <cell r="I64" t="str">
            <v>White Clay</v>
          </cell>
          <cell r="J64">
            <v>4</v>
          </cell>
          <cell r="K64">
            <v>2.1404109589041096</v>
          </cell>
        </row>
        <row r="65">
          <cell r="I65" t="str">
            <v>Wilmington,DL</v>
          </cell>
          <cell r="J65">
            <v>23.6</v>
          </cell>
          <cell r="K65">
            <v>12.929419948630137</v>
          </cell>
        </row>
        <row r="66">
          <cell r="I66" t="str">
            <v>Woodbridge</v>
          </cell>
          <cell r="J66">
            <v>7</v>
          </cell>
          <cell r="K66">
            <v>5.211900684931507</v>
          </cell>
        </row>
        <row r="67">
          <cell r="I67" t="str">
            <v>Grand Total</v>
          </cell>
          <cell r="J67">
            <v>11305.4</v>
          </cell>
          <cell r="K67">
            <v>10615.1</v>
          </cell>
        </row>
        <row r="68">
          <cell r="I68" t="str">
            <v xml:space="preserve">*All these numbers have been converted to RAW using the divisor " / 0.73" </v>
          </cell>
          <cell r="J68">
            <v>0</v>
          </cell>
          <cell r="K68">
            <v>0</v>
          </cell>
        </row>
        <row r="69">
          <cell r="J69">
            <v>0</v>
          </cell>
          <cell r="K69">
            <v>0</v>
          </cell>
        </row>
      </sheetData>
      <sheetData sheetId="2" refreshError="1"/>
      <sheetData sheetId="3" refreshError="1"/>
      <sheetData sheetId="4" refreshError="1"/>
      <sheetData sheetId="5" refreshError="1"/>
      <sheetData sheetId="6" refreshError="1">
        <row r="48">
          <cell r="C48" t="str">
            <v xml:space="preserve">390 Greenwich St </v>
          </cell>
          <cell r="D48">
            <v>0</v>
          </cell>
          <cell r="E48" t="str">
            <v>New York 390 Greenwich</v>
          </cell>
        </row>
        <row r="49">
          <cell r="C49" t="str">
            <v xml:space="preserve">GTDC </v>
          </cell>
          <cell r="D49">
            <v>0</v>
          </cell>
          <cell r="E49" t="str">
            <v>GTDC</v>
          </cell>
        </row>
        <row r="50">
          <cell r="C50" t="str">
            <v xml:space="preserve">MWDC </v>
          </cell>
          <cell r="D50">
            <v>0</v>
          </cell>
          <cell r="E50" t="str">
            <v>MWDC</v>
          </cell>
        </row>
        <row r="51">
          <cell r="C51" t="str">
            <v xml:space="preserve">Rutherford </v>
          </cell>
          <cell r="D51">
            <v>0</v>
          </cell>
          <cell r="E51" t="str">
            <v>Rutherford</v>
          </cell>
        </row>
        <row r="52">
          <cell r="C52" t="str">
            <v xml:space="preserve">Silver Spring </v>
          </cell>
          <cell r="D52">
            <v>0</v>
          </cell>
          <cell r="E52" t="str">
            <v>Silverspring</v>
          </cell>
        </row>
        <row r="53">
          <cell r="C53" t="str">
            <v xml:space="preserve">SWDC </v>
          </cell>
          <cell r="D53">
            <v>0</v>
          </cell>
          <cell r="E53" t="str">
            <v>SWDC</v>
          </cell>
        </row>
      </sheetData>
      <sheetData sheetId="7" refreshError="1">
        <row r="46">
          <cell r="C46" t="str">
            <v xml:space="preserve">111 Wall St </v>
          </cell>
          <cell r="D46">
            <v>0</v>
          </cell>
          <cell r="E46" t="str">
            <v>New York 111 Wall</v>
          </cell>
        </row>
      </sheetData>
      <sheetData sheetId="8" refreshError="1"/>
      <sheetData sheetId="9" refreshError="1"/>
      <sheetData sheetId="10" refreshError="1"/>
      <sheetData sheetId="11" refreshError="1">
        <row r="1">
          <cell r="B1" t="str">
            <v>End of July 2010</v>
          </cell>
        </row>
        <row r="3">
          <cell r="B3" t="str">
            <v>Status as of 08/01/2010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mp;L Validation"/>
      <sheetName val="Sheet2"/>
      <sheetName val="Sheet3"/>
      <sheetName val="Sheet8"/>
      <sheetName val="Global Rollup"/>
      <sheetName val="Summary"/>
      <sheetName val="Online - Std"/>
      <sheetName val="Online"/>
      <sheetName val="Consolidate - Std"/>
      <sheetName val="Consolidate"/>
      <sheetName val="VM Sys Conv - Std"/>
      <sheetName val="VM System"/>
      <sheetName val="Data Center P&amp;L"/>
      <sheetName val="Categories"/>
      <sheetName val="DATA"/>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3">
          <cell r="A3" t="str">
            <v>74047</v>
          </cell>
          <cell r="B3" t="str">
            <v>**</v>
          </cell>
        </row>
        <row r="4">
          <cell r="A4" t="str">
            <v>74171</v>
          </cell>
          <cell r="B4" t="str">
            <v>**</v>
          </cell>
        </row>
        <row r="5">
          <cell r="A5" t="str">
            <v>74172</v>
          </cell>
          <cell r="B5" t="str">
            <v>**</v>
          </cell>
        </row>
        <row r="6">
          <cell r="A6" t="str">
            <v>74173</v>
          </cell>
          <cell r="B6" t="str">
            <v>**</v>
          </cell>
        </row>
        <row r="7">
          <cell r="A7" t="str">
            <v>74174</v>
          </cell>
          <cell r="B7" t="str">
            <v>**</v>
          </cell>
        </row>
        <row r="8">
          <cell r="A8" t="str">
            <v>74175</v>
          </cell>
          <cell r="B8" t="str">
            <v>**</v>
          </cell>
        </row>
        <row r="9">
          <cell r="A9" t="str">
            <v>74176</v>
          </cell>
          <cell r="B9" t="str">
            <v>**</v>
          </cell>
        </row>
        <row r="10">
          <cell r="A10" t="str">
            <v>74177</v>
          </cell>
          <cell r="B10" t="str">
            <v>**</v>
          </cell>
        </row>
        <row r="11">
          <cell r="A11" t="str">
            <v>74179</v>
          </cell>
          <cell r="B11" t="str">
            <v>**</v>
          </cell>
        </row>
        <row r="12">
          <cell r="A12" t="str">
            <v>74813</v>
          </cell>
          <cell r="B12" t="str">
            <v>**</v>
          </cell>
        </row>
        <row r="13">
          <cell r="A13" t="str">
            <v>75305</v>
          </cell>
          <cell r="B13" t="str">
            <v>**</v>
          </cell>
        </row>
        <row r="14">
          <cell r="A14" t="str">
            <v>75644</v>
          </cell>
          <cell r="B14" t="str">
            <v>**</v>
          </cell>
        </row>
        <row r="15">
          <cell r="A15" t="str">
            <v>75646</v>
          </cell>
          <cell r="B15" t="str">
            <v>**</v>
          </cell>
        </row>
        <row r="16">
          <cell r="A16" t="str">
            <v>75673</v>
          </cell>
          <cell r="B16" t="str">
            <v>**</v>
          </cell>
        </row>
        <row r="17">
          <cell r="A17" t="str">
            <v>75677</v>
          </cell>
          <cell r="B17" t="str">
            <v>**</v>
          </cell>
        </row>
      </sheetData>
      <sheetData sheetId="13" refreshError="1"/>
      <sheetData sheetId="14"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thhtough codes"/>
      <sheetName val="Sheet11"/>
      <sheetName val="From CHRIS"/>
      <sheetName val="Sheet9 (2)"/>
      <sheetName val="Sheet9"/>
      <sheetName val="essbase vol"/>
      <sheetName val="essbase"/>
      <sheetName val="Sheet5"/>
      <sheetName val="Had before"/>
      <sheetName val="Did not request before"/>
      <sheetName val="Passtrough codes"/>
      <sheetName val="sv401 and sv700"/>
      <sheetName val="Sheet2"/>
      <sheetName val="Charges $000s"/>
      <sheetName val="Volumes"/>
      <sheetName val="ph aggregates"/>
      <sheetName val="Data Center P&am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6">
          <cell r="C6">
            <v>6374554.0700000003</v>
          </cell>
          <cell r="D6">
            <v>6374554.0700000003</v>
          </cell>
          <cell r="E6">
            <v>6393254.0700000003</v>
          </cell>
          <cell r="F6">
            <v>6346791.4400000004</v>
          </cell>
          <cell r="G6">
            <v>6414907.5099999998</v>
          </cell>
          <cell r="H6">
            <v>6363758.9299999997</v>
          </cell>
          <cell r="I6" t="str">
            <v>0</v>
          </cell>
          <cell r="J6" t="str">
            <v>0</v>
          </cell>
          <cell r="K6" t="str">
            <v>0</v>
          </cell>
          <cell r="L6" t="str">
            <v>0</v>
          </cell>
          <cell r="M6" t="str">
            <v>0</v>
          </cell>
          <cell r="N6" t="str">
            <v>0</v>
          </cell>
        </row>
        <row r="7">
          <cell r="C7">
            <v>11775841.289999999</v>
          </cell>
          <cell r="D7">
            <v>10180123.24</v>
          </cell>
          <cell r="E7">
            <v>10940522.439999999</v>
          </cell>
          <cell r="F7">
            <v>11287750.359999999</v>
          </cell>
          <cell r="G7">
            <v>11415822.770000001</v>
          </cell>
          <cell r="H7">
            <v>11776498.039999999</v>
          </cell>
          <cell r="I7" t="str">
            <v>0</v>
          </cell>
          <cell r="J7" t="str">
            <v>0</v>
          </cell>
          <cell r="K7" t="str">
            <v>0</v>
          </cell>
          <cell r="L7" t="str">
            <v>0</v>
          </cell>
          <cell r="M7" t="str">
            <v>0</v>
          </cell>
          <cell r="N7" t="str">
            <v>0</v>
          </cell>
        </row>
        <row r="8">
          <cell r="C8">
            <v>5267478.08</v>
          </cell>
          <cell r="D8">
            <v>4839360.59</v>
          </cell>
          <cell r="E8">
            <v>5477156.7400000002</v>
          </cell>
          <cell r="F8">
            <v>5641807.96</v>
          </cell>
          <cell r="G8">
            <v>5592503.6900000004</v>
          </cell>
          <cell r="H8">
            <v>5454267.5700000003</v>
          </cell>
          <cell r="I8" t="str">
            <v>0</v>
          </cell>
          <cell r="J8" t="str">
            <v>0</v>
          </cell>
          <cell r="K8" t="str">
            <v>0</v>
          </cell>
          <cell r="L8" t="str">
            <v>0</v>
          </cell>
          <cell r="M8" t="str">
            <v>0</v>
          </cell>
          <cell r="N8" t="str">
            <v>0</v>
          </cell>
        </row>
        <row r="9">
          <cell r="C9">
            <v>4314360.0999999996</v>
          </cell>
          <cell r="D9">
            <v>4476107.2699999996</v>
          </cell>
          <cell r="E9">
            <v>3893309.9</v>
          </cell>
          <cell r="F9">
            <v>6044083.96</v>
          </cell>
          <cell r="G9">
            <v>4080034.96</v>
          </cell>
          <cell r="H9">
            <v>4052621.96</v>
          </cell>
          <cell r="I9" t="str">
            <v>0</v>
          </cell>
          <cell r="J9" t="str">
            <v>0</v>
          </cell>
          <cell r="K9" t="str">
            <v>0</v>
          </cell>
          <cell r="L9" t="str">
            <v>0</v>
          </cell>
          <cell r="M9" t="str">
            <v>0</v>
          </cell>
          <cell r="N9" t="str">
            <v>0</v>
          </cell>
        </row>
        <row r="10">
          <cell r="C10">
            <v>1762875.56</v>
          </cell>
          <cell r="D10">
            <v>1629417.14</v>
          </cell>
          <cell r="E10">
            <v>1796414.97</v>
          </cell>
          <cell r="F10">
            <v>1820840.27</v>
          </cell>
          <cell r="G10">
            <v>1826335.14</v>
          </cell>
          <cell r="H10">
            <v>1791377.41</v>
          </cell>
          <cell r="I10" t="str">
            <v>0</v>
          </cell>
          <cell r="J10" t="str">
            <v>0</v>
          </cell>
          <cell r="K10" t="str">
            <v>0</v>
          </cell>
          <cell r="L10" t="str">
            <v>0</v>
          </cell>
          <cell r="M10" t="str">
            <v>0</v>
          </cell>
          <cell r="N10" t="str">
            <v>0</v>
          </cell>
        </row>
        <row r="11">
          <cell r="C11">
            <v>1191353.1100000001</v>
          </cell>
          <cell r="D11">
            <v>1191353.1100000001</v>
          </cell>
          <cell r="E11">
            <v>1191353.1100000001</v>
          </cell>
          <cell r="F11">
            <v>1191353.1100000001</v>
          </cell>
          <cell r="G11">
            <v>1191353.1100000001</v>
          </cell>
          <cell r="H11">
            <v>1191353.1100000001</v>
          </cell>
          <cell r="I11" t="str">
            <v>0</v>
          </cell>
          <cell r="J11" t="str">
            <v>0</v>
          </cell>
          <cell r="K11" t="str">
            <v>0</v>
          </cell>
          <cell r="L11" t="str">
            <v>0</v>
          </cell>
          <cell r="M11" t="str">
            <v>0</v>
          </cell>
          <cell r="N11" t="str">
            <v>0</v>
          </cell>
        </row>
        <row r="12">
          <cell r="C12">
            <v>1203912.1100000001</v>
          </cell>
          <cell r="D12">
            <v>877707.65</v>
          </cell>
          <cell r="E12">
            <v>1176029.8999999999</v>
          </cell>
          <cell r="F12">
            <v>1292388.08</v>
          </cell>
          <cell r="G12">
            <v>1208841.73</v>
          </cell>
          <cell r="H12">
            <v>1347782.27</v>
          </cell>
          <cell r="I12" t="str">
            <v>0</v>
          </cell>
          <cell r="J12" t="str">
            <v>0</v>
          </cell>
          <cell r="K12" t="str">
            <v>0</v>
          </cell>
          <cell r="L12" t="str">
            <v>0</v>
          </cell>
          <cell r="M12" t="str">
            <v>0</v>
          </cell>
          <cell r="N12" t="str">
            <v>0</v>
          </cell>
        </row>
        <row r="13">
          <cell r="C13">
            <v>1850182.14</v>
          </cell>
          <cell r="D13">
            <v>1401187.13</v>
          </cell>
          <cell r="E13">
            <v>802774.15</v>
          </cell>
          <cell r="F13">
            <v>885595.58</v>
          </cell>
          <cell r="G13">
            <v>809220.44</v>
          </cell>
          <cell r="H13">
            <v>929195</v>
          </cell>
          <cell r="I13" t="str">
            <v>0</v>
          </cell>
          <cell r="J13" t="str">
            <v>0</v>
          </cell>
          <cell r="K13" t="str">
            <v>0</v>
          </cell>
          <cell r="L13" t="str">
            <v>0</v>
          </cell>
          <cell r="M13" t="str">
            <v>0</v>
          </cell>
          <cell r="N13" t="str">
            <v>0</v>
          </cell>
        </row>
        <row r="14">
          <cell r="C14" t="str">
            <v>0</v>
          </cell>
          <cell r="D14" t="str">
            <v>0</v>
          </cell>
          <cell r="E14" t="str">
            <v>0</v>
          </cell>
          <cell r="F14" t="str">
            <v>0</v>
          </cell>
          <cell r="G14" t="str">
            <v>0</v>
          </cell>
          <cell r="H14" t="str">
            <v>0</v>
          </cell>
          <cell r="I14" t="str">
            <v>0</v>
          </cell>
          <cell r="J14" t="str">
            <v>0</v>
          </cell>
          <cell r="K14" t="str">
            <v>0</v>
          </cell>
          <cell r="L14" t="str">
            <v>0</v>
          </cell>
          <cell r="M14" t="str">
            <v>0</v>
          </cell>
          <cell r="N14" t="str">
            <v>0</v>
          </cell>
        </row>
        <row r="15">
          <cell r="C15">
            <v>78085.279999999999</v>
          </cell>
          <cell r="D15">
            <v>148011.35999999999</v>
          </cell>
          <cell r="E15">
            <v>96822.87</v>
          </cell>
          <cell r="F15">
            <v>99868.67</v>
          </cell>
          <cell r="G15">
            <v>90158.62</v>
          </cell>
          <cell r="H15">
            <v>88501.22</v>
          </cell>
          <cell r="I15" t="str">
            <v>0</v>
          </cell>
          <cell r="J15" t="str">
            <v>0</v>
          </cell>
          <cell r="K15" t="str">
            <v>0</v>
          </cell>
          <cell r="L15" t="str">
            <v>0</v>
          </cell>
          <cell r="M15" t="str">
            <v>0</v>
          </cell>
          <cell r="N15" t="str">
            <v>0</v>
          </cell>
        </row>
        <row r="17">
          <cell r="C17">
            <v>1022077.47</v>
          </cell>
          <cell r="D17">
            <v>991077.47</v>
          </cell>
          <cell r="E17">
            <v>991077.47</v>
          </cell>
          <cell r="F17">
            <v>991077.47</v>
          </cell>
          <cell r="G17">
            <v>991077.47</v>
          </cell>
          <cell r="H17">
            <v>983077.46</v>
          </cell>
          <cell r="I17" t="str">
            <v>0</v>
          </cell>
          <cell r="J17" t="str">
            <v>0</v>
          </cell>
          <cell r="K17" t="str">
            <v>0</v>
          </cell>
          <cell r="L17" t="str">
            <v>0</v>
          </cell>
          <cell r="M17" t="str">
            <v>0</v>
          </cell>
          <cell r="N17" t="str">
            <v>0</v>
          </cell>
        </row>
        <row r="18">
          <cell r="C18">
            <v>1214445</v>
          </cell>
          <cell r="D18">
            <v>1740915</v>
          </cell>
          <cell r="E18">
            <v>1330140</v>
          </cell>
          <cell r="F18">
            <v>1486590</v>
          </cell>
          <cell r="G18">
            <v>1492575</v>
          </cell>
          <cell r="H18">
            <v>910500</v>
          </cell>
          <cell r="I18" t="str">
            <v>0</v>
          </cell>
          <cell r="J18" t="str">
            <v>0</v>
          </cell>
          <cell r="K18" t="str">
            <v>0</v>
          </cell>
          <cell r="L18" t="str">
            <v>0</v>
          </cell>
          <cell r="M18" t="str">
            <v>0</v>
          </cell>
          <cell r="N18" t="str">
            <v>0</v>
          </cell>
        </row>
        <row r="19">
          <cell r="C19">
            <v>721920</v>
          </cell>
          <cell r="D19">
            <v>732720</v>
          </cell>
          <cell r="E19">
            <v>641040</v>
          </cell>
          <cell r="F19">
            <v>625920</v>
          </cell>
          <cell r="G19">
            <v>621840</v>
          </cell>
          <cell r="H19">
            <v>604800</v>
          </cell>
          <cell r="I19" t="str">
            <v>0</v>
          </cell>
          <cell r="J19" t="str">
            <v>0</v>
          </cell>
          <cell r="K19" t="str">
            <v>0</v>
          </cell>
          <cell r="L19" t="str">
            <v>0</v>
          </cell>
          <cell r="M19" t="str">
            <v>0</v>
          </cell>
          <cell r="N19" t="str">
            <v>0</v>
          </cell>
        </row>
        <row r="20">
          <cell r="C20">
            <v>36625</v>
          </cell>
          <cell r="D20">
            <v>67950</v>
          </cell>
          <cell r="E20">
            <v>-5800</v>
          </cell>
          <cell r="F20">
            <v>56625</v>
          </cell>
          <cell r="G20">
            <v>56200</v>
          </cell>
          <cell r="H20">
            <v>54475</v>
          </cell>
          <cell r="I20" t="str">
            <v>0</v>
          </cell>
          <cell r="J20" t="str">
            <v>0</v>
          </cell>
          <cell r="K20" t="str">
            <v>0</v>
          </cell>
          <cell r="L20" t="str">
            <v>0</v>
          </cell>
          <cell r="M20" t="str">
            <v>0</v>
          </cell>
          <cell r="N20" t="str">
            <v>0</v>
          </cell>
        </row>
        <row r="22">
          <cell r="C22">
            <v>177712.5</v>
          </cell>
          <cell r="D22">
            <v>138449</v>
          </cell>
          <cell r="E22">
            <v>151762</v>
          </cell>
          <cell r="F22">
            <v>207900</v>
          </cell>
          <cell r="G22">
            <v>184425</v>
          </cell>
          <cell r="H22">
            <v>160538</v>
          </cell>
          <cell r="I22" t="str">
            <v>0</v>
          </cell>
          <cell r="J22" t="str">
            <v>0</v>
          </cell>
          <cell r="K22" t="str">
            <v>0</v>
          </cell>
          <cell r="L22" t="str">
            <v>0</v>
          </cell>
          <cell r="M22" t="str">
            <v>0</v>
          </cell>
          <cell r="N22" t="str">
            <v>0</v>
          </cell>
        </row>
        <row r="23">
          <cell r="C23">
            <v>468951.08</v>
          </cell>
          <cell r="D23">
            <v>453310.83</v>
          </cell>
          <cell r="E23">
            <v>466978.74</v>
          </cell>
          <cell r="F23">
            <v>502468.13</v>
          </cell>
          <cell r="G23">
            <v>565548.96</v>
          </cell>
          <cell r="H23">
            <v>497024</v>
          </cell>
          <cell r="I23" t="str">
            <v>0</v>
          </cell>
          <cell r="J23" t="str">
            <v>0</v>
          </cell>
          <cell r="K23" t="str">
            <v>0</v>
          </cell>
          <cell r="L23" t="str">
            <v>0</v>
          </cell>
          <cell r="M23" t="str">
            <v>0</v>
          </cell>
          <cell r="N23" t="str">
            <v>0</v>
          </cell>
        </row>
        <row r="25">
          <cell r="C25">
            <v>75665.710000000006</v>
          </cell>
          <cell r="D25">
            <v>20345.939999999999</v>
          </cell>
          <cell r="E25">
            <v>20519.13</v>
          </cell>
          <cell r="F25">
            <v>19852.66</v>
          </cell>
          <cell r="G25">
            <v>19280.82</v>
          </cell>
          <cell r="H25">
            <v>19048.07</v>
          </cell>
          <cell r="I25" t="str">
            <v>0</v>
          </cell>
          <cell r="J25" t="str">
            <v>0</v>
          </cell>
          <cell r="K25" t="str">
            <v>0</v>
          </cell>
          <cell r="L25" t="str">
            <v>0</v>
          </cell>
          <cell r="M25" t="str">
            <v>0</v>
          </cell>
          <cell r="N25" t="str">
            <v>0</v>
          </cell>
        </row>
        <row r="26">
          <cell r="C26">
            <v>856745</v>
          </cell>
          <cell r="D26">
            <v>833475</v>
          </cell>
          <cell r="E26">
            <v>920805</v>
          </cell>
          <cell r="F26">
            <v>1002775</v>
          </cell>
          <cell r="G26">
            <v>1038650</v>
          </cell>
          <cell r="H26">
            <v>993625</v>
          </cell>
          <cell r="I26" t="str">
            <v>0</v>
          </cell>
          <cell r="J26" t="str">
            <v>0</v>
          </cell>
          <cell r="K26" t="str">
            <v>0</v>
          </cell>
          <cell r="L26" t="str">
            <v>0</v>
          </cell>
          <cell r="M26" t="str">
            <v>0</v>
          </cell>
          <cell r="N26" t="str">
            <v>0</v>
          </cell>
        </row>
        <row r="27">
          <cell r="C27" t="str">
            <v>0</v>
          </cell>
          <cell r="D27" t="str">
            <v>0</v>
          </cell>
          <cell r="E27">
            <v>1630354</v>
          </cell>
          <cell r="F27">
            <v>216249</v>
          </cell>
          <cell r="G27">
            <v>425172</v>
          </cell>
          <cell r="H27">
            <v>418562</v>
          </cell>
          <cell r="I27" t="str">
            <v>0</v>
          </cell>
          <cell r="J27" t="str">
            <v>0</v>
          </cell>
          <cell r="K27" t="str">
            <v>0</v>
          </cell>
          <cell r="L27" t="str">
            <v>0</v>
          </cell>
          <cell r="M27" t="str">
            <v>0</v>
          </cell>
          <cell r="N27" t="str">
            <v>0</v>
          </cell>
        </row>
        <row r="28">
          <cell r="C28">
            <v>326385</v>
          </cell>
          <cell r="D28">
            <v>320880</v>
          </cell>
          <cell r="E28">
            <v>313830</v>
          </cell>
          <cell r="F28">
            <v>295245</v>
          </cell>
          <cell r="G28">
            <v>272625</v>
          </cell>
          <cell r="H28">
            <v>240495</v>
          </cell>
          <cell r="I28" t="str">
            <v>0</v>
          </cell>
          <cell r="J28" t="str">
            <v>0</v>
          </cell>
          <cell r="K28" t="str">
            <v>0</v>
          </cell>
          <cell r="L28" t="str">
            <v>0</v>
          </cell>
          <cell r="M28" t="str">
            <v>0</v>
          </cell>
          <cell r="N28" t="str">
            <v>0</v>
          </cell>
        </row>
        <row r="29">
          <cell r="C29">
            <v>2145</v>
          </cell>
          <cell r="D29">
            <v>11325</v>
          </cell>
          <cell r="E29">
            <v>11125</v>
          </cell>
          <cell r="F29">
            <v>11640</v>
          </cell>
          <cell r="G29">
            <v>11165</v>
          </cell>
          <cell r="H29">
            <v>11220</v>
          </cell>
          <cell r="I29" t="str">
            <v>0</v>
          </cell>
          <cell r="J29" t="str">
            <v>0</v>
          </cell>
          <cell r="K29" t="str">
            <v>0</v>
          </cell>
          <cell r="L29" t="str">
            <v>0</v>
          </cell>
          <cell r="M29" t="str">
            <v>0</v>
          </cell>
          <cell r="N29" t="str">
            <v>0</v>
          </cell>
        </row>
        <row r="30">
          <cell r="C30">
            <v>181300</v>
          </cell>
          <cell r="D30">
            <v>527670</v>
          </cell>
          <cell r="E30">
            <v>367595</v>
          </cell>
          <cell r="F30">
            <v>358745</v>
          </cell>
          <cell r="G30">
            <v>335110</v>
          </cell>
          <cell r="H30">
            <v>319520</v>
          </cell>
          <cell r="I30" t="str">
            <v>0</v>
          </cell>
          <cell r="J30" t="str">
            <v>0</v>
          </cell>
          <cell r="K30" t="str">
            <v>0</v>
          </cell>
          <cell r="L30" t="str">
            <v>0</v>
          </cell>
          <cell r="M30" t="str">
            <v>0</v>
          </cell>
          <cell r="N30" t="str">
            <v>0</v>
          </cell>
        </row>
        <row r="31">
          <cell r="C31" t="str">
            <v>0</v>
          </cell>
          <cell r="D31" t="str">
            <v>0</v>
          </cell>
          <cell r="E31" t="str">
            <v>0</v>
          </cell>
          <cell r="F31" t="str">
            <v>0</v>
          </cell>
          <cell r="G31" t="str">
            <v>0</v>
          </cell>
          <cell r="H31" t="str">
            <v>0</v>
          </cell>
          <cell r="I31" t="str">
            <v>0</v>
          </cell>
          <cell r="J31" t="str">
            <v>0</v>
          </cell>
          <cell r="K31" t="str">
            <v>0</v>
          </cell>
          <cell r="L31" t="str">
            <v>0</v>
          </cell>
          <cell r="M31" t="str">
            <v>0</v>
          </cell>
          <cell r="N31" t="str">
            <v>0</v>
          </cell>
        </row>
        <row r="32">
          <cell r="C32">
            <v>1620493.73</v>
          </cell>
          <cell r="D32">
            <v>1522514.51</v>
          </cell>
          <cell r="E32">
            <v>1478298.2</v>
          </cell>
          <cell r="F32">
            <v>1657016.96</v>
          </cell>
          <cell r="G32">
            <v>1624217.53</v>
          </cell>
          <cell r="H32">
            <v>1485425.75</v>
          </cell>
          <cell r="I32" t="str">
            <v>0</v>
          </cell>
          <cell r="J32" t="str">
            <v>0</v>
          </cell>
          <cell r="K32" t="str">
            <v>0</v>
          </cell>
          <cell r="L32" t="str">
            <v>0</v>
          </cell>
          <cell r="M32" t="str">
            <v>0</v>
          </cell>
          <cell r="N32" t="str">
            <v>0</v>
          </cell>
        </row>
        <row r="33">
          <cell r="C33" t="str">
            <v>0</v>
          </cell>
          <cell r="D33">
            <v>61371.9</v>
          </cell>
          <cell r="E33">
            <v>80710.98</v>
          </cell>
          <cell r="F33">
            <v>77705.69</v>
          </cell>
          <cell r="G33">
            <v>61928.639999999999</v>
          </cell>
          <cell r="H33">
            <v>53181.11</v>
          </cell>
          <cell r="I33" t="str">
            <v>0</v>
          </cell>
          <cell r="J33" t="str">
            <v>0</v>
          </cell>
          <cell r="K33" t="str">
            <v>0</v>
          </cell>
          <cell r="L33" t="str">
            <v>0</v>
          </cell>
          <cell r="M33" t="str">
            <v>0</v>
          </cell>
          <cell r="N33" t="str">
            <v>0</v>
          </cell>
        </row>
        <row r="34">
          <cell r="C34">
            <v>496779.54</v>
          </cell>
          <cell r="D34">
            <v>723936.12</v>
          </cell>
          <cell r="E34">
            <v>568927.31000000006</v>
          </cell>
          <cell r="F34">
            <v>568055.75</v>
          </cell>
          <cell r="G34">
            <v>533851.28</v>
          </cell>
          <cell r="H34">
            <v>465163.54</v>
          </cell>
          <cell r="I34" t="str">
            <v>0</v>
          </cell>
          <cell r="J34" t="str">
            <v>0</v>
          </cell>
          <cell r="K34" t="str">
            <v>0</v>
          </cell>
          <cell r="L34" t="str">
            <v>0</v>
          </cell>
          <cell r="M34" t="str">
            <v>0</v>
          </cell>
          <cell r="N34" t="str">
            <v>0</v>
          </cell>
        </row>
        <row r="35">
          <cell r="C35">
            <v>113910</v>
          </cell>
          <cell r="D35">
            <v>128290</v>
          </cell>
          <cell r="E35">
            <v>140190</v>
          </cell>
          <cell r="F35">
            <v>161690</v>
          </cell>
          <cell r="G35">
            <v>178290</v>
          </cell>
          <cell r="H35">
            <v>181880</v>
          </cell>
          <cell r="I35" t="str">
            <v>0</v>
          </cell>
          <cell r="J35" t="str">
            <v>0</v>
          </cell>
          <cell r="K35" t="str">
            <v>0</v>
          </cell>
          <cell r="L35" t="str">
            <v>0</v>
          </cell>
          <cell r="M35" t="str">
            <v>0</v>
          </cell>
          <cell r="N35" t="str">
            <v>0</v>
          </cell>
        </row>
        <row r="37">
          <cell r="C37">
            <v>2641547</v>
          </cell>
          <cell r="D37">
            <v>2650284</v>
          </cell>
          <cell r="E37">
            <v>2723088</v>
          </cell>
          <cell r="F37">
            <v>2709832</v>
          </cell>
          <cell r="G37">
            <v>2715792</v>
          </cell>
          <cell r="H37">
            <v>2724923</v>
          </cell>
          <cell r="I37" t="str">
            <v>0</v>
          </cell>
          <cell r="J37" t="str">
            <v>0</v>
          </cell>
          <cell r="K37" t="str">
            <v>0</v>
          </cell>
          <cell r="L37" t="str">
            <v>0</v>
          </cell>
          <cell r="M37" t="str">
            <v>0</v>
          </cell>
          <cell r="N37" t="str">
            <v>0</v>
          </cell>
        </row>
        <row r="38">
          <cell r="C38">
            <v>476955.85</v>
          </cell>
          <cell r="D38">
            <v>476955.85</v>
          </cell>
          <cell r="E38">
            <v>476955.85</v>
          </cell>
          <cell r="F38">
            <v>476955.85</v>
          </cell>
          <cell r="G38">
            <v>476955.85</v>
          </cell>
          <cell r="H38">
            <v>476955.83333333302</v>
          </cell>
          <cell r="I38" t="str">
            <v>0</v>
          </cell>
          <cell r="J38" t="str">
            <v>0</v>
          </cell>
          <cell r="K38" t="str">
            <v>0</v>
          </cell>
          <cell r="L38" t="str">
            <v>0</v>
          </cell>
          <cell r="M38" t="str">
            <v>0</v>
          </cell>
          <cell r="N38" t="str">
            <v>0</v>
          </cell>
        </row>
        <row r="39">
          <cell r="C39">
            <v>82384</v>
          </cell>
          <cell r="D39">
            <v>82384</v>
          </cell>
          <cell r="E39">
            <v>82384</v>
          </cell>
          <cell r="F39">
            <v>82384</v>
          </cell>
          <cell r="G39">
            <v>82384</v>
          </cell>
          <cell r="H39">
            <v>82384</v>
          </cell>
          <cell r="I39" t="str">
            <v>0</v>
          </cell>
          <cell r="J39" t="str">
            <v>0</v>
          </cell>
          <cell r="K39" t="str">
            <v>0</v>
          </cell>
          <cell r="L39" t="str">
            <v>0</v>
          </cell>
          <cell r="M39" t="str">
            <v>0</v>
          </cell>
          <cell r="N39" t="str">
            <v>0</v>
          </cell>
        </row>
        <row r="40">
          <cell r="C40">
            <v>709850</v>
          </cell>
          <cell r="D40">
            <v>731690</v>
          </cell>
          <cell r="E40">
            <v>596940</v>
          </cell>
          <cell r="F40">
            <v>678640</v>
          </cell>
          <cell r="G40">
            <v>680210</v>
          </cell>
          <cell r="H40">
            <v>679400</v>
          </cell>
          <cell r="I40" t="str">
            <v>0</v>
          </cell>
          <cell r="J40" t="str">
            <v>0</v>
          </cell>
          <cell r="K40" t="str">
            <v>0</v>
          </cell>
          <cell r="L40" t="str">
            <v>0</v>
          </cell>
          <cell r="M40" t="str">
            <v>0</v>
          </cell>
          <cell r="N40" t="str">
            <v>0</v>
          </cell>
        </row>
        <row r="41">
          <cell r="C41">
            <v>1043.4000000000001</v>
          </cell>
          <cell r="D41">
            <v>1043.4000000000001</v>
          </cell>
          <cell r="E41">
            <v>1043.4000000000001</v>
          </cell>
          <cell r="F41">
            <v>1043.4000000000001</v>
          </cell>
          <cell r="G41">
            <v>1043.4000000000001</v>
          </cell>
          <cell r="H41">
            <v>1043.3983333333299</v>
          </cell>
          <cell r="I41" t="str">
            <v>0</v>
          </cell>
          <cell r="J41" t="str">
            <v>0</v>
          </cell>
          <cell r="K41" t="str">
            <v>0</v>
          </cell>
          <cell r="L41" t="str">
            <v>0</v>
          </cell>
          <cell r="M41" t="str">
            <v>0</v>
          </cell>
          <cell r="N41" t="str">
            <v>0</v>
          </cell>
        </row>
        <row r="42">
          <cell r="C42">
            <v>3027950</v>
          </cell>
          <cell r="D42">
            <v>3007020</v>
          </cell>
          <cell r="E42">
            <v>2500330</v>
          </cell>
          <cell r="F42">
            <v>2831530</v>
          </cell>
          <cell r="G42">
            <v>2166370</v>
          </cell>
          <cell r="H42">
            <v>2708020</v>
          </cell>
          <cell r="I42" t="str">
            <v>0</v>
          </cell>
          <cell r="J42" t="str">
            <v>0</v>
          </cell>
          <cell r="K42" t="str">
            <v>0</v>
          </cell>
          <cell r="L42" t="str">
            <v>0</v>
          </cell>
          <cell r="M42" t="str">
            <v>0</v>
          </cell>
          <cell r="N42" t="str">
            <v>0</v>
          </cell>
        </row>
        <row r="43">
          <cell r="C43">
            <v>2781885</v>
          </cell>
          <cell r="D43">
            <v>2781885</v>
          </cell>
          <cell r="E43">
            <v>2726595</v>
          </cell>
          <cell r="F43">
            <v>2757185</v>
          </cell>
          <cell r="G43">
            <v>2759275</v>
          </cell>
          <cell r="H43">
            <v>2759275</v>
          </cell>
          <cell r="I43" t="str">
            <v>0</v>
          </cell>
          <cell r="J43" t="str">
            <v>0</v>
          </cell>
          <cell r="K43" t="str">
            <v>0</v>
          </cell>
          <cell r="L43" t="str">
            <v>0</v>
          </cell>
          <cell r="M43" t="str">
            <v>0</v>
          </cell>
          <cell r="N43" t="str">
            <v>0</v>
          </cell>
        </row>
        <row r="44">
          <cell r="C44">
            <v>2046865.96</v>
          </cell>
          <cell r="D44">
            <v>2698783.96</v>
          </cell>
          <cell r="E44">
            <v>2052974.96</v>
          </cell>
          <cell r="F44">
            <v>1852489.96</v>
          </cell>
          <cell r="G44">
            <v>1852604.96</v>
          </cell>
          <cell r="H44">
            <v>2556513</v>
          </cell>
          <cell r="I44" t="str">
            <v>0</v>
          </cell>
          <cell r="J44" t="str">
            <v>0</v>
          </cell>
          <cell r="K44" t="str">
            <v>0</v>
          </cell>
          <cell r="L44" t="str">
            <v>0</v>
          </cell>
          <cell r="M44" t="str">
            <v>0</v>
          </cell>
          <cell r="N44" t="str">
            <v>0</v>
          </cell>
        </row>
        <row r="45">
          <cell r="C45">
            <v>305644</v>
          </cell>
          <cell r="D45">
            <v>314368</v>
          </cell>
          <cell r="E45">
            <v>269196</v>
          </cell>
          <cell r="F45">
            <v>303600</v>
          </cell>
          <cell r="G45">
            <v>305028</v>
          </cell>
          <cell r="H45">
            <v>311880</v>
          </cell>
          <cell r="I45" t="str">
            <v>0</v>
          </cell>
          <cell r="J45" t="str">
            <v>0</v>
          </cell>
          <cell r="K45" t="str">
            <v>0</v>
          </cell>
          <cell r="L45" t="str">
            <v>0</v>
          </cell>
          <cell r="M45" t="str">
            <v>0</v>
          </cell>
          <cell r="N45" t="str">
            <v>0</v>
          </cell>
        </row>
        <row r="46">
          <cell r="C46">
            <v>1115460</v>
          </cell>
          <cell r="D46">
            <v>1109820</v>
          </cell>
          <cell r="E46">
            <v>1108980</v>
          </cell>
          <cell r="F46">
            <v>1220580</v>
          </cell>
          <cell r="G46">
            <v>1059300</v>
          </cell>
          <cell r="H46">
            <v>1315740</v>
          </cell>
          <cell r="I46" t="str">
            <v>0</v>
          </cell>
          <cell r="J46" t="str">
            <v>0</v>
          </cell>
          <cell r="K46" t="str">
            <v>0</v>
          </cell>
          <cell r="L46" t="str">
            <v>0</v>
          </cell>
          <cell r="M46" t="str">
            <v>0</v>
          </cell>
          <cell r="N46" t="str">
            <v>0</v>
          </cell>
        </row>
        <row r="48">
          <cell r="C48">
            <v>20790</v>
          </cell>
          <cell r="D48">
            <v>177066</v>
          </cell>
          <cell r="E48">
            <v>153990</v>
          </cell>
          <cell r="F48">
            <v>134928</v>
          </cell>
          <cell r="G48">
            <v>161856</v>
          </cell>
          <cell r="H48">
            <v>145260</v>
          </cell>
          <cell r="I48" t="str">
            <v>0</v>
          </cell>
          <cell r="J48" t="str">
            <v>0</v>
          </cell>
          <cell r="K48" t="str">
            <v>0</v>
          </cell>
          <cell r="L48" t="str">
            <v>0</v>
          </cell>
          <cell r="M48" t="str">
            <v>0</v>
          </cell>
          <cell r="N48" t="str">
            <v>0</v>
          </cell>
        </row>
        <row r="49">
          <cell r="C49">
            <v>-84097.5</v>
          </cell>
          <cell r="D49">
            <v>214147.5</v>
          </cell>
          <cell r="E49">
            <v>-94299.28</v>
          </cell>
          <cell r="F49">
            <v>99368.639999999999</v>
          </cell>
          <cell r="G49">
            <v>115275.21</v>
          </cell>
          <cell r="H49">
            <v>117990.7543</v>
          </cell>
          <cell r="I49" t="str">
            <v>0</v>
          </cell>
          <cell r="J49" t="str">
            <v>0</v>
          </cell>
          <cell r="K49" t="str">
            <v>0</v>
          </cell>
          <cell r="L49" t="str">
            <v>0</v>
          </cell>
          <cell r="M49" t="str">
            <v>0</v>
          </cell>
          <cell r="N49" t="str">
            <v>0</v>
          </cell>
        </row>
        <row r="50">
          <cell r="C50">
            <v>90350</v>
          </cell>
          <cell r="D50">
            <v>193262.5</v>
          </cell>
          <cell r="E50">
            <v>250275</v>
          </cell>
          <cell r="F50">
            <v>172725</v>
          </cell>
          <cell r="G50">
            <v>172750</v>
          </cell>
          <cell r="H50">
            <v>172750</v>
          </cell>
          <cell r="I50" t="str">
            <v>0</v>
          </cell>
          <cell r="J50" t="str">
            <v>0</v>
          </cell>
          <cell r="K50" t="str">
            <v>0</v>
          </cell>
          <cell r="L50" t="str">
            <v>0</v>
          </cell>
          <cell r="M50" t="str">
            <v>0</v>
          </cell>
          <cell r="N50" t="str">
            <v>0</v>
          </cell>
        </row>
        <row r="51">
          <cell r="C51">
            <v>194655</v>
          </cell>
          <cell r="D51">
            <v>194655</v>
          </cell>
          <cell r="E51">
            <v>194655</v>
          </cell>
          <cell r="F51">
            <v>191600</v>
          </cell>
          <cell r="G51">
            <v>191600</v>
          </cell>
          <cell r="H51">
            <v>191600</v>
          </cell>
          <cell r="I51" t="str">
            <v>0</v>
          </cell>
          <cell r="J51" t="str">
            <v>0</v>
          </cell>
          <cell r="K51" t="str">
            <v>0</v>
          </cell>
          <cell r="L51" t="str">
            <v>0</v>
          </cell>
          <cell r="M51" t="str">
            <v>0</v>
          </cell>
          <cell r="N51" t="str">
            <v>0</v>
          </cell>
        </row>
        <row r="52">
          <cell r="C52">
            <v>46164</v>
          </cell>
          <cell r="D52">
            <v>9132</v>
          </cell>
          <cell r="E52">
            <v>57668</v>
          </cell>
          <cell r="F52">
            <v>107904</v>
          </cell>
          <cell r="G52">
            <v>51348</v>
          </cell>
          <cell r="H52">
            <v>49276</v>
          </cell>
          <cell r="I52" t="str">
            <v>0</v>
          </cell>
          <cell r="J52" t="str">
            <v>0</v>
          </cell>
          <cell r="K52" t="str">
            <v>0</v>
          </cell>
          <cell r="L52" t="str">
            <v>0</v>
          </cell>
          <cell r="M52" t="str">
            <v>0</v>
          </cell>
          <cell r="N52" t="str">
            <v>0</v>
          </cell>
        </row>
        <row r="53">
          <cell r="C53">
            <v>57</v>
          </cell>
          <cell r="D53">
            <v>119415</v>
          </cell>
          <cell r="E53">
            <v>688503</v>
          </cell>
          <cell r="F53">
            <v>-807861</v>
          </cell>
          <cell r="G53" t="str">
            <v>0</v>
          </cell>
          <cell r="H53">
            <v>34428</v>
          </cell>
          <cell r="I53" t="str">
            <v>0</v>
          </cell>
          <cell r="J53" t="str">
            <v>0</v>
          </cell>
          <cell r="K53" t="str">
            <v>0</v>
          </cell>
          <cell r="L53" t="str">
            <v>0</v>
          </cell>
          <cell r="M53" t="str">
            <v>0</v>
          </cell>
          <cell r="N53" t="str">
            <v>0</v>
          </cell>
        </row>
        <row r="54">
          <cell r="C54" t="str">
            <v>0</v>
          </cell>
          <cell r="D54" t="str">
            <v>0</v>
          </cell>
          <cell r="E54" t="str">
            <v>0</v>
          </cell>
          <cell r="F54" t="str">
            <v>0</v>
          </cell>
          <cell r="G54" t="str">
            <v>0</v>
          </cell>
          <cell r="H54" t="str">
            <v>0</v>
          </cell>
          <cell r="I54" t="str">
            <v>0</v>
          </cell>
          <cell r="J54" t="str">
            <v>0</v>
          </cell>
          <cell r="K54" t="str">
            <v>0</v>
          </cell>
          <cell r="L54" t="str">
            <v>0</v>
          </cell>
          <cell r="M54" t="str">
            <v>0</v>
          </cell>
          <cell r="N54" t="str">
            <v>0</v>
          </cell>
        </row>
        <row r="56">
          <cell r="C56">
            <v>0</v>
          </cell>
          <cell r="D56" t="str">
            <v>0</v>
          </cell>
          <cell r="E56">
            <v>501945</v>
          </cell>
          <cell r="F56">
            <v>683955</v>
          </cell>
          <cell r="G56">
            <v>130330</v>
          </cell>
          <cell r="H56">
            <v>207370</v>
          </cell>
          <cell r="I56" t="str">
            <v>0</v>
          </cell>
          <cell r="J56" t="str">
            <v>0</v>
          </cell>
          <cell r="K56" t="str">
            <v>0</v>
          </cell>
          <cell r="L56" t="str">
            <v>0</v>
          </cell>
          <cell r="M56" t="str">
            <v>0</v>
          </cell>
          <cell r="N56" t="str">
            <v>0</v>
          </cell>
        </row>
        <row r="57">
          <cell r="C57">
            <v>36959.47</v>
          </cell>
          <cell r="D57" t="str">
            <v>0</v>
          </cell>
          <cell r="E57">
            <v>40775.25</v>
          </cell>
          <cell r="F57">
            <v>31299.55</v>
          </cell>
          <cell r="G57" t="str">
            <v>0</v>
          </cell>
          <cell r="H57" t="str">
            <v>0</v>
          </cell>
          <cell r="I57" t="str">
            <v>0</v>
          </cell>
          <cell r="J57" t="str">
            <v>0</v>
          </cell>
          <cell r="K57" t="str">
            <v>0</v>
          </cell>
          <cell r="L57" t="str">
            <v>0</v>
          </cell>
          <cell r="M57" t="str">
            <v>0</v>
          </cell>
          <cell r="N57" t="str">
            <v>0</v>
          </cell>
        </row>
        <row r="59">
          <cell r="C59">
            <v>72300</v>
          </cell>
          <cell r="D59">
            <v>71500</v>
          </cell>
          <cell r="E59">
            <v>101700</v>
          </cell>
          <cell r="F59">
            <v>94700</v>
          </cell>
          <cell r="G59">
            <v>81800</v>
          </cell>
          <cell r="H59">
            <v>70800</v>
          </cell>
          <cell r="I59" t="str">
            <v>0</v>
          </cell>
          <cell r="J59" t="str">
            <v>0</v>
          </cell>
          <cell r="K59" t="str">
            <v>0</v>
          </cell>
          <cell r="L59" t="str">
            <v>0</v>
          </cell>
          <cell r="M59" t="str">
            <v>0</v>
          </cell>
          <cell r="N59" t="str">
            <v>0</v>
          </cell>
        </row>
        <row r="60">
          <cell r="C60">
            <v>72625</v>
          </cell>
          <cell r="D60">
            <v>67900</v>
          </cell>
          <cell r="E60">
            <v>41300</v>
          </cell>
          <cell r="F60">
            <v>40950</v>
          </cell>
          <cell r="G60">
            <v>52675</v>
          </cell>
          <cell r="H60">
            <v>44450</v>
          </cell>
          <cell r="I60" t="str">
            <v>0</v>
          </cell>
          <cell r="J60" t="str">
            <v>0</v>
          </cell>
          <cell r="K60" t="str">
            <v>0</v>
          </cell>
          <cell r="L60" t="str">
            <v>0</v>
          </cell>
          <cell r="M60" t="str">
            <v>0</v>
          </cell>
          <cell r="N60" t="str">
            <v>0</v>
          </cell>
        </row>
        <row r="61">
          <cell r="C61">
            <v>102030</v>
          </cell>
          <cell r="D61">
            <v>133056.95999999999</v>
          </cell>
          <cell r="E61">
            <v>87746.94</v>
          </cell>
          <cell r="F61">
            <v>133540.42000000001</v>
          </cell>
          <cell r="G61">
            <v>163382.06</v>
          </cell>
          <cell r="H61">
            <v>202877.47</v>
          </cell>
          <cell r="I61" t="str">
            <v>0</v>
          </cell>
          <cell r="J61" t="str">
            <v>0</v>
          </cell>
          <cell r="K61" t="str">
            <v>0</v>
          </cell>
          <cell r="L61" t="str">
            <v>0</v>
          </cell>
          <cell r="M61" t="str">
            <v>0</v>
          </cell>
          <cell r="N61" t="str">
            <v>0</v>
          </cell>
        </row>
        <row r="63">
          <cell r="C63">
            <v>2859084.66</v>
          </cell>
          <cell r="D63">
            <v>2457126.85</v>
          </cell>
          <cell r="E63">
            <v>2340963.2000000002</v>
          </cell>
          <cell r="F63">
            <v>2377065.5</v>
          </cell>
          <cell r="G63">
            <v>2795198.92</v>
          </cell>
          <cell r="H63">
            <v>2714567.91859903</v>
          </cell>
          <cell r="I63" t="str">
            <v>0</v>
          </cell>
          <cell r="J63" t="str">
            <v>0</v>
          </cell>
          <cell r="K63" t="str">
            <v>0</v>
          </cell>
          <cell r="L63" t="str">
            <v>0</v>
          </cell>
          <cell r="M63" t="str">
            <v>0</v>
          </cell>
          <cell r="N63" t="str">
            <v>0</v>
          </cell>
        </row>
        <row r="64">
          <cell r="C64" t="str">
            <v>0</v>
          </cell>
          <cell r="D64" t="str">
            <v>0</v>
          </cell>
          <cell r="E64" t="str">
            <v>0</v>
          </cell>
          <cell r="F64" t="str">
            <v>0</v>
          </cell>
          <cell r="G64" t="str">
            <v>0</v>
          </cell>
          <cell r="H64" t="str">
            <v>0</v>
          </cell>
          <cell r="I64" t="str">
            <v>0</v>
          </cell>
          <cell r="J64" t="str">
            <v>0</v>
          </cell>
          <cell r="K64" t="str">
            <v>0</v>
          </cell>
          <cell r="L64" t="str">
            <v>0</v>
          </cell>
          <cell r="M64" t="str">
            <v>0</v>
          </cell>
          <cell r="N64" t="str">
            <v>0</v>
          </cell>
        </row>
        <row r="65">
          <cell r="C65" t="str">
            <v>0</v>
          </cell>
          <cell r="D65" t="str">
            <v>0</v>
          </cell>
          <cell r="E65" t="str">
            <v>0</v>
          </cell>
          <cell r="F65" t="str">
            <v>0</v>
          </cell>
          <cell r="G65" t="str">
            <v>0</v>
          </cell>
          <cell r="H65" t="str">
            <v>0</v>
          </cell>
          <cell r="I65" t="str">
            <v>0</v>
          </cell>
          <cell r="J65" t="str">
            <v>0</v>
          </cell>
          <cell r="K65" t="str">
            <v>0</v>
          </cell>
          <cell r="L65" t="str">
            <v>0</v>
          </cell>
          <cell r="M65" t="str">
            <v>0</v>
          </cell>
          <cell r="N65" t="str">
            <v>0</v>
          </cell>
        </row>
        <row r="66">
          <cell r="C66">
            <v>95630.25</v>
          </cell>
          <cell r="D66">
            <v>95630.25</v>
          </cell>
          <cell r="E66">
            <v>97155.25</v>
          </cell>
          <cell r="F66">
            <v>97155.25</v>
          </cell>
          <cell r="G66">
            <v>97155.25</v>
          </cell>
          <cell r="H66">
            <v>97155.25</v>
          </cell>
          <cell r="I66" t="str">
            <v>0</v>
          </cell>
          <cell r="J66" t="str">
            <v>0</v>
          </cell>
          <cell r="K66" t="str">
            <v>0</v>
          </cell>
          <cell r="L66" t="str">
            <v>0</v>
          </cell>
          <cell r="M66" t="str">
            <v>0</v>
          </cell>
          <cell r="N66" t="str">
            <v>0</v>
          </cell>
        </row>
        <row r="67">
          <cell r="C67">
            <v>2050</v>
          </cell>
          <cell r="D67">
            <v>4725</v>
          </cell>
          <cell r="E67" t="str">
            <v>0</v>
          </cell>
          <cell r="F67">
            <v>10500</v>
          </cell>
          <cell r="G67">
            <v>2825</v>
          </cell>
          <cell r="H67">
            <v>2650</v>
          </cell>
          <cell r="I67" t="str">
            <v>0</v>
          </cell>
          <cell r="J67" t="str">
            <v>0</v>
          </cell>
          <cell r="K67" t="str">
            <v>0</v>
          </cell>
          <cell r="L67" t="str">
            <v>0</v>
          </cell>
          <cell r="M67" t="str">
            <v>0</v>
          </cell>
          <cell r="N67" t="str">
            <v>0</v>
          </cell>
        </row>
        <row r="68">
          <cell r="C68">
            <v>262035.78</v>
          </cell>
          <cell r="D68">
            <v>289829.15999999997</v>
          </cell>
          <cell r="E68">
            <v>267975.08</v>
          </cell>
          <cell r="F68">
            <v>263802.37</v>
          </cell>
          <cell r="G68">
            <v>279244.55</v>
          </cell>
          <cell r="H68">
            <v>267440.11999999901</v>
          </cell>
          <cell r="I68" t="str">
            <v>0</v>
          </cell>
          <cell r="J68" t="str">
            <v>0</v>
          </cell>
          <cell r="K68" t="str">
            <v>0</v>
          </cell>
          <cell r="L68" t="str">
            <v>0</v>
          </cell>
          <cell r="M68" t="str">
            <v>0</v>
          </cell>
          <cell r="N68" t="str">
            <v>0</v>
          </cell>
        </row>
        <row r="69">
          <cell r="C69">
            <v>1089340.19</v>
          </cell>
          <cell r="D69">
            <v>1225894.24</v>
          </cell>
          <cell r="E69">
            <v>1157385.31</v>
          </cell>
          <cell r="F69">
            <v>1292850.25</v>
          </cell>
          <cell r="G69">
            <v>1323346.93</v>
          </cell>
          <cell r="H69">
            <v>1275926.1000000299</v>
          </cell>
          <cell r="I69" t="str">
            <v>0</v>
          </cell>
          <cell r="J69" t="str">
            <v>0</v>
          </cell>
          <cell r="K69" t="str">
            <v>0</v>
          </cell>
          <cell r="L69" t="str">
            <v>0</v>
          </cell>
          <cell r="M69" t="str">
            <v>0</v>
          </cell>
          <cell r="N69" t="str">
            <v>0</v>
          </cell>
        </row>
        <row r="70">
          <cell r="C70">
            <v>222603.34</v>
          </cell>
          <cell r="D70">
            <v>124568.67</v>
          </cell>
          <cell r="E70">
            <v>132118.67000000001</v>
          </cell>
          <cell r="F70">
            <v>132118.67000000001</v>
          </cell>
          <cell r="G70">
            <v>138668.67000000001</v>
          </cell>
          <cell r="H70">
            <v>149091</v>
          </cell>
          <cell r="I70" t="str">
            <v>0</v>
          </cell>
          <cell r="J70" t="str">
            <v>0</v>
          </cell>
          <cell r="K70" t="str">
            <v>0</v>
          </cell>
          <cell r="L70" t="str">
            <v>0</v>
          </cell>
          <cell r="M70" t="str">
            <v>0</v>
          </cell>
          <cell r="N70" t="str">
            <v>0</v>
          </cell>
        </row>
        <row r="71">
          <cell r="C71">
            <v>3734562.1</v>
          </cell>
          <cell r="D71">
            <v>3267488.01</v>
          </cell>
          <cell r="E71">
            <v>3292174.53</v>
          </cell>
          <cell r="F71">
            <v>3498075.98</v>
          </cell>
          <cell r="G71">
            <v>3613694.72</v>
          </cell>
          <cell r="H71">
            <v>3533556.69000225</v>
          </cell>
          <cell r="I71" t="str">
            <v>0</v>
          </cell>
          <cell r="J71" t="str">
            <v>0</v>
          </cell>
          <cell r="K71" t="str">
            <v>0</v>
          </cell>
          <cell r="L71" t="str">
            <v>0</v>
          </cell>
          <cell r="M71" t="str">
            <v>0</v>
          </cell>
          <cell r="N71" t="str">
            <v>0</v>
          </cell>
        </row>
        <row r="72">
          <cell r="C72" t="str">
            <v>0</v>
          </cell>
          <cell r="D72">
            <v>646871.1</v>
          </cell>
          <cell r="E72">
            <v>665750.1</v>
          </cell>
          <cell r="F72">
            <v>663810</v>
          </cell>
          <cell r="G72">
            <v>694059.9</v>
          </cell>
          <cell r="H72">
            <v>702624.79999963602</v>
          </cell>
          <cell r="I72" t="str">
            <v>0</v>
          </cell>
          <cell r="J72" t="str">
            <v>0</v>
          </cell>
          <cell r="K72" t="str">
            <v>0</v>
          </cell>
          <cell r="L72" t="str">
            <v>0</v>
          </cell>
          <cell r="M72" t="str">
            <v>0</v>
          </cell>
          <cell r="N72" t="str">
            <v>0</v>
          </cell>
        </row>
        <row r="73">
          <cell r="C73">
            <v>112911.22</v>
          </cell>
          <cell r="D73">
            <v>89770.559999999998</v>
          </cell>
          <cell r="E73">
            <v>154039.98000000001</v>
          </cell>
          <cell r="F73">
            <v>114715.43</v>
          </cell>
          <cell r="G73">
            <v>115709.56</v>
          </cell>
          <cell r="H73">
            <v>86305.279999999999</v>
          </cell>
          <cell r="I73" t="str">
            <v>0</v>
          </cell>
          <cell r="J73" t="str">
            <v>0</v>
          </cell>
          <cell r="K73" t="str">
            <v>0</v>
          </cell>
          <cell r="L73" t="str">
            <v>0</v>
          </cell>
          <cell r="M73" t="str">
            <v>0</v>
          </cell>
          <cell r="N73" t="str">
            <v>0</v>
          </cell>
        </row>
        <row r="74">
          <cell r="C74">
            <v>110196.31</v>
          </cell>
          <cell r="D74">
            <v>117139.54</v>
          </cell>
          <cell r="E74">
            <v>132236.15</v>
          </cell>
          <cell r="F74">
            <v>125205.91</v>
          </cell>
          <cell r="G74">
            <v>123573.14</v>
          </cell>
          <cell r="H74">
            <v>131216.45000000001</v>
          </cell>
          <cell r="I74" t="str">
            <v>0</v>
          </cell>
          <cell r="J74" t="str">
            <v>0</v>
          </cell>
          <cell r="K74" t="str">
            <v>0</v>
          </cell>
          <cell r="L74" t="str">
            <v>0</v>
          </cell>
          <cell r="M74" t="str">
            <v>0</v>
          </cell>
          <cell r="N74" t="str">
            <v>0</v>
          </cell>
        </row>
        <row r="75">
          <cell r="C75">
            <v>127488.22</v>
          </cell>
          <cell r="D75">
            <v>107893.97</v>
          </cell>
          <cell r="E75">
            <v>143419.17000000001</v>
          </cell>
          <cell r="F75">
            <v>147569.87</v>
          </cell>
          <cell r="G75">
            <v>173383.7</v>
          </cell>
          <cell r="H75">
            <v>152149.26</v>
          </cell>
          <cell r="I75" t="str">
            <v>0</v>
          </cell>
          <cell r="J75" t="str">
            <v>0</v>
          </cell>
          <cell r="K75" t="str">
            <v>0</v>
          </cell>
          <cell r="L75" t="str">
            <v>0</v>
          </cell>
          <cell r="M75" t="str">
            <v>0</v>
          </cell>
          <cell r="N75" t="str">
            <v>0</v>
          </cell>
        </row>
        <row r="76">
          <cell r="C76">
            <v>742104.7</v>
          </cell>
          <cell r="D76">
            <v>609761.25</v>
          </cell>
          <cell r="E76">
            <v>804215.46</v>
          </cell>
          <cell r="F76">
            <v>875735.45</v>
          </cell>
          <cell r="G76">
            <v>1053416.1299999999</v>
          </cell>
          <cell r="H76">
            <v>917159.62</v>
          </cell>
          <cell r="I76" t="str">
            <v>0</v>
          </cell>
          <cell r="J76" t="str">
            <v>0</v>
          </cell>
          <cell r="K76" t="str">
            <v>0</v>
          </cell>
          <cell r="L76" t="str">
            <v>0</v>
          </cell>
          <cell r="M76" t="str">
            <v>0</v>
          </cell>
          <cell r="N76" t="str">
            <v>0</v>
          </cell>
        </row>
        <row r="77">
          <cell r="C77">
            <v>28168.03</v>
          </cell>
          <cell r="D77">
            <v>107979.05</v>
          </cell>
          <cell r="E77">
            <v>39109.18</v>
          </cell>
          <cell r="F77">
            <v>27591</v>
          </cell>
          <cell r="G77">
            <v>84487.01</v>
          </cell>
          <cell r="H77">
            <v>74273</v>
          </cell>
          <cell r="I77" t="str">
            <v>0</v>
          </cell>
          <cell r="J77" t="str">
            <v>0</v>
          </cell>
          <cell r="K77" t="str">
            <v>0</v>
          </cell>
          <cell r="L77" t="str">
            <v>0</v>
          </cell>
          <cell r="M77" t="str">
            <v>0</v>
          </cell>
          <cell r="N77" t="str">
            <v>0</v>
          </cell>
        </row>
        <row r="78">
          <cell r="C78">
            <v>145450</v>
          </cell>
          <cell r="D78">
            <v>153489</v>
          </cell>
          <cell r="E78">
            <v>153540</v>
          </cell>
          <cell r="F78">
            <v>150720</v>
          </cell>
          <cell r="G78">
            <v>162988</v>
          </cell>
          <cell r="H78">
            <v>158526</v>
          </cell>
          <cell r="I78" t="str">
            <v>0</v>
          </cell>
          <cell r="J78" t="str">
            <v>0</v>
          </cell>
          <cell r="K78" t="str">
            <v>0</v>
          </cell>
          <cell r="L78" t="str">
            <v>0</v>
          </cell>
          <cell r="M78" t="str">
            <v>0</v>
          </cell>
          <cell r="N78" t="str">
            <v>0</v>
          </cell>
        </row>
        <row r="79">
          <cell r="C79">
            <v>951516.43</v>
          </cell>
          <cell r="D79">
            <v>820193.39</v>
          </cell>
          <cell r="E79">
            <v>800000</v>
          </cell>
          <cell r="F79">
            <v>1234194.77</v>
          </cell>
          <cell r="G79">
            <v>980776.51</v>
          </cell>
          <cell r="H79">
            <v>946093</v>
          </cell>
          <cell r="I79" t="str">
            <v>0</v>
          </cell>
          <cell r="J79" t="str">
            <v>0</v>
          </cell>
          <cell r="K79" t="str">
            <v>0</v>
          </cell>
          <cell r="L79" t="str">
            <v>0</v>
          </cell>
          <cell r="M79" t="str">
            <v>0</v>
          </cell>
          <cell r="N79" t="str">
            <v>0</v>
          </cell>
        </row>
        <row r="87">
          <cell r="C87">
            <v>4278153.38</v>
          </cell>
          <cell r="D87">
            <v>4712110.8899999997</v>
          </cell>
          <cell r="E87">
            <v>4363502.1900000004</v>
          </cell>
          <cell r="F87">
            <v>5008100.4800000004</v>
          </cell>
          <cell r="G87">
            <v>46595.87</v>
          </cell>
          <cell r="H87">
            <v>46595.87</v>
          </cell>
          <cell r="I87" t="str">
            <v>0</v>
          </cell>
          <cell r="J87" t="str">
            <v>0</v>
          </cell>
          <cell r="K87" t="str">
            <v>0</v>
          </cell>
          <cell r="L87" t="str">
            <v>0</v>
          </cell>
          <cell r="M87" t="str">
            <v>0</v>
          </cell>
          <cell r="N87" t="str">
            <v>0</v>
          </cell>
        </row>
        <row r="88">
          <cell r="C88" t="str">
            <v>0</v>
          </cell>
          <cell r="D88" t="str">
            <v>0</v>
          </cell>
          <cell r="E88" t="str">
            <v>0</v>
          </cell>
          <cell r="F88" t="str">
            <v>0</v>
          </cell>
          <cell r="G88" t="str">
            <v>0</v>
          </cell>
          <cell r="H88" t="str">
            <v>0</v>
          </cell>
          <cell r="I88" t="str">
            <v>0</v>
          </cell>
          <cell r="J88" t="str">
            <v>0</v>
          </cell>
          <cell r="K88" t="str">
            <v>0</v>
          </cell>
          <cell r="L88" t="str">
            <v>0</v>
          </cell>
          <cell r="M88" t="str">
            <v>0</v>
          </cell>
          <cell r="N88" t="str">
            <v>0</v>
          </cell>
        </row>
        <row r="89">
          <cell r="C89">
            <v>2965671.81</v>
          </cell>
          <cell r="D89">
            <v>1670996.39</v>
          </cell>
          <cell r="E89">
            <v>1783373.68</v>
          </cell>
          <cell r="F89">
            <v>1989368.54</v>
          </cell>
          <cell r="G89">
            <v>460.98</v>
          </cell>
          <cell r="H89">
            <v>368.38</v>
          </cell>
          <cell r="I89" t="str">
            <v>0</v>
          </cell>
          <cell r="J89" t="str">
            <v>0</v>
          </cell>
          <cell r="K89" t="str">
            <v>0</v>
          </cell>
          <cell r="L89" t="str">
            <v>0</v>
          </cell>
          <cell r="M89" t="str">
            <v>0</v>
          </cell>
          <cell r="N89" t="str">
            <v>0</v>
          </cell>
        </row>
        <row r="90">
          <cell r="C90">
            <v>1494123.83</v>
          </cell>
          <cell r="D90">
            <v>2106432.9900000002</v>
          </cell>
          <cell r="E90">
            <v>2069905.86</v>
          </cell>
          <cell r="F90">
            <v>2116604.0699999998</v>
          </cell>
          <cell r="G90">
            <v>0.16</v>
          </cell>
          <cell r="H90">
            <v>0.16</v>
          </cell>
          <cell r="I90" t="str">
            <v>0</v>
          </cell>
          <cell r="J90" t="str">
            <v>0</v>
          </cell>
          <cell r="K90" t="str">
            <v>0</v>
          </cell>
          <cell r="L90" t="str">
            <v>0</v>
          </cell>
          <cell r="M90" t="str">
            <v>0</v>
          </cell>
          <cell r="N90" t="str">
            <v>0</v>
          </cell>
        </row>
        <row r="91">
          <cell r="C91">
            <v>257972.81</v>
          </cell>
          <cell r="D91">
            <v>242120.18</v>
          </cell>
          <cell r="E91">
            <v>237954.1</v>
          </cell>
          <cell r="F91">
            <v>247604.8</v>
          </cell>
          <cell r="G91">
            <v>0.13</v>
          </cell>
          <cell r="H91">
            <v>0.13</v>
          </cell>
          <cell r="I91" t="str">
            <v>0</v>
          </cell>
          <cell r="J91" t="str">
            <v>0</v>
          </cell>
          <cell r="K91" t="str">
            <v>0</v>
          </cell>
          <cell r="L91" t="str">
            <v>0</v>
          </cell>
          <cell r="M91" t="str">
            <v>0</v>
          </cell>
          <cell r="N91" t="str">
            <v>0</v>
          </cell>
        </row>
        <row r="92">
          <cell r="C92" t="str">
            <v>0</v>
          </cell>
          <cell r="D92">
            <v>1421578.17</v>
          </cell>
          <cell r="E92">
            <v>1421578.17</v>
          </cell>
          <cell r="F92">
            <v>1421578.17</v>
          </cell>
          <cell r="G92" t="str">
            <v>0</v>
          </cell>
          <cell r="H92" t="str">
            <v>0</v>
          </cell>
          <cell r="I92" t="str">
            <v>0</v>
          </cell>
          <cell r="J92" t="str">
            <v>0</v>
          </cell>
          <cell r="K92" t="str">
            <v>0</v>
          </cell>
          <cell r="L92" t="str">
            <v>0</v>
          </cell>
          <cell r="M92" t="str">
            <v>0</v>
          </cell>
          <cell r="N92" t="str">
            <v>0</v>
          </cell>
        </row>
        <row r="93">
          <cell r="C93">
            <v>878977.32</v>
          </cell>
          <cell r="D93">
            <v>878954.68</v>
          </cell>
          <cell r="E93">
            <v>719866.46</v>
          </cell>
          <cell r="F93">
            <v>803440.5</v>
          </cell>
          <cell r="G93">
            <v>8557.09</v>
          </cell>
          <cell r="H93">
            <v>8557.09</v>
          </cell>
          <cell r="I93" t="str">
            <v>0</v>
          </cell>
          <cell r="J93" t="str">
            <v>0</v>
          </cell>
          <cell r="K93" t="str">
            <v>0</v>
          </cell>
          <cell r="L93" t="str">
            <v>0</v>
          </cell>
          <cell r="M93" t="str">
            <v>0</v>
          </cell>
          <cell r="N93" t="str">
            <v>0</v>
          </cell>
        </row>
        <row r="94">
          <cell r="C94" t="str">
            <v>0</v>
          </cell>
          <cell r="D94">
            <v>1069783.08</v>
          </cell>
          <cell r="E94">
            <v>562212.01</v>
          </cell>
          <cell r="F94">
            <v>547440.53</v>
          </cell>
          <cell r="G94">
            <v>592617.12</v>
          </cell>
          <cell r="H94">
            <v>634337.71</v>
          </cell>
          <cell r="I94" t="str">
            <v>0</v>
          </cell>
          <cell r="J94" t="str">
            <v>0</v>
          </cell>
          <cell r="K94" t="str">
            <v>0</v>
          </cell>
          <cell r="L94" t="str">
            <v>0</v>
          </cell>
          <cell r="M94" t="str">
            <v>0</v>
          </cell>
          <cell r="N94" t="str">
            <v>0</v>
          </cell>
        </row>
        <row r="95">
          <cell r="C95">
            <v>3465802.97</v>
          </cell>
          <cell r="D95">
            <v>3866319.91</v>
          </cell>
          <cell r="E95">
            <v>3168984.25</v>
          </cell>
          <cell r="F95">
            <v>3243398.36</v>
          </cell>
          <cell r="G95" t="str">
            <v>0</v>
          </cell>
          <cell r="H95">
            <v>36976.410000000003</v>
          </cell>
          <cell r="I95" t="str">
            <v>0</v>
          </cell>
          <cell r="J95" t="str">
            <v>0</v>
          </cell>
          <cell r="K95" t="str">
            <v>0</v>
          </cell>
          <cell r="L95" t="str">
            <v>0</v>
          </cell>
          <cell r="M95" t="str">
            <v>0</v>
          </cell>
          <cell r="N95" t="str">
            <v>0</v>
          </cell>
        </row>
        <row r="96">
          <cell r="C96">
            <v>3064757.92</v>
          </cell>
          <cell r="D96">
            <v>3459720.63</v>
          </cell>
          <cell r="E96">
            <v>3398206.29</v>
          </cell>
          <cell r="F96">
            <v>3501102.09</v>
          </cell>
          <cell r="G96">
            <v>-89531.62</v>
          </cell>
          <cell r="H96">
            <v>35856</v>
          </cell>
          <cell r="I96" t="str">
            <v>0</v>
          </cell>
          <cell r="J96" t="str">
            <v>0</v>
          </cell>
          <cell r="K96" t="str">
            <v>0</v>
          </cell>
          <cell r="L96" t="str">
            <v>0</v>
          </cell>
          <cell r="M96" t="str">
            <v>0</v>
          </cell>
          <cell r="N96" t="str">
            <v>0</v>
          </cell>
        </row>
        <row r="97">
          <cell r="C97">
            <v>123616.64</v>
          </cell>
          <cell r="D97">
            <v>192208.8</v>
          </cell>
          <cell r="E97">
            <v>217836.64</v>
          </cell>
          <cell r="F97">
            <v>220474.8</v>
          </cell>
          <cell r="G97">
            <v>220474.8</v>
          </cell>
          <cell r="H97">
            <v>213766</v>
          </cell>
          <cell r="I97" t="str">
            <v>0</v>
          </cell>
          <cell r="J97" t="str">
            <v>0</v>
          </cell>
          <cell r="K97" t="str">
            <v>0</v>
          </cell>
          <cell r="L97" t="str">
            <v>0</v>
          </cell>
          <cell r="M97" t="str">
            <v>0</v>
          </cell>
          <cell r="N97" t="str">
            <v>0</v>
          </cell>
        </row>
        <row r="98">
          <cell r="C98" t="str">
            <v>0</v>
          </cell>
          <cell r="D98" t="str">
            <v>0</v>
          </cell>
          <cell r="E98" t="str">
            <v>0</v>
          </cell>
          <cell r="F98" t="str">
            <v>0</v>
          </cell>
          <cell r="G98" t="str">
            <v>0</v>
          </cell>
          <cell r="H98" t="str">
            <v>0</v>
          </cell>
          <cell r="I98" t="str">
            <v>0</v>
          </cell>
          <cell r="J98" t="str">
            <v>0</v>
          </cell>
          <cell r="K98" t="str">
            <v>0</v>
          </cell>
          <cell r="L98" t="str">
            <v>0</v>
          </cell>
          <cell r="M98" t="str">
            <v>0</v>
          </cell>
          <cell r="N98" t="str">
            <v>0</v>
          </cell>
        </row>
        <row r="99">
          <cell r="C99" t="str">
            <v>0</v>
          </cell>
          <cell r="D99" t="str">
            <v>0</v>
          </cell>
          <cell r="E99">
            <v>369461.35</v>
          </cell>
          <cell r="F99">
            <v>388334.31</v>
          </cell>
          <cell r="G99" t="str">
            <v>0</v>
          </cell>
          <cell r="H99">
            <v>13560.18</v>
          </cell>
          <cell r="I99" t="str">
            <v>0</v>
          </cell>
          <cell r="J99" t="str">
            <v>0</v>
          </cell>
          <cell r="K99" t="str">
            <v>0</v>
          </cell>
          <cell r="L99" t="str">
            <v>0</v>
          </cell>
          <cell r="M99" t="str">
            <v>0</v>
          </cell>
          <cell r="N99" t="str">
            <v>0</v>
          </cell>
        </row>
        <row r="100">
          <cell r="C100" t="str">
            <v>0</v>
          </cell>
          <cell r="D100" t="str">
            <v>0</v>
          </cell>
          <cell r="E100" t="str">
            <v>0</v>
          </cell>
          <cell r="F100" t="str">
            <v>0</v>
          </cell>
          <cell r="G100" t="str">
            <v>0</v>
          </cell>
          <cell r="H100" t="str">
            <v>0</v>
          </cell>
          <cell r="I100" t="str">
            <v>0</v>
          </cell>
          <cell r="J100" t="str">
            <v>0</v>
          </cell>
          <cell r="K100" t="str">
            <v>0</v>
          </cell>
          <cell r="L100" t="str">
            <v>0</v>
          </cell>
          <cell r="M100" t="str">
            <v>0</v>
          </cell>
          <cell r="N100" t="str">
            <v>0</v>
          </cell>
        </row>
        <row r="101">
          <cell r="C101" t="str">
            <v>0</v>
          </cell>
          <cell r="D101" t="str">
            <v>0</v>
          </cell>
          <cell r="E101" t="str">
            <v>0</v>
          </cell>
          <cell r="F101" t="str">
            <v>0</v>
          </cell>
          <cell r="G101">
            <v>4582723.07</v>
          </cell>
          <cell r="H101">
            <v>4799961.12</v>
          </cell>
          <cell r="I101" t="str">
            <v>0</v>
          </cell>
          <cell r="J101" t="str">
            <v>0</v>
          </cell>
          <cell r="K101" t="str">
            <v>0</v>
          </cell>
          <cell r="L101" t="str">
            <v>0</v>
          </cell>
          <cell r="M101" t="str">
            <v>0</v>
          </cell>
          <cell r="N101" t="str">
            <v>0</v>
          </cell>
        </row>
        <row r="102">
          <cell r="C102" t="str">
            <v>0</v>
          </cell>
          <cell r="D102" t="str">
            <v>0</v>
          </cell>
          <cell r="E102" t="str">
            <v>0</v>
          </cell>
          <cell r="F102" t="str">
            <v>0</v>
          </cell>
          <cell r="G102" t="str">
            <v>0</v>
          </cell>
          <cell r="H102" t="str">
            <v>0</v>
          </cell>
          <cell r="I102" t="str">
            <v>0</v>
          </cell>
          <cell r="J102" t="str">
            <v>0</v>
          </cell>
          <cell r="K102" t="str">
            <v>0</v>
          </cell>
          <cell r="L102" t="str">
            <v>0</v>
          </cell>
          <cell r="M102" t="str">
            <v>0</v>
          </cell>
          <cell r="N102" t="str">
            <v>0</v>
          </cell>
        </row>
        <row r="103">
          <cell r="C103" t="str">
            <v>0</v>
          </cell>
          <cell r="D103" t="str">
            <v>0</v>
          </cell>
          <cell r="E103" t="str">
            <v>0</v>
          </cell>
          <cell r="F103" t="str">
            <v>0</v>
          </cell>
          <cell r="G103">
            <v>2218177.7599999998</v>
          </cell>
          <cell r="H103">
            <v>2149264.04</v>
          </cell>
          <cell r="I103" t="str">
            <v>0</v>
          </cell>
          <cell r="J103" t="str">
            <v>0</v>
          </cell>
          <cell r="K103" t="str">
            <v>0</v>
          </cell>
          <cell r="L103" t="str">
            <v>0</v>
          </cell>
          <cell r="M103" t="str">
            <v>0</v>
          </cell>
          <cell r="N103" t="str">
            <v>0</v>
          </cell>
        </row>
        <row r="104">
          <cell r="C104" t="str">
            <v>0</v>
          </cell>
          <cell r="D104" t="str">
            <v>0</v>
          </cell>
          <cell r="E104" t="str">
            <v>0</v>
          </cell>
          <cell r="F104" t="str">
            <v>0</v>
          </cell>
          <cell r="G104">
            <v>2090325.66</v>
          </cell>
          <cell r="H104">
            <v>2074372.54</v>
          </cell>
          <cell r="I104" t="str">
            <v>0</v>
          </cell>
          <cell r="J104" t="str">
            <v>0</v>
          </cell>
          <cell r="K104" t="str">
            <v>0</v>
          </cell>
          <cell r="L104" t="str">
            <v>0</v>
          </cell>
          <cell r="M104" t="str">
            <v>0</v>
          </cell>
          <cell r="N104" t="str">
            <v>0</v>
          </cell>
        </row>
        <row r="105">
          <cell r="C105" t="str">
            <v>0</v>
          </cell>
          <cell r="D105" t="str">
            <v>0</v>
          </cell>
          <cell r="E105" t="str">
            <v>0</v>
          </cell>
          <cell r="F105" t="str">
            <v>0</v>
          </cell>
          <cell r="G105">
            <v>255249.71</v>
          </cell>
          <cell r="H105">
            <v>245628.15</v>
          </cell>
          <cell r="I105" t="str">
            <v>0</v>
          </cell>
          <cell r="J105" t="str">
            <v>0</v>
          </cell>
          <cell r="K105" t="str">
            <v>0</v>
          </cell>
          <cell r="L105" t="str">
            <v>0</v>
          </cell>
          <cell r="M105" t="str">
            <v>0</v>
          </cell>
          <cell r="N105" t="str">
            <v>0</v>
          </cell>
        </row>
        <row r="106">
          <cell r="C106" t="str">
            <v>0</v>
          </cell>
          <cell r="D106" t="str">
            <v>0</v>
          </cell>
          <cell r="E106" t="str">
            <v>0</v>
          </cell>
          <cell r="F106" t="str">
            <v>0</v>
          </cell>
          <cell r="G106">
            <v>1458736.17</v>
          </cell>
          <cell r="H106">
            <v>1458736.17</v>
          </cell>
          <cell r="I106" t="str">
            <v>0</v>
          </cell>
          <cell r="J106" t="str">
            <v>0</v>
          </cell>
          <cell r="K106" t="str">
            <v>0</v>
          </cell>
          <cell r="L106" t="str">
            <v>0</v>
          </cell>
          <cell r="M106" t="str">
            <v>0</v>
          </cell>
          <cell r="N106" t="str">
            <v>0</v>
          </cell>
        </row>
        <row r="107">
          <cell r="C107" t="str">
            <v>0</v>
          </cell>
          <cell r="D107" t="str">
            <v>0</v>
          </cell>
          <cell r="E107" t="str">
            <v>0</v>
          </cell>
          <cell r="F107" t="str">
            <v>0</v>
          </cell>
          <cell r="G107">
            <v>762733.11</v>
          </cell>
          <cell r="H107">
            <v>815092.38</v>
          </cell>
          <cell r="I107" t="str">
            <v>0</v>
          </cell>
          <cell r="J107" t="str">
            <v>0</v>
          </cell>
          <cell r="K107" t="str">
            <v>0</v>
          </cell>
          <cell r="L107" t="str">
            <v>0</v>
          </cell>
          <cell r="M107" t="str">
            <v>0</v>
          </cell>
          <cell r="N107" t="str">
            <v>0</v>
          </cell>
        </row>
        <row r="108">
          <cell r="C108" t="str">
            <v>0</v>
          </cell>
          <cell r="D108" t="str">
            <v>0</v>
          </cell>
          <cell r="E108" t="str">
            <v>0</v>
          </cell>
          <cell r="F108" t="str">
            <v>0</v>
          </cell>
          <cell r="G108">
            <v>3394663.07</v>
          </cell>
          <cell r="H108">
            <v>3520577.8099999996</v>
          </cell>
          <cell r="I108" t="str">
            <v>0</v>
          </cell>
          <cell r="J108" t="str">
            <v>0</v>
          </cell>
          <cell r="K108" t="str">
            <v>0</v>
          </cell>
          <cell r="L108" t="str">
            <v>0</v>
          </cell>
          <cell r="M108" t="str">
            <v>0</v>
          </cell>
          <cell r="N108" t="str">
            <v>0</v>
          </cell>
        </row>
        <row r="111">
          <cell r="C111">
            <v>363075</v>
          </cell>
          <cell r="D111">
            <v>348435</v>
          </cell>
          <cell r="E111">
            <v>354405</v>
          </cell>
          <cell r="F111">
            <v>354405</v>
          </cell>
          <cell r="G111">
            <v>390</v>
          </cell>
          <cell r="H111">
            <v>0</v>
          </cell>
          <cell r="I111" t="str">
            <v>0</v>
          </cell>
          <cell r="J111" t="str">
            <v>0</v>
          </cell>
          <cell r="K111" t="str">
            <v>0</v>
          </cell>
          <cell r="L111" t="str">
            <v>0</v>
          </cell>
          <cell r="M111" t="str">
            <v>0</v>
          </cell>
          <cell r="N111" t="str">
            <v>0</v>
          </cell>
        </row>
        <row r="112">
          <cell r="C112">
            <v>54260</v>
          </cell>
          <cell r="D112">
            <v>54230</v>
          </cell>
          <cell r="E112">
            <v>76120</v>
          </cell>
          <cell r="F112">
            <v>75730</v>
          </cell>
          <cell r="G112">
            <v>95630</v>
          </cell>
          <cell r="H112">
            <v>113560</v>
          </cell>
          <cell r="I112" t="str">
            <v>0</v>
          </cell>
          <cell r="J112" t="str">
            <v>0</v>
          </cell>
          <cell r="K112" t="str">
            <v>0</v>
          </cell>
          <cell r="L112" t="str">
            <v>0</v>
          </cell>
          <cell r="M112" t="str">
            <v>0</v>
          </cell>
          <cell r="N112" t="str">
            <v>0</v>
          </cell>
        </row>
        <row r="113">
          <cell r="C113">
            <v>206570</v>
          </cell>
          <cell r="D113">
            <v>199060</v>
          </cell>
          <cell r="E113">
            <v>201430</v>
          </cell>
          <cell r="F113">
            <v>202480</v>
          </cell>
          <cell r="G113">
            <v>230</v>
          </cell>
          <cell r="H113">
            <v>280</v>
          </cell>
          <cell r="I113" t="str">
            <v>0</v>
          </cell>
          <cell r="J113" t="str">
            <v>0</v>
          </cell>
          <cell r="K113" t="str">
            <v>0</v>
          </cell>
          <cell r="L113" t="str">
            <v>0</v>
          </cell>
          <cell r="M113" t="str">
            <v>0</v>
          </cell>
          <cell r="N113" t="str">
            <v>0</v>
          </cell>
        </row>
        <row r="114">
          <cell r="C114">
            <v>642880</v>
          </cell>
          <cell r="D114">
            <v>643160</v>
          </cell>
          <cell r="E114">
            <v>857080</v>
          </cell>
          <cell r="F114">
            <v>938000</v>
          </cell>
          <cell r="G114">
            <v>1140160</v>
          </cell>
          <cell r="H114">
            <v>1319360</v>
          </cell>
          <cell r="I114" t="str">
            <v>0</v>
          </cell>
          <cell r="J114" t="str">
            <v>0</v>
          </cell>
          <cell r="K114" t="str">
            <v>0</v>
          </cell>
          <cell r="L114" t="str">
            <v>0</v>
          </cell>
          <cell r="M114" t="str">
            <v>0</v>
          </cell>
          <cell r="N114" t="str">
            <v>0</v>
          </cell>
        </row>
        <row r="115">
          <cell r="C115">
            <v>2419760</v>
          </cell>
          <cell r="D115">
            <v>2336880</v>
          </cell>
          <cell r="E115">
            <v>2583980</v>
          </cell>
          <cell r="F115">
            <v>2596160</v>
          </cell>
          <cell r="G115">
            <v>3080</v>
          </cell>
          <cell r="H115">
            <v>3780</v>
          </cell>
          <cell r="I115" t="str">
            <v>0</v>
          </cell>
          <cell r="J115" t="str">
            <v>0</v>
          </cell>
          <cell r="K115" t="str">
            <v>0</v>
          </cell>
          <cell r="L115" t="str">
            <v>0</v>
          </cell>
          <cell r="M115" t="str">
            <v>0</v>
          </cell>
          <cell r="N115" t="str">
            <v>0</v>
          </cell>
        </row>
        <row r="116">
          <cell r="C116">
            <v>133440</v>
          </cell>
          <cell r="D116">
            <v>132640</v>
          </cell>
          <cell r="E116">
            <v>238400</v>
          </cell>
          <cell r="F116">
            <v>139680</v>
          </cell>
          <cell r="G116">
            <v>227040</v>
          </cell>
          <cell r="H116">
            <v>309120</v>
          </cell>
          <cell r="I116" t="str">
            <v>0</v>
          </cell>
          <cell r="J116" t="str">
            <v>0</v>
          </cell>
          <cell r="K116" t="str">
            <v>0</v>
          </cell>
          <cell r="L116" t="str">
            <v>0</v>
          </cell>
          <cell r="M116" t="str">
            <v>0</v>
          </cell>
          <cell r="N116" t="str">
            <v>0</v>
          </cell>
        </row>
        <row r="117">
          <cell r="C117">
            <v>539680</v>
          </cell>
          <cell r="D117">
            <v>514240</v>
          </cell>
          <cell r="E117">
            <v>269760</v>
          </cell>
          <cell r="F117">
            <v>272640</v>
          </cell>
          <cell r="G117">
            <v>160</v>
          </cell>
          <cell r="H117">
            <v>160</v>
          </cell>
          <cell r="I117" t="str">
            <v>0</v>
          </cell>
          <cell r="J117" t="str">
            <v>0</v>
          </cell>
          <cell r="K117" t="str">
            <v>0</v>
          </cell>
          <cell r="L117" t="str">
            <v>0</v>
          </cell>
          <cell r="M117" t="str">
            <v>0</v>
          </cell>
          <cell r="N117" t="str">
            <v>0</v>
          </cell>
        </row>
        <row r="118">
          <cell r="C118" t="str">
            <v>0</v>
          </cell>
          <cell r="D118" t="str">
            <v>0</v>
          </cell>
          <cell r="E118" t="str">
            <v>0</v>
          </cell>
          <cell r="F118" t="str">
            <v>0</v>
          </cell>
          <cell r="G118">
            <v>343530</v>
          </cell>
          <cell r="H118">
            <v>363165</v>
          </cell>
          <cell r="I118" t="str">
            <v>0</v>
          </cell>
          <cell r="J118" t="str">
            <v>0</v>
          </cell>
          <cell r="K118" t="str">
            <v>0</v>
          </cell>
          <cell r="L118" t="str">
            <v>0</v>
          </cell>
          <cell r="M118" t="str">
            <v>0</v>
          </cell>
          <cell r="N118" t="str">
            <v>0</v>
          </cell>
        </row>
        <row r="119">
          <cell r="C119" t="str">
            <v>0</v>
          </cell>
          <cell r="D119" t="str">
            <v>0</v>
          </cell>
          <cell r="E119" t="str">
            <v>0</v>
          </cell>
          <cell r="F119" t="str">
            <v>0</v>
          </cell>
          <cell r="G119">
            <v>199970</v>
          </cell>
          <cell r="H119">
            <v>209420</v>
          </cell>
          <cell r="I119" t="str">
            <v>0</v>
          </cell>
          <cell r="J119" t="str">
            <v>0</v>
          </cell>
          <cell r="K119" t="str">
            <v>0</v>
          </cell>
          <cell r="L119" t="str">
            <v>0</v>
          </cell>
          <cell r="M119" t="str">
            <v>0</v>
          </cell>
          <cell r="N119" t="str">
            <v>0</v>
          </cell>
        </row>
        <row r="120">
          <cell r="C120" t="str">
            <v>0</v>
          </cell>
          <cell r="D120" t="str">
            <v>0</v>
          </cell>
          <cell r="E120" t="str">
            <v>0</v>
          </cell>
          <cell r="F120" t="str">
            <v>0</v>
          </cell>
          <cell r="G120">
            <v>2571380</v>
          </cell>
          <cell r="H120">
            <v>2689680</v>
          </cell>
          <cell r="I120" t="str">
            <v>0</v>
          </cell>
          <cell r="J120" t="str">
            <v>0</v>
          </cell>
          <cell r="K120" t="str">
            <v>0</v>
          </cell>
          <cell r="L120" t="str">
            <v>0</v>
          </cell>
          <cell r="M120" t="str">
            <v>0</v>
          </cell>
          <cell r="N120" t="str">
            <v>0</v>
          </cell>
        </row>
        <row r="121">
          <cell r="C121" t="str">
            <v>0</v>
          </cell>
          <cell r="D121" t="str">
            <v>0</v>
          </cell>
          <cell r="E121" t="str">
            <v>0</v>
          </cell>
          <cell r="F121" t="str">
            <v>0</v>
          </cell>
          <cell r="G121">
            <v>260800</v>
          </cell>
          <cell r="H121">
            <v>276800</v>
          </cell>
          <cell r="I121" t="str">
            <v>0</v>
          </cell>
          <cell r="J121" t="str">
            <v>0</v>
          </cell>
          <cell r="K121" t="str">
            <v>0</v>
          </cell>
          <cell r="L121" t="str">
            <v>0</v>
          </cell>
          <cell r="M121" t="str">
            <v>0</v>
          </cell>
          <cell r="N121" t="str">
            <v>0</v>
          </cell>
        </row>
        <row r="123">
          <cell r="C123">
            <v>12580.38</v>
          </cell>
          <cell r="D123">
            <v>12580.38</v>
          </cell>
          <cell r="E123">
            <v>12580.38</v>
          </cell>
          <cell r="F123">
            <v>12622.88</v>
          </cell>
          <cell r="G123">
            <v>12622.88</v>
          </cell>
          <cell r="H123">
            <v>12922</v>
          </cell>
          <cell r="I123" t="str">
            <v>0</v>
          </cell>
          <cell r="J123" t="str">
            <v>0</v>
          </cell>
          <cell r="K123" t="str">
            <v>0</v>
          </cell>
          <cell r="L123" t="str">
            <v>0</v>
          </cell>
          <cell r="M123" t="str">
            <v>0</v>
          </cell>
          <cell r="N123" t="str">
            <v>0</v>
          </cell>
        </row>
        <row r="124">
          <cell r="C124">
            <v>564803.06000000006</v>
          </cell>
          <cell r="D124">
            <v>564803.06000000006</v>
          </cell>
          <cell r="E124">
            <v>564335.55000000005</v>
          </cell>
          <cell r="F124">
            <v>563443.03</v>
          </cell>
          <cell r="G124">
            <v>1530.06</v>
          </cell>
          <cell r="H124">
            <v>1530</v>
          </cell>
          <cell r="I124" t="str">
            <v>0</v>
          </cell>
          <cell r="J124" t="str">
            <v>0</v>
          </cell>
          <cell r="K124" t="str">
            <v>0</v>
          </cell>
          <cell r="L124" t="str">
            <v>0</v>
          </cell>
          <cell r="M124" t="str">
            <v>0</v>
          </cell>
          <cell r="N124" t="str">
            <v>0</v>
          </cell>
        </row>
        <row r="127">
          <cell r="C127">
            <v>42355.5</v>
          </cell>
          <cell r="D127">
            <v>42517</v>
          </cell>
          <cell r="E127">
            <v>42177</v>
          </cell>
          <cell r="F127">
            <v>42746.5</v>
          </cell>
          <cell r="G127">
            <v>144.5</v>
          </cell>
          <cell r="H127">
            <v>136</v>
          </cell>
          <cell r="I127" t="str">
            <v>0</v>
          </cell>
          <cell r="J127" t="str">
            <v>0</v>
          </cell>
          <cell r="K127" t="str">
            <v>0</v>
          </cell>
          <cell r="L127" t="str">
            <v>0</v>
          </cell>
          <cell r="M127" t="str">
            <v>0</v>
          </cell>
          <cell r="N127" t="str">
            <v>0</v>
          </cell>
        </row>
        <row r="128">
          <cell r="C128" t="str">
            <v>0</v>
          </cell>
          <cell r="D128" t="str">
            <v>0</v>
          </cell>
          <cell r="E128" t="str">
            <v>0</v>
          </cell>
          <cell r="F128" t="str">
            <v>0</v>
          </cell>
          <cell r="G128" t="str">
            <v>0</v>
          </cell>
          <cell r="H128" t="str">
            <v>0</v>
          </cell>
          <cell r="I128" t="str">
            <v>0</v>
          </cell>
          <cell r="J128" t="str">
            <v>0</v>
          </cell>
          <cell r="K128" t="str">
            <v>0</v>
          </cell>
          <cell r="L128" t="str">
            <v>0</v>
          </cell>
          <cell r="M128" t="str">
            <v>0</v>
          </cell>
          <cell r="N128" t="str">
            <v>0</v>
          </cell>
        </row>
        <row r="131">
          <cell r="C131">
            <v>124408</v>
          </cell>
          <cell r="D131">
            <v>120664</v>
          </cell>
          <cell r="E131">
            <v>123836</v>
          </cell>
          <cell r="F131">
            <v>116016</v>
          </cell>
          <cell r="G131">
            <v>6292</v>
          </cell>
          <cell r="H131">
            <v>6260</v>
          </cell>
          <cell r="I131" t="str">
            <v>0</v>
          </cell>
          <cell r="J131" t="str">
            <v>0</v>
          </cell>
          <cell r="K131" t="str">
            <v>0</v>
          </cell>
          <cell r="L131" t="str">
            <v>0</v>
          </cell>
          <cell r="M131" t="str">
            <v>0</v>
          </cell>
          <cell r="N131" t="str">
            <v>0</v>
          </cell>
        </row>
        <row r="132">
          <cell r="C132">
            <v>158851</v>
          </cell>
          <cell r="D132">
            <v>159604.5</v>
          </cell>
          <cell r="E132">
            <v>156167</v>
          </cell>
          <cell r="F132">
            <v>157839</v>
          </cell>
          <cell r="G132">
            <v>3674</v>
          </cell>
          <cell r="H132">
            <v>3712</v>
          </cell>
          <cell r="I132" t="str">
            <v>0</v>
          </cell>
          <cell r="J132" t="str">
            <v>0</v>
          </cell>
          <cell r="K132" t="str">
            <v>0</v>
          </cell>
          <cell r="L132" t="str">
            <v>0</v>
          </cell>
          <cell r="M132" t="str">
            <v>0</v>
          </cell>
          <cell r="N132" t="str">
            <v>0</v>
          </cell>
        </row>
        <row r="133">
          <cell r="C133" t="str">
            <v>0</v>
          </cell>
          <cell r="D133" t="str">
            <v>0</v>
          </cell>
          <cell r="E133" t="str">
            <v>0</v>
          </cell>
          <cell r="F133" t="str">
            <v>0</v>
          </cell>
          <cell r="G133" t="str">
            <v>0</v>
          </cell>
          <cell r="H133" t="str">
            <v>0</v>
          </cell>
          <cell r="I133" t="str">
            <v>0</v>
          </cell>
          <cell r="J133" t="str">
            <v>0</v>
          </cell>
          <cell r="K133" t="str">
            <v>0</v>
          </cell>
          <cell r="L133" t="str">
            <v>0</v>
          </cell>
          <cell r="M133" t="str">
            <v>0</v>
          </cell>
          <cell r="N133" t="str">
            <v>0</v>
          </cell>
        </row>
        <row r="134">
          <cell r="C134" t="str">
            <v>0</v>
          </cell>
          <cell r="D134" t="str">
            <v>0</v>
          </cell>
          <cell r="E134" t="str">
            <v>0</v>
          </cell>
          <cell r="F134" t="str">
            <v>0</v>
          </cell>
          <cell r="G134" t="str">
            <v>0</v>
          </cell>
          <cell r="H134" t="str">
            <v>0</v>
          </cell>
          <cell r="I134" t="str">
            <v>0</v>
          </cell>
          <cell r="J134" t="str">
            <v>0</v>
          </cell>
          <cell r="K134" t="str">
            <v>0</v>
          </cell>
          <cell r="L134" t="str">
            <v>0</v>
          </cell>
          <cell r="M134" t="str">
            <v>0</v>
          </cell>
          <cell r="N134" t="str">
            <v>0</v>
          </cell>
        </row>
        <row r="135">
          <cell r="C135" t="str">
            <v>0</v>
          </cell>
          <cell r="D135" t="str">
            <v>0</v>
          </cell>
          <cell r="E135">
            <v>42796</v>
          </cell>
          <cell r="F135" t="str">
            <v>0</v>
          </cell>
          <cell r="G135">
            <v>90816</v>
          </cell>
          <cell r="H135">
            <v>50128</v>
          </cell>
          <cell r="I135" t="str">
            <v>0</v>
          </cell>
          <cell r="J135" t="str">
            <v>0</v>
          </cell>
          <cell r="K135" t="str">
            <v>0</v>
          </cell>
          <cell r="L135" t="str">
            <v>0</v>
          </cell>
          <cell r="M135" t="str">
            <v>0</v>
          </cell>
          <cell r="N135" t="str">
            <v>0</v>
          </cell>
        </row>
        <row r="136">
          <cell r="C136" t="str">
            <v>0</v>
          </cell>
          <cell r="D136" t="str">
            <v>0</v>
          </cell>
          <cell r="E136">
            <v>56562</v>
          </cell>
          <cell r="F136" t="str">
            <v>0</v>
          </cell>
          <cell r="G136">
            <v>101232</v>
          </cell>
          <cell r="H136">
            <v>56616</v>
          </cell>
          <cell r="I136" t="str">
            <v>0</v>
          </cell>
          <cell r="J136" t="str">
            <v>0</v>
          </cell>
          <cell r="K136" t="str">
            <v>0</v>
          </cell>
          <cell r="L136" t="str">
            <v>0</v>
          </cell>
          <cell r="M136" t="str">
            <v>0</v>
          </cell>
          <cell r="N136" t="str">
            <v>0</v>
          </cell>
        </row>
        <row r="137">
          <cell r="C137">
            <v>1717</v>
          </cell>
          <cell r="D137">
            <v>2261</v>
          </cell>
          <cell r="E137">
            <v>2303.5</v>
          </cell>
          <cell r="F137">
            <v>2745.5</v>
          </cell>
          <cell r="G137">
            <v>2907</v>
          </cell>
          <cell r="H137">
            <v>2915</v>
          </cell>
          <cell r="I137" t="str">
            <v>0</v>
          </cell>
          <cell r="J137" t="str">
            <v>0</v>
          </cell>
          <cell r="K137" t="str">
            <v>0</v>
          </cell>
          <cell r="L137" t="str">
            <v>0</v>
          </cell>
          <cell r="M137" t="str">
            <v>0</v>
          </cell>
          <cell r="N137" t="str">
            <v>0</v>
          </cell>
        </row>
        <row r="146">
          <cell r="C146">
            <v>96820</v>
          </cell>
          <cell r="D146">
            <v>92916</v>
          </cell>
          <cell r="E146">
            <v>94508</v>
          </cell>
          <cell r="F146">
            <v>94508</v>
          </cell>
          <cell r="G146">
            <v>104</v>
          </cell>
          <cell r="H146">
            <v>128</v>
          </cell>
          <cell r="I146" t="str">
            <v>0</v>
          </cell>
          <cell r="J146" t="str">
            <v>0</v>
          </cell>
          <cell r="K146" t="str">
            <v>0</v>
          </cell>
          <cell r="L146" t="str">
            <v>0</v>
          </cell>
          <cell r="M146" t="str">
            <v>0</v>
          </cell>
          <cell r="N146" t="str">
            <v>0</v>
          </cell>
        </row>
        <row r="147">
          <cell r="C147">
            <v>1452300</v>
          </cell>
          <cell r="D147">
            <v>1393740</v>
          </cell>
          <cell r="E147">
            <v>1417620</v>
          </cell>
          <cell r="F147">
            <v>1417620</v>
          </cell>
          <cell r="G147">
            <v>1560</v>
          </cell>
          <cell r="H147">
            <v>1920</v>
          </cell>
          <cell r="I147" t="str">
            <v>0</v>
          </cell>
          <cell r="J147" t="str">
            <v>0</v>
          </cell>
          <cell r="K147" t="str">
            <v>0</v>
          </cell>
          <cell r="L147" t="str">
            <v>0</v>
          </cell>
          <cell r="M147" t="str">
            <v>0</v>
          </cell>
          <cell r="N147" t="str">
            <v>0</v>
          </cell>
        </row>
        <row r="151">
          <cell r="C151">
            <v>2185947</v>
          </cell>
          <cell r="D151">
            <v>2185947</v>
          </cell>
          <cell r="E151">
            <v>2185947</v>
          </cell>
          <cell r="F151">
            <v>2185947</v>
          </cell>
          <cell r="G151" t="str">
            <v>0</v>
          </cell>
          <cell r="H151" t="str">
            <v>0</v>
          </cell>
          <cell r="I151" t="str">
            <v>0</v>
          </cell>
          <cell r="J151" t="str">
            <v>0</v>
          </cell>
          <cell r="K151" t="str">
            <v>0</v>
          </cell>
          <cell r="L151" t="str">
            <v>0</v>
          </cell>
          <cell r="M151" t="str">
            <v>0</v>
          </cell>
          <cell r="N151" t="str">
            <v>0</v>
          </cell>
        </row>
        <row r="154">
          <cell r="C154">
            <v>514438.74</v>
          </cell>
          <cell r="D154">
            <v>514438.74</v>
          </cell>
          <cell r="E154">
            <v>514438.74</v>
          </cell>
          <cell r="F154">
            <v>525054.24</v>
          </cell>
          <cell r="G154">
            <v>4246.2</v>
          </cell>
          <cell r="H154">
            <v>682</v>
          </cell>
          <cell r="I154" t="str">
            <v>0</v>
          </cell>
          <cell r="J154" t="str">
            <v>0</v>
          </cell>
          <cell r="K154" t="str">
            <v>0</v>
          </cell>
          <cell r="L154" t="str">
            <v>0</v>
          </cell>
          <cell r="M154" t="str">
            <v>0</v>
          </cell>
          <cell r="N154" t="str">
            <v>0</v>
          </cell>
        </row>
        <row r="155">
          <cell r="C155">
            <v>109667.28</v>
          </cell>
          <cell r="D155">
            <v>101103.84</v>
          </cell>
          <cell r="E155">
            <v>95855.28</v>
          </cell>
          <cell r="F155">
            <v>91711.679999999993</v>
          </cell>
          <cell r="G155">
            <v>10773.36</v>
          </cell>
          <cell r="H155">
            <v>10220</v>
          </cell>
          <cell r="I155" t="str">
            <v>0</v>
          </cell>
          <cell r="J155" t="str">
            <v>0</v>
          </cell>
          <cell r="K155" t="str">
            <v>0</v>
          </cell>
          <cell r="L155" t="str">
            <v>0</v>
          </cell>
          <cell r="M155" t="str">
            <v>0</v>
          </cell>
          <cell r="N155" t="str">
            <v>0</v>
          </cell>
        </row>
        <row r="156">
          <cell r="C156">
            <v>83898.36</v>
          </cell>
          <cell r="D156">
            <v>94039.92</v>
          </cell>
          <cell r="E156">
            <v>88508.160000000003</v>
          </cell>
          <cell r="F156">
            <v>87822.6</v>
          </cell>
          <cell r="G156">
            <v>5555.4</v>
          </cell>
          <cell r="H156">
            <v>5437</v>
          </cell>
          <cell r="I156" t="str">
            <v>0</v>
          </cell>
          <cell r="J156" t="str">
            <v>0</v>
          </cell>
          <cell r="K156" t="str">
            <v>0</v>
          </cell>
          <cell r="L156" t="str">
            <v>0</v>
          </cell>
          <cell r="M156" t="str">
            <v>0</v>
          </cell>
          <cell r="N156" t="str">
            <v>0</v>
          </cell>
        </row>
        <row r="157">
          <cell r="C157">
            <v>510121.68</v>
          </cell>
          <cell r="D157">
            <v>461193.16</v>
          </cell>
          <cell r="E157">
            <v>454309.68</v>
          </cell>
          <cell r="F157">
            <v>437566.08</v>
          </cell>
          <cell r="G157">
            <v>29208.28</v>
          </cell>
          <cell r="H157">
            <v>28650</v>
          </cell>
          <cell r="I157" t="str">
            <v>0</v>
          </cell>
          <cell r="J157" t="str">
            <v>0</v>
          </cell>
          <cell r="K157" t="str">
            <v>0</v>
          </cell>
          <cell r="L157" t="str">
            <v>0</v>
          </cell>
          <cell r="M157" t="str">
            <v>0</v>
          </cell>
          <cell r="N157" t="str">
            <v>0</v>
          </cell>
        </row>
        <row r="158">
          <cell r="C158">
            <v>979954.51</v>
          </cell>
          <cell r="D158">
            <v>1067754.6599999999</v>
          </cell>
          <cell r="E158">
            <v>1056484.79</v>
          </cell>
          <cell r="F158">
            <v>1069851.3799999999</v>
          </cell>
          <cell r="G158">
            <v>32237.07</v>
          </cell>
          <cell r="H158">
            <v>31974</v>
          </cell>
          <cell r="I158" t="str">
            <v>0</v>
          </cell>
          <cell r="J158" t="str">
            <v>0</v>
          </cell>
          <cell r="K158" t="str">
            <v>0</v>
          </cell>
          <cell r="L158" t="str">
            <v>0</v>
          </cell>
          <cell r="M158" t="str">
            <v>0</v>
          </cell>
          <cell r="N158" t="str">
            <v>0</v>
          </cell>
        </row>
        <row r="159">
          <cell r="C159">
            <v>25000</v>
          </cell>
          <cell r="D159">
            <v>25000</v>
          </cell>
          <cell r="E159">
            <v>25000</v>
          </cell>
          <cell r="F159">
            <v>25000</v>
          </cell>
          <cell r="G159" t="str">
            <v>0</v>
          </cell>
          <cell r="H159" t="str">
            <v>0</v>
          </cell>
          <cell r="I159" t="str">
            <v>0</v>
          </cell>
          <cell r="J159" t="str">
            <v>0</v>
          </cell>
          <cell r="K159" t="str">
            <v>0</v>
          </cell>
          <cell r="L159" t="str">
            <v>0</v>
          </cell>
          <cell r="M159" t="str">
            <v>0</v>
          </cell>
          <cell r="N159" t="str">
            <v>0</v>
          </cell>
        </row>
        <row r="160">
          <cell r="C160">
            <v>146328</v>
          </cell>
          <cell r="D160">
            <v>146328</v>
          </cell>
          <cell r="E160">
            <v>146328</v>
          </cell>
          <cell r="F160">
            <v>146328</v>
          </cell>
          <cell r="G160" t="str">
            <v>0</v>
          </cell>
          <cell r="H160" t="str">
            <v>0</v>
          </cell>
          <cell r="I160" t="str">
            <v>0</v>
          </cell>
          <cell r="J160" t="str">
            <v>0</v>
          </cell>
          <cell r="K160" t="str">
            <v>0</v>
          </cell>
          <cell r="L160" t="str">
            <v>0</v>
          </cell>
          <cell r="M160" t="str">
            <v>0</v>
          </cell>
          <cell r="N160" t="str">
            <v>0</v>
          </cell>
        </row>
        <row r="161">
          <cell r="C161">
            <v>163250</v>
          </cell>
          <cell r="D161">
            <v>163250</v>
          </cell>
          <cell r="E161">
            <v>163250</v>
          </cell>
          <cell r="F161">
            <v>163250</v>
          </cell>
          <cell r="G161" t="str">
            <v>0</v>
          </cell>
          <cell r="H161" t="str">
            <v>0</v>
          </cell>
          <cell r="I161" t="str">
            <v>0</v>
          </cell>
          <cell r="J161" t="str">
            <v>0</v>
          </cell>
          <cell r="K161" t="str">
            <v>0</v>
          </cell>
          <cell r="L161" t="str">
            <v>0</v>
          </cell>
          <cell r="M161" t="str">
            <v>0</v>
          </cell>
          <cell r="N161" t="str">
            <v>0</v>
          </cell>
        </row>
        <row r="162">
          <cell r="C162">
            <v>10615.5</v>
          </cell>
          <cell r="D162">
            <v>10615.5</v>
          </cell>
          <cell r="E162">
            <v>10615.5</v>
          </cell>
          <cell r="F162" t="str">
            <v>0</v>
          </cell>
          <cell r="G162" t="str">
            <v>0</v>
          </cell>
          <cell r="H162">
            <v>49985</v>
          </cell>
          <cell r="I162" t="str">
            <v>0</v>
          </cell>
          <cell r="J162" t="str">
            <v>0</v>
          </cell>
          <cell r="K162" t="str">
            <v>0</v>
          </cell>
          <cell r="L162" t="str">
            <v>0</v>
          </cell>
          <cell r="M162" t="str">
            <v>0</v>
          </cell>
          <cell r="N162" t="str">
            <v>0</v>
          </cell>
        </row>
        <row r="173">
          <cell r="C173" t="str">
            <v>0</v>
          </cell>
          <cell r="D173" t="str">
            <v>0</v>
          </cell>
          <cell r="E173">
            <v>561879</v>
          </cell>
          <cell r="F173">
            <v>398400</v>
          </cell>
          <cell r="G173">
            <v>4350</v>
          </cell>
          <cell r="H173" t="str">
            <v>0</v>
          </cell>
          <cell r="I173" t="str">
            <v>0</v>
          </cell>
          <cell r="J173" t="str">
            <v>0</v>
          </cell>
          <cell r="K173" t="str">
            <v>0</v>
          </cell>
          <cell r="L173" t="str">
            <v>0</v>
          </cell>
          <cell r="M173" t="str">
            <v>0</v>
          </cell>
          <cell r="N173" t="str">
            <v>0</v>
          </cell>
        </row>
        <row r="174">
          <cell r="C174">
            <v>1519360</v>
          </cell>
          <cell r="D174">
            <v>1277940</v>
          </cell>
          <cell r="E174">
            <v>1285155</v>
          </cell>
          <cell r="F174">
            <v>1695950</v>
          </cell>
          <cell r="G174">
            <v>1185658</v>
          </cell>
          <cell r="H174">
            <v>1253550</v>
          </cell>
          <cell r="I174" t="str">
            <v>0</v>
          </cell>
          <cell r="J174" t="str">
            <v>0</v>
          </cell>
          <cell r="K174" t="str">
            <v>0</v>
          </cell>
          <cell r="L174" t="str">
            <v>0</v>
          </cell>
          <cell r="M174" t="str">
            <v>0</v>
          </cell>
          <cell r="N174" t="str">
            <v>0</v>
          </cell>
        </row>
        <row r="175">
          <cell r="C175">
            <v>397440</v>
          </cell>
          <cell r="D175">
            <v>474780</v>
          </cell>
          <cell r="E175">
            <v>498060</v>
          </cell>
          <cell r="F175">
            <v>558420</v>
          </cell>
          <cell r="G175" t="str">
            <v>0</v>
          </cell>
          <cell r="H175" t="str">
            <v>0</v>
          </cell>
          <cell r="I175" t="str">
            <v>0</v>
          </cell>
          <cell r="J175" t="str">
            <v>0</v>
          </cell>
          <cell r="K175" t="str">
            <v>0</v>
          </cell>
          <cell r="L175" t="str">
            <v>0</v>
          </cell>
          <cell r="M175" t="str">
            <v>0</v>
          </cell>
          <cell r="N175" t="str">
            <v>0</v>
          </cell>
        </row>
        <row r="176">
          <cell r="C176" t="str">
            <v>0</v>
          </cell>
          <cell r="D176" t="str">
            <v>0</v>
          </cell>
          <cell r="E176" t="str">
            <v>0</v>
          </cell>
          <cell r="F176" t="str">
            <v>0</v>
          </cell>
          <cell r="G176" t="str">
            <v>0</v>
          </cell>
          <cell r="H176" t="str">
            <v>0</v>
          </cell>
          <cell r="I176" t="str">
            <v>0</v>
          </cell>
          <cell r="J176" t="str">
            <v>0</v>
          </cell>
          <cell r="K176" t="str">
            <v>0</v>
          </cell>
          <cell r="L176" t="str">
            <v>0</v>
          </cell>
          <cell r="M176" t="str">
            <v>0</v>
          </cell>
          <cell r="N176" t="str">
            <v>0</v>
          </cell>
        </row>
        <row r="181">
          <cell r="C181">
            <v>885</v>
          </cell>
          <cell r="D181">
            <v>1920</v>
          </cell>
          <cell r="E181">
            <v>1350</v>
          </cell>
          <cell r="F181">
            <v>3060</v>
          </cell>
          <cell r="G181">
            <v>2880</v>
          </cell>
          <cell r="H181">
            <v>2700</v>
          </cell>
          <cell r="I181" t="str">
            <v>0</v>
          </cell>
          <cell r="J181" t="str">
            <v>0</v>
          </cell>
          <cell r="K181" t="str">
            <v>0</v>
          </cell>
          <cell r="L181" t="str">
            <v>0</v>
          </cell>
          <cell r="M181" t="str">
            <v>0</v>
          </cell>
          <cell r="N181" t="str">
            <v>0</v>
          </cell>
        </row>
        <row r="182">
          <cell r="C182">
            <v>10905</v>
          </cell>
          <cell r="D182">
            <v>2850</v>
          </cell>
          <cell r="E182">
            <v>5280</v>
          </cell>
          <cell r="F182">
            <v>8790</v>
          </cell>
          <cell r="G182" t="str">
            <v>0</v>
          </cell>
          <cell r="H182">
            <v>30</v>
          </cell>
          <cell r="I182" t="str">
            <v>0</v>
          </cell>
          <cell r="J182" t="str">
            <v>0</v>
          </cell>
          <cell r="K182" t="str">
            <v>0</v>
          </cell>
          <cell r="L182" t="str">
            <v>0</v>
          </cell>
          <cell r="M182" t="str">
            <v>0</v>
          </cell>
          <cell r="N182" t="str">
            <v>0</v>
          </cell>
        </row>
        <row r="183">
          <cell r="C183">
            <v>82.5</v>
          </cell>
          <cell r="D183">
            <v>110</v>
          </cell>
          <cell r="E183">
            <v>110</v>
          </cell>
          <cell r="F183">
            <v>110</v>
          </cell>
          <cell r="G183">
            <v>220</v>
          </cell>
          <cell r="H183">
            <v>165</v>
          </cell>
          <cell r="I183" t="str">
            <v>0</v>
          </cell>
          <cell r="J183" t="str">
            <v>0</v>
          </cell>
          <cell r="K183" t="str">
            <v>0</v>
          </cell>
          <cell r="L183" t="str">
            <v>0</v>
          </cell>
          <cell r="M183" t="str">
            <v>0</v>
          </cell>
          <cell r="N183" t="str">
            <v>0</v>
          </cell>
        </row>
        <row r="184">
          <cell r="C184">
            <v>9212.5</v>
          </cell>
          <cell r="D184">
            <v>2695</v>
          </cell>
          <cell r="E184">
            <v>5610</v>
          </cell>
          <cell r="F184">
            <v>5335</v>
          </cell>
          <cell r="G184" t="str">
            <v>0</v>
          </cell>
          <cell r="H184">
            <v>55</v>
          </cell>
          <cell r="I184" t="str">
            <v>0</v>
          </cell>
          <cell r="J184" t="str">
            <v>0</v>
          </cell>
          <cell r="K184" t="str">
            <v>0</v>
          </cell>
          <cell r="L184" t="str">
            <v>0</v>
          </cell>
          <cell r="M184" t="str">
            <v>0</v>
          </cell>
          <cell r="N184" t="str">
            <v>0</v>
          </cell>
        </row>
        <row r="185">
          <cell r="C185">
            <v>11680</v>
          </cell>
          <cell r="D185">
            <v>15695</v>
          </cell>
          <cell r="E185">
            <v>17885</v>
          </cell>
          <cell r="F185">
            <v>27010</v>
          </cell>
          <cell r="G185">
            <v>18432.5</v>
          </cell>
          <cell r="H185">
            <v>24090</v>
          </cell>
          <cell r="I185" t="str">
            <v>0</v>
          </cell>
          <cell r="J185" t="str">
            <v>0</v>
          </cell>
          <cell r="K185" t="str">
            <v>0</v>
          </cell>
          <cell r="L185" t="str">
            <v>0</v>
          </cell>
          <cell r="M185" t="str">
            <v>0</v>
          </cell>
          <cell r="N185" t="str">
            <v>0</v>
          </cell>
        </row>
        <row r="186">
          <cell r="C186">
            <v>125560</v>
          </cell>
          <cell r="D186">
            <v>26280</v>
          </cell>
          <cell r="E186">
            <v>60225</v>
          </cell>
          <cell r="F186">
            <v>54020</v>
          </cell>
          <cell r="G186" t="str">
            <v>0</v>
          </cell>
          <cell r="H186" t="str">
            <v>0</v>
          </cell>
          <cell r="I186" t="str">
            <v>0</v>
          </cell>
          <cell r="J186" t="str">
            <v>0</v>
          </cell>
          <cell r="K186" t="str">
            <v>0</v>
          </cell>
          <cell r="L186" t="str">
            <v>0</v>
          </cell>
          <cell r="M186" t="str">
            <v>0</v>
          </cell>
          <cell r="N186" t="str">
            <v>0</v>
          </cell>
        </row>
        <row r="187">
          <cell r="C187">
            <v>27200</v>
          </cell>
          <cell r="D187">
            <v>28050</v>
          </cell>
          <cell r="E187">
            <v>29600</v>
          </cell>
          <cell r="F187">
            <v>37950</v>
          </cell>
          <cell r="G187">
            <v>40750</v>
          </cell>
          <cell r="H187">
            <v>51950</v>
          </cell>
          <cell r="I187" t="str">
            <v>0</v>
          </cell>
          <cell r="J187" t="str">
            <v>0</v>
          </cell>
          <cell r="K187" t="str">
            <v>0</v>
          </cell>
          <cell r="L187" t="str">
            <v>0</v>
          </cell>
          <cell r="M187" t="str">
            <v>0</v>
          </cell>
          <cell r="N187" t="str">
            <v>0</v>
          </cell>
        </row>
        <row r="188">
          <cell r="C188">
            <v>148475</v>
          </cell>
          <cell r="D188">
            <v>95775</v>
          </cell>
          <cell r="E188">
            <v>114850</v>
          </cell>
          <cell r="F188">
            <v>116150</v>
          </cell>
          <cell r="G188">
            <v>150</v>
          </cell>
          <cell r="H188">
            <v>300</v>
          </cell>
          <cell r="I188" t="str">
            <v>0</v>
          </cell>
          <cell r="J188" t="str">
            <v>0</v>
          </cell>
          <cell r="K188" t="str">
            <v>0</v>
          </cell>
          <cell r="L188" t="str">
            <v>0</v>
          </cell>
          <cell r="M188" t="str">
            <v>0</v>
          </cell>
          <cell r="N188" t="str">
            <v>0</v>
          </cell>
        </row>
        <row r="189">
          <cell r="C189">
            <v>27375</v>
          </cell>
          <cell r="D189">
            <v>5625</v>
          </cell>
          <cell r="E189">
            <v>6250</v>
          </cell>
          <cell r="F189">
            <v>11375</v>
          </cell>
          <cell r="G189">
            <v>9437.5</v>
          </cell>
          <cell r="H189">
            <v>13125</v>
          </cell>
          <cell r="I189" t="str">
            <v>0</v>
          </cell>
          <cell r="J189" t="str">
            <v>0</v>
          </cell>
          <cell r="K189" t="str">
            <v>0</v>
          </cell>
          <cell r="L189" t="str">
            <v>0</v>
          </cell>
          <cell r="M189" t="str">
            <v>0</v>
          </cell>
          <cell r="N189" t="str">
            <v>0</v>
          </cell>
        </row>
        <row r="190">
          <cell r="C190">
            <v>189437.5</v>
          </cell>
          <cell r="D190">
            <v>26625</v>
          </cell>
          <cell r="E190">
            <v>31125</v>
          </cell>
          <cell r="F190">
            <v>37375</v>
          </cell>
          <cell r="G190" t="str">
            <v>0</v>
          </cell>
          <cell r="H190">
            <v>875</v>
          </cell>
          <cell r="I190" t="str">
            <v>0</v>
          </cell>
          <cell r="J190" t="str">
            <v>0</v>
          </cell>
          <cell r="K190" t="str">
            <v>0</v>
          </cell>
          <cell r="L190" t="str">
            <v>0</v>
          </cell>
          <cell r="M190" t="str">
            <v>0</v>
          </cell>
          <cell r="N190" t="str">
            <v>0</v>
          </cell>
        </row>
        <row r="191">
          <cell r="C191">
            <v>22587.5</v>
          </cell>
          <cell r="D191">
            <v>5525</v>
          </cell>
          <cell r="E191">
            <v>6500</v>
          </cell>
          <cell r="F191">
            <v>4225</v>
          </cell>
          <cell r="G191">
            <v>6825</v>
          </cell>
          <cell r="H191">
            <v>5200</v>
          </cell>
          <cell r="I191" t="str">
            <v>0</v>
          </cell>
          <cell r="J191" t="str">
            <v>0</v>
          </cell>
          <cell r="K191" t="str">
            <v>0</v>
          </cell>
          <cell r="L191" t="str">
            <v>0</v>
          </cell>
          <cell r="M191" t="str">
            <v>0</v>
          </cell>
          <cell r="N191" t="str">
            <v>0</v>
          </cell>
        </row>
        <row r="192">
          <cell r="C192">
            <v>229937.5</v>
          </cell>
          <cell r="D192">
            <v>11700</v>
          </cell>
          <cell r="E192">
            <v>10400</v>
          </cell>
          <cell r="F192">
            <v>9425</v>
          </cell>
          <cell r="G192" t="str">
            <v>0</v>
          </cell>
          <cell r="H192" t="str">
            <v>0</v>
          </cell>
          <cell r="I192" t="str">
            <v>0</v>
          </cell>
          <cell r="J192" t="str">
            <v>0</v>
          </cell>
          <cell r="K192" t="str">
            <v>0</v>
          </cell>
          <cell r="L192" t="str">
            <v>0</v>
          </cell>
          <cell r="M192" t="str">
            <v>0</v>
          </cell>
          <cell r="N192" t="str">
            <v>0</v>
          </cell>
        </row>
        <row r="193">
          <cell r="C193">
            <v>6075</v>
          </cell>
          <cell r="D193">
            <v>14850</v>
          </cell>
          <cell r="E193">
            <v>14400</v>
          </cell>
          <cell r="F193">
            <v>19350</v>
          </cell>
          <cell r="G193">
            <v>18450</v>
          </cell>
          <cell r="H193">
            <v>26550</v>
          </cell>
          <cell r="I193" t="str">
            <v>0</v>
          </cell>
          <cell r="J193" t="str">
            <v>0</v>
          </cell>
          <cell r="K193" t="str">
            <v>0</v>
          </cell>
          <cell r="L193" t="str">
            <v>0</v>
          </cell>
          <cell r="M193" t="str">
            <v>0</v>
          </cell>
          <cell r="N193" t="str">
            <v>0</v>
          </cell>
        </row>
        <row r="194">
          <cell r="C194">
            <v>33750</v>
          </cell>
          <cell r="D194">
            <v>58950</v>
          </cell>
          <cell r="E194">
            <v>81900</v>
          </cell>
          <cell r="F194">
            <v>104850</v>
          </cell>
          <cell r="G194" t="str">
            <v>0</v>
          </cell>
          <cell r="H194" t="str">
            <v>0</v>
          </cell>
          <cell r="I194" t="str">
            <v>0</v>
          </cell>
          <cell r="J194" t="str">
            <v>0</v>
          </cell>
          <cell r="K194" t="str">
            <v>0</v>
          </cell>
          <cell r="L194" t="str">
            <v>0</v>
          </cell>
          <cell r="M194" t="str">
            <v>0</v>
          </cell>
          <cell r="N194" t="str">
            <v>0</v>
          </cell>
        </row>
        <row r="195">
          <cell r="C195">
            <v>37760</v>
          </cell>
          <cell r="D195" t="str">
            <v>0</v>
          </cell>
          <cell r="E195" t="str">
            <v>0</v>
          </cell>
          <cell r="F195" t="str">
            <v>0</v>
          </cell>
          <cell r="G195" t="str">
            <v>0</v>
          </cell>
          <cell r="H195" t="str">
            <v>0</v>
          </cell>
          <cell r="I195" t="str">
            <v>0</v>
          </cell>
          <cell r="J195" t="str">
            <v>0</v>
          </cell>
          <cell r="K195" t="str">
            <v>0</v>
          </cell>
          <cell r="L195" t="str">
            <v>0</v>
          </cell>
          <cell r="M195" t="str">
            <v>0</v>
          </cell>
          <cell r="N195" t="str">
            <v>0</v>
          </cell>
        </row>
        <row r="196">
          <cell r="C196">
            <v>349440</v>
          </cell>
          <cell r="D196" t="str">
            <v>0</v>
          </cell>
          <cell r="E196">
            <v>2560</v>
          </cell>
          <cell r="F196" t="str">
            <v>0</v>
          </cell>
          <cell r="G196" t="str">
            <v>0</v>
          </cell>
          <cell r="H196" t="str">
            <v>0</v>
          </cell>
          <cell r="I196" t="str">
            <v>0</v>
          </cell>
          <cell r="J196" t="str">
            <v>0</v>
          </cell>
          <cell r="K196" t="str">
            <v>0</v>
          </cell>
          <cell r="L196" t="str">
            <v>0</v>
          </cell>
          <cell r="M196" t="str">
            <v>0</v>
          </cell>
          <cell r="N196" t="str">
            <v>0</v>
          </cell>
        </row>
        <row r="206">
          <cell r="C206">
            <v>640350</v>
          </cell>
          <cell r="D206">
            <v>638910</v>
          </cell>
          <cell r="E206">
            <v>635175</v>
          </cell>
          <cell r="F206">
            <v>636030</v>
          </cell>
          <cell r="G206">
            <v>1125</v>
          </cell>
          <cell r="H206">
            <v>1035</v>
          </cell>
          <cell r="I206" t="str">
            <v>0</v>
          </cell>
          <cell r="J206" t="str">
            <v>0</v>
          </cell>
          <cell r="K206" t="str">
            <v>0</v>
          </cell>
          <cell r="L206" t="str">
            <v>0</v>
          </cell>
          <cell r="M206" t="str">
            <v>0</v>
          </cell>
          <cell r="N206" t="str">
            <v>0</v>
          </cell>
        </row>
        <row r="207">
          <cell r="C207">
            <v>96705</v>
          </cell>
          <cell r="D207">
            <v>97110</v>
          </cell>
          <cell r="E207">
            <v>99360</v>
          </cell>
          <cell r="F207">
            <v>102330</v>
          </cell>
          <cell r="G207">
            <v>104895</v>
          </cell>
          <cell r="H207">
            <v>105840</v>
          </cell>
          <cell r="I207" t="str">
            <v>0</v>
          </cell>
          <cell r="J207" t="str">
            <v>0</v>
          </cell>
          <cell r="K207" t="str">
            <v>0</v>
          </cell>
          <cell r="L207" t="str">
            <v>0</v>
          </cell>
          <cell r="M207" t="str">
            <v>0</v>
          </cell>
          <cell r="N207" t="str">
            <v>0</v>
          </cell>
        </row>
        <row r="216">
          <cell r="C216" t="str">
            <v>0</v>
          </cell>
          <cell r="D216">
            <v>0.02</v>
          </cell>
          <cell r="E216">
            <v>0.02</v>
          </cell>
          <cell r="F216">
            <v>0.01</v>
          </cell>
          <cell r="G216">
            <v>0.01</v>
          </cell>
          <cell r="H216">
            <v>0.01</v>
          </cell>
          <cell r="I216" t="str">
            <v>0</v>
          </cell>
          <cell r="J216" t="str">
            <v>0</v>
          </cell>
          <cell r="K216" t="str">
            <v>0</v>
          </cell>
          <cell r="L216" t="str">
            <v>0</v>
          </cell>
          <cell r="M216" t="str">
            <v>0</v>
          </cell>
          <cell r="N216" t="str">
            <v>0</v>
          </cell>
        </row>
        <row r="217">
          <cell r="C217">
            <v>314732</v>
          </cell>
          <cell r="D217">
            <v>160103</v>
          </cell>
          <cell r="E217">
            <v>160103</v>
          </cell>
          <cell r="F217">
            <v>154468</v>
          </cell>
          <cell r="G217">
            <v>163691</v>
          </cell>
          <cell r="H217">
            <v>161709</v>
          </cell>
          <cell r="I217" t="str">
            <v>0</v>
          </cell>
          <cell r="J217" t="str">
            <v>0</v>
          </cell>
          <cell r="K217" t="str">
            <v>0</v>
          </cell>
          <cell r="L217" t="str">
            <v>0</v>
          </cell>
          <cell r="M217" t="str">
            <v>0</v>
          </cell>
          <cell r="N217" t="str">
            <v>0</v>
          </cell>
        </row>
        <row r="218">
          <cell r="C218">
            <v>63360</v>
          </cell>
          <cell r="D218">
            <v>103040</v>
          </cell>
          <cell r="E218">
            <v>103040</v>
          </cell>
          <cell r="F218">
            <v>111840</v>
          </cell>
          <cell r="G218">
            <v>120960</v>
          </cell>
          <cell r="H218">
            <v>115520</v>
          </cell>
          <cell r="I218" t="str">
            <v>0</v>
          </cell>
          <cell r="J218" t="str">
            <v>0</v>
          </cell>
          <cell r="K218" t="str">
            <v>0</v>
          </cell>
          <cell r="L218" t="str">
            <v>0</v>
          </cell>
          <cell r="M218" t="str">
            <v>0</v>
          </cell>
          <cell r="N218" t="str">
            <v>0</v>
          </cell>
        </row>
        <row r="219">
          <cell r="C219">
            <v>283259</v>
          </cell>
          <cell r="D219">
            <v>743164</v>
          </cell>
          <cell r="E219">
            <v>743164</v>
          </cell>
          <cell r="F219">
            <v>714195</v>
          </cell>
          <cell r="G219">
            <v>903939</v>
          </cell>
          <cell r="H219">
            <v>806502</v>
          </cell>
          <cell r="I219" t="str">
            <v>0</v>
          </cell>
          <cell r="J219" t="str">
            <v>0</v>
          </cell>
          <cell r="K219" t="str">
            <v>0</v>
          </cell>
          <cell r="L219" t="str">
            <v>0</v>
          </cell>
          <cell r="M219" t="str">
            <v>0</v>
          </cell>
          <cell r="N219" t="str">
            <v>0</v>
          </cell>
        </row>
        <row r="220">
          <cell r="C220" t="str">
            <v>0</v>
          </cell>
          <cell r="D220">
            <v>273656</v>
          </cell>
          <cell r="E220">
            <v>273656</v>
          </cell>
          <cell r="F220">
            <v>290957</v>
          </cell>
          <cell r="G220">
            <v>938046</v>
          </cell>
          <cell r="H220">
            <v>600574</v>
          </cell>
          <cell r="I220" t="str">
            <v>0</v>
          </cell>
          <cell r="J220" t="str">
            <v>0</v>
          </cell>
          <cell r="K220" t="str">
            <v>0</v>
          </cell>
          <cell r="L220" t="str">
            <v>0</v>
          </cell>
          <cell r="M220" t="str">
            <v>0</v>
          </cell>
          <cell r="N220" t="str">
            <v>0</v>
          </cell>
        </row>
        <row r="221">
          <cell r="C221">
            <v>1035</v>
          </cell>
          <cell r="D221">
            <v>1012</v>
          </cell>
          <cell r="E221">
            <v>1012</v>
          </cell>
          <cell r="F221">
            <v>1012</v>
          </cell>
          <cell r="G221">
            <v>1035</v>
          </cell>
          <cell r="H221">
            <v>1035</v>
          </cell>
          <cell r="I221" t="str">
            <v>0</v>
          </cell>
          <cell r="J221" t="str">
            <v>0</v>
          </cell>
          <cell r="K221" t="str">
            <v>0</v>
          </cell>
          <cell r="L221" t="str">
            <v>0</v>
          </cell>
          <cell r="M221" t="str">
            <v>0</v>
          </cell>
          <cell r="N221" t="str">
            <v>0</v>
          </cell>
        </row>
        <row r="222">
          <cell r="C222">
            <v>262616</v>
          </cell>
          <cell r="D222">
            <v>262072</v>
          </cell>
          <cell r="E222">
            <v>259488</v>
          </cell>
          <cell r="F222">
            <v>257448</v>
          </cell>
          <cell r="G222">
            <v>255680</v>
          </cell>
          <cell r="H222">
            <v>280704</v>
          </cell>
          <cell r="I222" t="str">
            <v>0</v>
          </cell>
          <cell r="J222" t="str">
            <v>0</v>
          </cell>
          <cell r="K222" t="str">
            <v>0</v>
          </cell>
          <cell r="L222" t="str">
            <v>0</v>
          </cell>
          <cell r="M222" t="str">
            <v>0</v>
          </cell>
          <cell r="N222" t="str">
            <v>0</v>
          </cell>
        </row>
        <row r="223">
          <cell r="C223">
            <v>32096</v>
          </cell>
          <cell r="D223">
            <v>32096</v>
          </cell>
          <cell r="E223">
            <v>31552</v>
          </cell>
          <cell r="F223">
            <v>29648</v>
          </cell>
          <cell r="G223">
            <v>29104</v>
          </cell>
          <cell r="H223">
            <v>97920</v>
          </cell>
          <cell r="I223" t="str">
            <v>0</v>
          </cell>
          <cell r="J223" t="str">
            <v>0</v>
          </cell>
          <cell r="K223" t="str">
            <v>0</v>
          </cell>
          <cell r="L223" t="str">
            <v>0</v>
          </cell>
          <cell r="M223" t="str">
            <v>0</v>
          </cell>
          <cell r="N223" t="str">
            <v>0</v>
          </cell>
        </row>
        <row r="224">
          <cell r="C224">
            <v>2852</v>
          </cell>
          <cell r="D224">
            <v>2829</v>
          </cell>
          <cell r="E224">
            <v>2783</v>
          </cell>
          <cell r="F224">
            <v>2783</v>
          </cell>
          <cell r="G224">
            <v>2829</v>
          </cell>
          <cell r="H224">
            <v>2438</v>
          </cell>
          <cell r="I224" t="str">
            <v>0</v>
          </cell>
          <cell r="J224" t="str">
            <v>0</v>
          </cell>
          <cell r="K224" t="str">
            <v>0</v>
          </cell>
          <cell r="L224" t="str">
            <v>0</v>
          </cell>
          <cell r="M224" t="str">
            <v>0</v>
          </cell>
          <cell r="N224" t="str">
            <v>0</v>
          </cell>
        </row>
        <row r="226">
          <cell r="C226">
            <v>232380</v>
          </cell>
          <cell r="D226">
            <v>265345</v>
          </cell>
          <cell r="E226">
            <v>265925</v>
          </cell>
          <cell r="F226">
            <v>265225</v>
          </cell>
          <cell r="G226">
            <v>309770</v>
          </cell>
          <cell r="H226">
            <v>374590</v>
          </cell>
          <cell r="I226" t="str">
            <v>0</v>
          </cell>
          <cell r="J226" t="str">
            <v>0</v>
          </cell>
          <cell r="K226" t="str">
            <v>0</v>
          </cell>
          <cell r="L226" t="str">
            <v>0</v>
          </cell>
          <cell r="M226" t="str">
            <v>0</v>
          </cell>
          <cell r="N226" t="str">
            <v>0</v>
          </cell>
        </row>
        <row r="227">
          <cell r="C227">
            <v>129210</v>
          </cell>
          <cell r="D227">
            <v>129204</v>
          </cell>
          <cell r="E227">
            <v>113322</v>
          </cell>
          <cell r="F227">
            <v>100344</v>
          </cell>
          <cell r="G227">
            <v>112404</v>
          </cell>
          <cell r="H227">
            <v>93042</v>
          </cell>
          <cell r="I227" t="str">
            <v>0</v>
          </cell>
          <cell r="J227" t="str">
            <v>0</v>
          </cell>
          <cell r="K227" t="str">
            <v>0</v>
          </cell>
          <cell r="L227" t="str">
            <v>0</v>
          </cell>
          <cell r="M227" t="str">
            <v>0</v>
          </cell>
          <cell r="N227" t="str">
            <v>0</v>
          </cell>
        </row>
        <row r="228">
          <cell r="C228">
            <v>8904.51</v>
          </cell>
          <cell r="D228">
            <v>3270.66</v>
          </cell>
          <cell r="E228">
            <v>9774.5</v>
          </cell>
          <cell r="F228">
            <v>10794.04</v>
          </cell>
          <cell r="G228">
            <v>48856.01</v>
          </cell>
          <cell r="H228">
            <v>10327.98</v>
          </cell>
          <cell r="I228" t="str">
            <v>0</v>
          </cell>
          <cell r="J228" t="str">
            <v>0</v>
          </cell>
          <cell r="K228" t="str">
            <v>0</v>
          </cell>
          <cell r="L228" t="str">
            <v>0</v>
          </cell>
          <cell r="M228" t="str">
            <v>0</v>
          </cell>
          <cell r="N228" t="str">
            <v>0</v>
          </cell>
        </row>
        <row r="229">
          <cell r="H229">
            <v>178607.63</v>
          </cell>
        </row>
        <row r="230">
          <cell r="C230">
            <v>38750.26</v>
          </cell>
          <cell r="D230">
            <v>38896.14</v>
          </cell>
          <cell r="E230">
            <v>31743.759999999998</v>
          </cell>
          <cell r="F230">
            <v>31505.06</v>
          </cell>
          <cell r="G230">
            <v>31877.38</v>
          </cell>
          <cell r="H230">
            <v>33493.78</v>
          </cell>
          <cell r="I230" t="str">
            <v>0</v>
          </cell>
          <cell r="J230" t="str">
            <v>0</v>
          </cell>
          <cell r="K230" t="str">
            <v>0</v>
          </cell>
          <cell r="L230" t="str">
            <v>0</v>
          </cell>
          <cell r="M230" t="str">
            <v>0</v>
          </cell>
          <cell r="N230" t="str">
            <v>0</v>
          </cell>
        </row>
        <row r="232">
          <cell r="C232">
            <v>2535702</v>
          </cell>
          <cell r="D232">
            <v>2923332</v>
          </cell>
          <cell r="E232">
            <v>2923332</v>
          </cell>
          <cell r="F232">
            <v>2855364</v>
          </cell>
          <cell r="G232">
            <v>4413554</v>
          </cell>
          <cell r="H232">
            <v>3530884</v>
          </cell>
          <cell r="I232" t="str">
            <v>0</v>
          </cell>
          <cell r="J232" t="str">
            <v>0</v>
          </cell>
          <cell r="K232" t="str">
            <v>0</v>
          </cell>
          <cell r="L232" t="str">
            <v>0</v>
          </cell>
          <cell r="M232" t="str">
            <v>0</v>
          </cell>
          <cell r="N232" t="str">
            <v>0</v>
          </cell>
        </row>
        <row r="233">
          <cell r="C233">
            <v>141718</v>
          </cell>
          <cell r="D233">
            <v>142780</v>
          </cell>
          <cell r="E233">
            <v>141954</v>
          </cell>
          <cell r="F233">
            <v>141246</v>
          </cell>
          <cell r="G233">
            <v>141836</v>
          </cell>
          <cell r="H233">
            <v>173460</v>
          </cell>
          <cell r="I233" t="str">
            <v>0</v>
          </cell>
          <cell r="J233" t="str">
            <v>0</v>
          </cell>
          <cell r="K233" t="str">
            <v>0</v>
          </cell>
          <cell r="L233" t="str">
            <v>0</v>
          </cell>
          <cell r="M233" t="str">
            <v>0</v>
          </cell>
          <cell r="N233" t="str">
            <v>0</v>
          </cell>
        </row>
        <row r="234">
          <cell r="C234">
            <v>449582</v>
          </cell>
          <cell r="D234">
            <v>509813</v>
          </cell>
          <cell r="E234">
            <v>509422</v>
          </cell>
          <cell r="F234">
            <v>500072</v>
          </cell>
          <cell r="G234">
            <v>725628</v>
          </cell>
          <cell r="H234">
            <v>605525</v>
          </cell>
          <cell r="I234" t="str">
            <v>0</v>
          </cell>
          <cell r="J234" t="str">
            <v>0</v>
          </cell>
          <cell r="K234" t="str">
            <v>0</v>
          </cell>
          <cell r="L234" t="str">
            <v>0</v>
          </cell>
          <cell r="M234" t="str">
            <v>0</v>
          </cell>
          <cell r="N234" t="str">
            <v>0</v>
          </cell>
        </row>
        <row r="235">
          <cell r="C235">
            <v>238055.93</v>
          </cell>
          <cell r="D235">
            <v>237743.93</v>
          </cell>
          <cell r="E235">
            <v>237743.93</v>
          </cell>
          <cell r="F235">
            <v>237431.93</v>
          </cell>
          <cell r="G235">
            <v>236807.93</v>
          </cell>
          <cell r="H235">
            <v>280075.13</v>
          </cell>
          <cell r="I235" t="str">
            <v>0</v>
          </cell>
          <cell r="J235" t="str">
            <v>0</v>
          </cell>
          <cell r="K235" t="str">
            <v>0</v>
          </cell>
          <cell r="L235" t="str">
            <v>0</v>
          </cell>
          <cell r="M235" t="str">
            <v>0</v>
          </cell>
          <cell r="N235" t="str">
            <v>0</v>
          </cell>
        </row>
        <row r="236">
          <cell r="C236">
            <v>95364</v>
          </cell>
          <cell r="D236">
            <v>95364</v>
          </cell>
          <cell r="E236">
            <v>95364</v>
          </cell>
          <cell r="F236">
            <v>95128</v>
          </cell>
          <cell r="G236">
            <v>318740.71999999997</v>
          </cell>
          <cell r="H236">
            <v>297965.46000000002</v>
          </cell>
          <cell r="I236" t="str">
            <v>0</v>
          </cell>
          <cell r="J236" t="str">
            <v>0</v>
          </cell>
          <cell r="K236" t="str">
            <v>0</v>
          </cell>
          <cell r="L236" t="str">
            <v>0</v>
          </cell>
          <cell r="M236" t="str">
            <v>0</v>
          </cell>
          <cell r="N236" t="str">
            <v>0</v>
          </cell>
        </row>
        <row r="237">
          <cell r="C237">
            <v>323202</v>
          </cell>
          <cell r="D237">
            <v>354354</v>
          </cell>
          <cell r="E237">
            <v>354354</v>
          </cell>
          <cell r="F237">
            <v>360018</v>
          </cell>
          <cell r="G237">
            <v>368868</v>
          </cell>
          <cell r="H237">
            <v>373116</v>
          </cell>
          <cell r="I237" t="str">
            <v>0</v>
          </cell>
          <cell r="J237" t="str">
            <v>0</v>
          </cell>
          <cell r="K237" t="str">
            <v>0</v>
          </cell>
          <cell r="L237" t="str">
            <v>0</v>
          </cell>
          <cell r="M237" t="str">
            <v>0</v>
          </cell>
          <cell r="N237" t="str">
            <v>0</v>
          </cell>
        </row>
        <row r="238">
          <cell r="C238">
            <v>120006</v>
          </cell>
          <cell r="D238">
            <v>118236</v>
          </cell>
          <cell r="E238">
            <v>116348</v>
          </cell>
          <cell r="F238">
            <v>114460</v>
          </cell>
          <cell r="G238">
            <v>112454</v>
          </cell>
          <cell r="H238">
            <v>130390</v>
          </cell>
          <cell r="I238" t="str">
            <v>0</v>
          </cell>
          <cell r="J238" t="str">
            <v>0</v>
          </cell>
          <cell r="K238" t="str">
            <v>0</v>
          </cell>
          <cell r="L238" t="str">
            <v>0</v>
          </cell>
          <cell r="M238" t="str">
            <v>0</v>
          </cell>
          <cell r="N238" t="str">
            <v>0</v>
          </cell>
        </row>
        <row r="240">
          <cell r="C240">
            <v>200167</v>
          </cell>
          <cell r="D240">
            <v>199826</v>
          </cell>
          <cell r="E240">
            <v>199826</v>
          </cell>
          <cell r="F240">
            <v>199144</v>
          </cell>
          <cell r="G240">
            <v>198121</v>
          </cell>
          <cell r="H240">
            <v>197780</v>
          </cell>
          <cell r="I240" t="str">
            <v>0</v>
          </cell>
          <cell r="J240" t="str">
            <v>0</v>
          </cell>
          <cell r="K240" t="str">
            <v>0</v>
          </cell>
          <cell r="L240" t="str">
            <v>0</v>
          </cell>
          <cell r="M240" t="str">
            <v>0</v>
          </cell>
          <cell r="N240" t="str">
            <v>0</v>
          </cell>
        </row>
        <row r="241">
          <cell r="C241">
            <v>667278</v>
          </cell>
          <cell r="D241">
            <v>665905</v>
          </cell>
          <cell r="E241">
            <v>665905</v>
          </cell>
          <cell r="F241">
            <v>665905</v>
          </cell>
          <cell r="G241">
            <v>663159</v>
          </cell>
          <cell r="H241">
            <v>661786</v>
          </cell>
          <cell r="I241" t="str">
            <v>0</v>
          </cell>
          <cell r="J241" t="str">
            <v>0</v>
          </cell>
          <cell r="K241" t="str">
            <v>0</v>
          </cell>
          <cell r="L241" t="str">
            <v>0</v>
          </cell>
          <cell r="M241" t="str">
            <v>0</v>
          </cell>
          <cell r="N241" t="str">
            <v>0</v>
          </cell>
        </row>
        <row r="242">
          <cell r="C242">
            <v>35730</v>
          </cell>
          <cell r="D242">
            <v>35820</v>
          </cell>
          <cell r="E242">
            <v>35775</v>
          </cell>
          <cell r="F242">
            <v>35775</v>
          </cell>
          <cell r="G242">
            <v>35550</v>
          </cell>
          <cell r="H242">
            <v>35595</v>
          </cell>
          <cell r="I242" t="str">
            <v>0</v>
          </cell>
          <cell r="J242" t="str">
            <v>0</v>
          </cell>
          <cell r="K242" t="str">
            <v>0</v>
          </cell>
          <cell r="L242" t="str">
            <v>0</v>
          </cell>
          <cell r="M242" t="str">
            <v>0</v>
          </cell>
          <cell r="N242" t="str">
            <v>0</v>
          </cell>
        </row>
        <row r="243">
          <cell r="C243">
            <v>59340</v>
          </cell>
          <cell r="D243">
            <v>59340</v>
          </cell>
          <cell r="E243">
            <v>59082</v>
          </cell>
          <cell r="F243">
            <v>59211</v>
          </cell>
          <cell r="G243">
            <v>58437</v>
          </cell>
          <cell r="H243">
            <v>57792</v>
          </cell>
          <cell r="I243" t="str">
            <v>0</v>
          </cell>
          <cell r="J243" t="str">
            <v>0</v>
          </cell>
          <cell r="K243" t="str">
            <v>0</v>
          </cell>
          <cell r="L243" t="str">
            <v>0</v>
          </cell>
          <cell r="M243" t="str">
            <v>0</v>
          </cell>
          <cell r="N243" t="str">
            <v>0</v>
          </cell>
        </row>
        <row r="244">
          <cell r="C244">
            <v>97083</v>
          </cell>
          <cell r="D244">
            <v>97351</v>
          </cell>
          <cell r="E244">
            <v>97083</v>
          </cell>
          <cell r="F244">
            <v>97217</v>
          </cell>
          <cell r="G244">
            <v>96882</v>
          </cell>
          <cell r="H244">
            <v>96815</v>
          </cell>
          <cell r="I244" t="str">
            <v>0</v>
          </cell>
          <cell r="J244" t="str">
            <v>0</v>
          </cell>
          <cell r="K244" t="str">
            <v>0</v>
          </cell>
          <cell r="L244" t="str">
            <v>0</v>
          </cell>
          <cell r="M244" t="str">
            <v>0</v>
          </cell>
          <cell r="N244" t="str">
            <v>0</v>
          </cell>
        </row>
        <row r="245">
          <cell r="C245">
            <v>39200</v>
          </cell>
          <cell r="D245">
            <v>39200</v>
          </cell>
          <cell r="E245">
            <v>39200</v>
          </cell>
          <cell r="F245">
            <v>38640</v>
          </cell>
          <cell r="G245">
            <v>38640</v>
          </cell>
          <cell r="H245">
            <v>38640</v>
          </cell>
          <cell r="I245" t="str">
            <v>0</v>
          </cell>
          <cell r="J245" t="str">
            <v>0</v>
          </cell>
          <cell r="K245" t="str">
            <v>0</v>
          </cell>
          <cell r="L245" t="str">
            <v>0</v>
          </cell>
          <cell r="M245" t="str">
            <v>0</v>
          </cell>
          <cell r="N245" t="str">
            <v>0</v>
          </cell>
        </row>
        <row r="246">
          <cell r="C246">
            <v>35850</v>
          </cell>
          <cell r="D246">
            <v>35700</v>
          </cell>
          <cell r="E246">
            <v>35625</v>
          </cell>
          <cell r="F246">
            <v>35625</v>
          </cell>
          <cell r="G246">
            <v>35400</v>
          </cell>
          <cell r="H246">
            <v>35250</v>
          </cell>
          <cell r="I246" t="str">
            <v>0</v>
          </cell>
          <cell r="J246" t="str">
            <v>0</v>
          </cell>
          <cell r="K246" t="str">
            <v>0</v>
          </cell>
          <cell r="L246" t="str">
            <v>0</v>
          </cell>
          <cell r="M246" t="str">
            <v>0</v>
          </cell>
          <cell r="N246" t="str">
            <v>0</v>
          </cell>
        </row>
        <row r="247">
          <cell r="C247">
            <v>4656</v>
          </cell>
          <cell r="D247">
            <v>4559</v>
          </cell>
          <cell r="E247">
            <v>4559</v>
          </cell>
          <cell r="F247">
            <v>4559</v>
          </cell>
          <cell r="G247">
            <v>4462</v>
          </cell>
          <cell r="H247">
            <v>4268</v>
          </cell>
          <cell r="I247" t="str">
            <v>0</v>
          </cell>
          <cell r="J247" t="str">
            <v>0</v>
          </cell>
          <cell r="K247" t="str">
            <v>0</v>
          </cell>
          <cell r="L247" t="str">
            <v>0</v>
          </cell>
          <cell r="M247" t="str">
            <v>0</v>
          </cell>
          <cell r="N247" t="str">
            <v>0</v>
          </cell>
        </row>
        <row r="248">
          <cell r="C248">
            <v>180540</v>
          </cell>
          <cell r="D248">
            <v>179775</v>
          </cell>
          <cell r="E248">
            <v>179775</v>
          </cell>
          <cell r="F248">
            <v>179775</v>
          </cell>
          <cell r="G248">
            <v>178245</v>
          </cell>
          <cell r="H248">
            <v>178245</v>
          </cell>
          <cell r="I248" t="str">
            <v>0</v>
          </cell>
          <cell r="J248" t="str">
            <v>0</v>
          </cell>
          <cell r="K248" t="str">
            <v>0</v>
          </cell>
          <cell r="L248" t="str">
            <v>0</v>
          </cell>
          <cell r="M248" t="str">
            <v>0</v>
          </cell>
          <cell r="N248" t="str">
            <v>0</v>
          </cell>
        </row>
        <row r="249">
          <cell r="C249">
            <v>182522</v>
          </cell>
          <cell r="D249">
            <v>182522</v>
          </cell>
          <cell r="E249">
            <v>182522</v>
          </cell>
          <cell r="F249">
            <v>182522</v>
          </cell>
          <cell r="G249">
            <v>182522</v>
          </cell>
          <cell r="H249">
            <v>181828</v>
          </cell>
          <cell r="I249" t="str">
            <v>0</v>
          </cell>
          <cell r="J249" t="str">
            <v>0</v>
          </cell>
          <cell r="K249" t="str">
            <v>0</v>
          </cell>
          <cell r="L249" t="str">
            <v>0</v>
          </cell>
          <cell r="M249" t="str">
            <v>0</v>
          </cell>
          <cell r="N249" t="str">
            <v>0</v>
          </cell>
        </row>
        <row r="250">
          <cell r="C250">
            <v>3069696</v>
          </cell>
          <cell r="D250">
            <v>3059616</v>
          </cell>
          <cell r="E250">
            <v>3033408</v>
          </cell>
          <cell r="F250">
            <v>3040352</v>
          </cell>
          <cell r="G250">
            <v>3026912</v>
          </cell>
          <cell r="H250">
            <v>3013920</v>
          </cell>
          <cell r="I250" t="str">
            <v>0</v>
          </cell>
          <cell r="J250" t="str">
            <v>0</v>
          </cell>
          <cell r="K250" t="str">
            <v>0</v>
          </cell>
          <cell r="L250" t="str">
            <v>0</v>
          </cell>
          <cell r="M250" t="str">
            <v>0</v>
          </cell>
          <cell r="N250" t="str">
            <v>0</v>
          </cell>
        </row>
        <row r="251">
          <cell r="C251">
            <v>100573</v>
          </cell>
          <cell r="D251">
            <v>100796</v>
          </cell>
          <cell r="E251">
            <v>100796</v>
          </cell>
          <cell r="F251">
            <v>101242</v>
          </cell>
          <cell r="G251">
            <v>101019</v>
          </cell>
          <cell r="H251">
            <v>101242</v>
          </cell>
          <cell r="I251" t="str">
            <v>0</v>
          </cell>
          <cell r="J251" t="str">
            <v>0</v>
          </cell>
          <cell r="K251" t="str">
            <v>0</v>
          </cell>
          <cell r="L251" t="str">
            <v>0</v>
          </cell>
          <cell r="M251" t="str">
            <v>0</v>
          </cell>
          <cell r="N251" t="str">
            <v>0</v>
          </cell>
        </row>
        <row r="252">
          <cell r="C252">
            <v>1343700</v>
          </cell>
          <cell r="D252">
            <v>1327320</v>
          </cell>
          <cell r="E252">
            <v>1316700</v>
          </cell>
          <cell r="F252">
            <v>1315080</v>
          </cell>
          <cell r="G252">
            <v>1305540</v>
          </cell>
          <cell r="H252">
            <v>1298700</v>
          </cell>
          <cell r="I252" t="str">
            <v>0</v>
          </cell>
          <cell r="J252" t="str">
            <v>0</v>
          </cell>
          <cell r="K252" t="str">
            <v>0</v>
          </cell>
          <cell r="L252" t="str">
            <v>0</v>
          </cell>
          <cell r="M252" t="str">
            <v>0</v>
          </cell>
          <cell r="N252" t="str">
            <v>0</v>
          </cell>
        </row>
        <row r="254">
          <cell r="C254">
            <v>617994</v>
          </cell>
          <cell r="D254">
            <v>619506</v>
          </cell>
          <cell r="E254">
            <v>615672</v>
          </cell>
          <cell r="F254">
            <v>610128</v>
          </cell>
          <cell r="G254">
            <v>621324</v>
          </cell>
          <cell r="H254">
            <v>616032</v>
          </cell>
          <cell r="I254" t="str">
            <v>0</v>
          </cell>
          <cell r="J254" t="str">
            <v>0</v>
          </cell>
          <cell r="K254" t="str">
            <v>0</v>
          </cell>
          <cell r="L254" t="str">
            <v>0</v>
          </cell>
          <cell r="M254" t="str">
            <v>0</v>
          </cell>
          <cell r="N254" t="str">
            <v>0</v>
          </cell>
        </row>
        <row r="255">
          <cell r="C255">
            <v>409145</v>
          </cell>
          <cell r="D255">
            <v>409145</v>
          </cell>
          <cell r="E255">
            <v>409145</v>
          </cell>
          <cell r="F255">
            <v>409145</v>
          </cell>
          <cell r="G255">
            <v>409145</v>
          </cell>
          <cell r="H255">
            <v>409145</v>
          </cell>
          <cell r="I255" t="str">
            <v>0</v>
          </cell>
          <cell r="J255" t="str">
            <v>0</v>
          </cell>
          <cell r="K255" t="str">
            <v>0</v>
          </cell>
          <cell r="L255" t="str">
            <v>0</v>
          </cell>
          <cell r="M255" t="str">
            <v>0</v>
          </cell>
          <cell r="N255" t="str">
            <v>0</v>
          </cell>
        </row>
        <row r="256">
          <cell r="C256">
            <v>35181</v>
          </cell>
          <cell r="D256">
            <v>35073</v>
          </cell>
          <cell r="E256">
            <v>29826</v>
          </cell>
          <cell r="F256">
            <v>34224</v>
          </cell>
          <cell r="G256">
            <v>33876</v>
          </cell>
          <cell r="H256">
            <v>33528</v>
          </cell>
          <cell r="I256" t="str">
            <v>0</v>
          </cell>
          <cell r="J256" t="str">
            <v>0</v>
          </cell>
          <cell r="K256" t="str">
            <v>0</v>
          </cell>
          <cell r="L256" t="str">
            <v>0</v>
          </cell>
          <cell r="M256" t="str">
            <v>0</v>
          </cell>
          <cell r="N256" t="str">
            <v>0</v>
          </cell>
        </row>
        <row r="265">
          <cell r="C265">
            <v>311063</v>
          </cell>
          <cell r="D265">
            <v>209664</v>
          </cell>
          <cell r="E265">
            <v>265044</v>
          </cell>
          <cell r="F265">
            <v>275268</v>
          </cell>
          <cell r="G265">
            <v>275268</v>
          </cell>
          <cell r="H265">
            <v>377520</v>
          </cell>
          <cell r="I265" t="str">
            <v>0</v>
          </cell>
          <cell r="J265" t="str">
            <v>0</v>
          </cell>
          <cell r="K265" t="str">
            <v>0</v>
          </cell>
          <cell r="L265" t="str">
            <v>0</v>
          </cell>
          <cell r="M265" t="str">
            <v>0</v>
          </cell>
          <cell r="N265" t="str">
            <v>0</v>
          </cell>
        </row>
        <row r="266">
          <cell r="C266">
            <v>52609</v>
          </cell>
          <cell r="D266">
            <v>54663</v>
          </cell>
          <cell r="E266">
            <v>13047</v>
          </cell>
          <cell r="F266">
            <v>53370.97</v>
          </cell>
          <cell r="G266">
            <v>53836</v>
          </cell>
          <cell r="H266">
            <v>53536</v>
          </cell>
          <cell r="I266" t="str">
            <v>0</v>
          </cell>
          <cell r="J266" t="str">
            <v>0</v>
          </cell>
          <cell r="K266" t="str">
            <v>0</v>
          </cell>
          <cell r="L266" t="str">
            <v>0</v>
          </cell>
          <cell r="M266" t="str">
            <v>0</v>
          </cell>
          <cell r="N266" t="str">
            <v>0</v>
          </cell>
        </row>
        <row r="267">
          <cell r="C267">
            <v>81867.649999999994</v>
          </cell>
          <cell r="D267">
            <v>81867.679999999993</v>
          </cell>
          <cell r="E267">
            <v>53786.66</v>
          </cell>
          <cell r="F267">
            <v>72507.34</v>
          </cell>
          <cell r="G267">
            <v>72507.34</v>
          </cell>
          <cell r="H267">
            <v>72507.31</v>
          </cell>
          <cell r="I267" t="str">
            <v>0</v>
          </cell>
          <cell r="J267" t="str">
            <v>0</v>
          </cell>
          <cell r="K267" t="str">
            <v>0</v>
          </cell>
          <cell r="L267" t="str">
            <v>0</v>
          </cell>
          <cell r="M267" t="str">
            <v>0</v>
          </cell>
          <cell r="N267" t="str">
            <v>0</v>
          </cell>
        </row>
        <row r="268">
          <cell r="C268">
            <v>180659</v>
          </cell>
          <cell r="D268">
            <v>180659</v>
          </cell>
          <cell r="E268">
            <v>180659</v>
          </cell>
          <cell r="F268">
            <v>180659</v>
          </cell>
          <cell r="G268">
            <v>180659</v>
          </cell>
          <cell r="H268">
            <v>180659</v>
          </cell>
          <cell r="I268" t="str">
            <v>0</v>
          </cell>
          <cell r="J268" t="str">
            <v>0</v>
          </cell>
          <cell r="K268" t="str">
            <v>0</v>
          </cell>
          <cell r="L268" t="str">
            <v>0</v>
          </cell>
          <cell r="M268" t="str">
            <v>0</v>
          </cell>
          <cell r="N268" t="str">
            <v>0</v>
          </cell>
        </row>
        <row r="269">
          <cell r="C269">
            <v>122250</v>
          </cell>
          <cell r="D269">
            <v>214167</v>
          </cell>
          <cell r="E269">
            <v>123750</v>
          </cell>
          <cell r="F269">
            <v>123000</v>
          </cell>
          <cell r="G269">
            <v>123000</v>
          </cell>
          <cell r="H269">
            <v>123000</v>
          </cell>
          <cell r="I269" t="str">
            <v>0</v>
          </cell>
          <cell r="J269" t="str">
            <v>0</v>
          </cell>
          <cell r="K269" t="str">
            <v>0</v>
          </cell>
          <cell r="L269" t="str">
            <v>0</v>
          </cell>
          <cell r="M269" t="str">
            <v>0</v>
          </cell>
          <cell r="N269" t="str">
            <v>0</v>
          </cell>
        </row>
        <row r="270">
          <cell r="C270">
            <v>254000</v>
          </cell>
          <cell r="D270">
            <v>254000</v>
          </cell>
          <cell r="E270">
            <v>254000</v>
          </cell>
          <cell r="F270">
            <v>254000</v>
          </cell>
          <cell r="G270">
            <v>254000</v>
          </cell>
          <cell r="H270">
            <v>254000</v>
          </cell>
          <cell r="I270" t="str">
            <v>0</v>
          </cell>
          <cell r="J270" t="str">
            <v>0</v>
          </cell>
          <cell r="K270" t="str">
            <v>0</v>
          </cell>
          <cell r="L270" t="str">
            <v>0</v>
          </cell>
          <cell r="M270" t="str">
            <v>0</v>
          </cell>
          <cell r="N270" t="str">
            <v>0</v>
          </cell>
        </row>
        <row r="271">
          <cell r="C271">
            <v>105000</v>
          </cell>
          <cell r="D271">
            <v>140000</v>
          </cell>
          <cell r="E271">
            <v>98000</v>
          </cell>
          <cell r="F271">
            <v>101500</v>
          </cell>
          <cell r="G271">
            <v>101500</v>
          </cell>
          <cell r="H271">
            <v>101500</v>
          </cell>
          <cell r="I271" t="str">
            <v>0</v>
          </cell>
          <cell r="J271" t="str">
            <v>0</v>
          </cell>
          <cell r="K271" t="str">
            <v>0</v>
          </cell>
          <cell r="L271" t="str">
            <v>0</v>
          </cell>
          <cell r="M271" t="str">
            <v>0</v>
          </cell>
          <cell r="N271" t="str">
            <v>0</v>
          </cell>
        </row>
        <row r="272">
          <cell r="C272">
            <v>105000</v>
          </cell>
          <cell r="D272">
            <v>28000</v>
          </cell>
          <cell r="E272">
            <v>0</v>
          </cell>
          <cell r="F272">
            <v>70000</v>
          </cell>
          <cell r="G272">
            <v>70000</v>
          </cell>
          <cell r="H272">
            <v>70000</v>
          </cell>
          <cell r="I272" t="str">
            <v>0</v>
          </cell>
          <cell r="J272" t="str">
            <v>0</v>
          </cell>
          <cell r="K272" t="str">
            <v>0</v>
          </cell>
          <cell r="L272" t="str">
            <v>0</v>
          </cell>
          <cell r="M272" t="str">
            <v>0</v>
          </cell>
          <cell r="N272" t="str">
            <v>0</v>
          </cell>
        </row>
        <row r="275">
          <cell r="C275" t="str">
            <v>0</v>
          </cell>
          <cell r="D275" t="str">
            <v>0</v>
          </cell>
          <cell r="E275" t="str">
            <v>0</v>
          </cell>
          <cell r="F275" t="str">
            <v>0</v>
          </cell>
          <cell r="G275" t="str">
            <v>0</v>
          </cell>
          <cell r="H275" t="str">
            <v>0</v>
          </cell>
          <cell r="I275" t="str">
            <v>0</v>
          </cell>
          <cell r="J275" t="str">
            <v>0</v>
          </cell>
          <cell r="K275" t="str">
            <v>0</v>
          </cell>
          <cell r="L275" t="str">
            <v>0</v>
          </cell>
          <cell r="M275" t="str">
            <v>0</v>
          </cell>
          <cell r="N275" t="str">
            <v>0</v>
          </cell>
        </row>
        <row r="276">
          <cell r="C276">
            <v>373350</v>
          </cell>
          <cell r="D276">
            <v>347400</v>
          </cell>
          <cell r="E276">
            <v>343900</v>
          </cell>
          <cell r="F276">
            <v>363225</v>
          </cell>
          <cell r="G276">
            <v>36750</v>
          </cell>
          <cell r="H276">
            <v>35925</v>
          </cell>
          <cell r="I276" t="str">
            <v>0</v>
          </cell>
          <cell r="J276" t="str">
            <v>0</v>
          </cell>
          <cell r="K276" t="str">
            <v>0</v>
          </cell>
          <cell r="L276" t="str">
            <v>0</v>
          </cell>
          <cell r="M276" t="str">
            <v>0</v>
          </cell>
          <cell r="N276" t="str">
            <v>0</v>
          </cell>
        </row>
        <row r="296">
          <cell r="C296" t="str">
            <v>0</v>
          </cell>
          <cell r="D296">
            <v>64731.54</v>
          </cell>
          <cell r="E296">
            <v>62025.86</v>
          </cell>
          <cell r="F296">
            <v>104615.17</v>
          </cell>
          <cell r="G296">
            <v>73629.61</v>
          </cell>
          <cell r="H296">
            <v>75496.039999999994</v>
          </cell>
          <cell r="I296" t="str">
            <v>0</v>
          </cell>
          <cell r="J296" t="str">
            <v>0</v>
          </cell>
          <cell r="K296" t="str">
            <v>0</v>
          </cell>
          <cell r="L296" t="str">
            <v>0</v>
          </cell>
          <cell r="M296" t="str">
            <v>0</v>
          </cell>
          <cell r="N296" t="str">
            <v>0</v>
          </cell>
        </row>
        <row r="297">
          <cell r="C297" t="str">
            <v>0</v>
          </cell>
          <cell r="D297">
            <v>18711.79</v>
          </cell>
          <cell r="E297">
            <v>17929.669999999998</v>
          </cell>
          <cell r="F297">
            <v>30240.86</v>
          </cell>
          <cell r="G297">
            <v>21283.94</v>
          </cell>
          <cell r="H297">
            <v>21823.46</v>
          </cell>
          <cell r="I297" t="str">
            <v>0</v>
          </cell>
          <cell r="J297" t="str">
            <v>0</v>
          </cell>
          <cell r="K297" t="str">
            <v>0</v>
          </cell>
          <cell r="L297" t="str">
            <v>0</v>
          </cell>
          <cell r="M297" t="str">
            <v>0</v>
          </cell>
          <cell r="N297" t="str">
            <v>0</v>
          </cell>
        </row>
        <row r="298">
          <cell r="C298">
            <v>1388739.5</v>
          </cell>
          <cell r="D298">
            <v>211855.67</v>
          </cell>
          <cell r="E298">
            <v>197496.06</v>
          </cell>
          <cell r="F298">
            <v>213963.85</v>
          </cell>
          <cell r="G298">
            <v>219977.55</v>
          </cell>
          <cell r="H298">
            <v>205660.88</v>
          </cell>
          <cell r="I298" t="str">
            <v>0</v>
          </cell>
          <cell r="J298" t="str">
            <v>0</v>
          </cell>
          <cell r="K298" t="str">
            <v>0</v>
          </cell>
          <cell r="L298" t="str">
            <v>0</v>
          </cell>
          <cell r="M298" t="str">
            <v>0</v>
          </cell>
          <cell r="N298" t="str">
            <v>0</v>
          </cell>
        </row>
        <row r="299">
          <cell r="C299">
            <v>312487.92</v>
          </cell>
          <cell r="D299">
            <v>301527.15000000002</v>
          </cell>
          <cell r="E299">
            <v>251372.12</v>
          </cell>
          <cell r="F299">
            <v>306726.52</v>
          </cell>
          <cell r="G299">
            <v>323338.28999999998</v>
          </cell>
          <cell r="H299">
            <v>325439.02</v>
          </cell>
          <cell r="I299" t="str">
            <v>0</v>
          </cell>
          <cell r="J299" t="str">
            <v>0</v>
          </cell>
          <cell r="K299" t="str">
            <v>0</v>
          </cell>
          <cell r="L299" t="str">
            <v>0</v>
          </cell>
          <cell r="M299" t="str">
            <v>0</v>
          </cell>
          <cell r="N299" t="str">
            <v>0</v>
          </cell>
        </row>
        <row r="300">
          <cell r="C300" t="str">
            <v>0</v>
          </cell>
          <cell r="D300" t="str">
            <v>0</v>
          </cell>
          <cell r="E300" t="str">
            <v>0</v>
          </cell>
          <cell r="F300">
            <v>6426.72</v>
          </cell>
          <cell r="G300">
            <v>9297.02</v>
          </cell>
          <cell r="H300">
            <v>11991.62</v>
          </cell>
          <cell r="I300" t="str">
            <v>0</v>
          </cell>
          <cell r="J300" t="str">
            <v>0</v>
          </cell>
          <cell r="K300" t="str">
            <v>0</v>
          </cell>
          <cell r="L300" t="str">
            <v>0</v>
          </cell>
          <cell r="M300" t="str">
            <v>0</v>
          </cell>
          <cell r="N300" t="str">
            <v>0</v>
          </cell>
        </row>
        <row r="301">
          <cell r="C301">
            <v>273919.48</v>
          </cell>
          <cell r="D301">
            <v>461813.65</v>
          </cell>
          <cell r="E301">
            <v>428869.78</v>
          </cell>
          <cell r="F301">
            <v>651212.68999999994</v>
          </cell>
          <cell r="G301">
            <v>440549.05</v>
          </cell>
          <cell r="H301">
            <v>439758.84</v>
          </cell>
          <cell r="I301" t="str">
            <v>0</v>
          </cell>
          <cell r="J301" t="str">
            <v>0</v>
          </cell>
          <cell r="K301" t="str">
            <v>0</v>
          </cell>
          <cell r="L301" t="str">
            <v>0</v>
          </cell>
          <cell r="M301" t="str">
            <v>0</v>
          </cell>
          <cell r="N301" t="str">
            <v>0</v>
          </cell>
        </row>
        <row r="302">
          <cell r="C302">
            <v>292290.92</v>
          </cell>
          <cell r="D302">
            <v>289201.73</v>
          </cell>
          <cell r="E302">
            <v>260002.83</v>
          </cell>
          <cell r="F302">
            <v>302355.59999999998</v>
          </cell>
          <cell r="G302">
            <v>329461.12</v>
          </cell>
          <cell r="H302">
            <v>327340.86</v>
          </cell>
          <cell r="I302" t="str">
            <v>0</v>
          </cell>
          <cell r="J302" t="str">
            <v>0</v>
          </cell>
          <cell r="K302" t="str">
            <v>0</v>
          </cell>
          <cell r="L302" t="str">
            <v>0</v>
          </cell>
          <cell r="M302" t="str">
            <v>0</v>
          </cell>
          <cell r="N302" t="str">
            <v>0</v>
          </cell>
        </row>
        <row r="303">
          <cell r="C303">
            <v>254404.33</v>
          </cell>
          <cell r="D303">
            <v>258871.27</v>
          </cell>
          <cell r="E303">
            <v>193303.89</v>
          </cell>
          <cell r="F303">
            <v>298715.62</v>
          </cell>
          <cell r="G303">
            <v>334777.90000000002</v>
          </cell>
          <cell r="H303">
            <v>347856.02</v>
          </cell>
          <cell r="I303" t="str">
            <v>0</v>
          </cell>
          <cell r="J303" t="str">
            <v>0</v>
          </cell>
          <cell r="K303" t="str">
            <v>0</v>
          </cell>
          <cell r="L303" t="str">
            <v>0</v>
          </cell>
          <cell r="M303" t="str">
            <v>0</v>
          </cell>
          <cell r="N303" t="str">
            <v>0</v>
          </cell>
        </row>
        <row r="304">
          <cell r="C304">
            <v>991650.93</v>
          </cell>
          <cell r="D304">
            <v>2252971.0099999998</v>
          </cell>
          <cell r="E304">
            <v>1804881.41</v>
          </cell>
          <cell r="F304">
            <v>1938403.55</v>
          </cell>
          <cell r="G304">
            <v>891165.34</v>
          </cell>
          <cell r="H304">
            <v>751735.55</v>
          </cell>
          <cell r="I304" t="str">
            <v>0</v>
          </cell>
          <cell r="J304" t="str">
            <v>0</v>
          </cell>
          <cell r="K304" t="str">
            <v>0</v>
          </cell>
          <cell r="L304" t="str">
            <v>0</v>
          </cell>
          <cell r="M304" t="str">
            <v>0</v>
          </cell>
          <cell r="N304" t="str">
            <v>0</v>
          </cell>
        </row>
        <row r="305">
          <cell r="C305">
            <v>193965.17</v>
          </cell>
          <cell r="D305">
            <v>1097569.27</v>
          </cell>
          <cell r="E305">
            <v>1657338.17</v>
          </cell>
          <cell r="F305">
            <v>1133136.82</v>
          </cell>
          <cell r="G305">
            <v>1047731.14</v>
          </cell>
          <cell r="H305">
            <v>256810.58</v>
          </cell>
          <cell r="I305" t="str">
            <v>0</v>
          </cell>
          <cell r="J305" t="str">
            <v>0</v>
          </cell>
          <cell r="K305" t="str">
            <v>0</v>
          </cell>
          <cell r="L305" t="str">
            <v>0</v>
          </cell>
          <cell r="M305" t="str">
            <v>0</v>
          </cell>
          <cell r="N305" t="str">
            <v>0</v>
          </cell>
        </row>
        <row r="306">
          <cell r="C306">
            <v>180762.98</v>
          </cell>
          <cell r="D306">
            <v>171672.24</v>
          </cell>
          <cell r="E306">
            <v>158937.44</v>
          </cell>
          <cell r="F306">
            <v>162318.15</v>
          </cell>
          <cell r="G306">
            <v>166006.91</v>
          </cell>
          <cell r="H306">
            <v>168520.6</v>
          </cell>
          <cell r="I306" t="str">
            <v>0</v>
          </cell>
          <cell r="J306" t="str">
            <v>0</v>
          </cell>
          <cell r="K306" t="str">
            <v>0</v>
          </cell>
          <cell r="L306" t="str">
            <v>0</v>
          </cell>
          <cell r="M306" t="str">
            <v>0</v>
          </cell>
          <cell r="N306" t="str">
            <v>0</v>
          </cell>
        </row>
        <row r="307">
          <cell r="C307">
            <v>56622.02</v>
          </cell>
          <cell r="D307">
            <v>52719.79</v>
          </cell>
          <cell r="E307">
            <v>52910.66</v>
          </cell>
          <cell r="F307">
            <v>47771.24</v>
          </cell>
          <cell r="G307">
            <v>46852.59</v>
          </cell>
          <cell r="H307">
            <v>41298.82</v>
          </cell>
          <cell r="I307" t="str">
            <v>0</v>
          </cell>
          <cell r="J307" t="str">
            <v>0</v>
          </cell>
          <cell r="K307" t="str">
            <v>0</v>
          </cell>
          <cell r="L307" t="str">
            <v>0</v>
          </cell>
          <cell r="M307" t="str">
            <v>0</v>
          </cell>
          <cell r="N307" t="str">
            <v>0</v>
          </cell>
        </row>
        <row r="308">
          <cell r="C308">
            <v>3836.01</v>
          </cell>
          <cell r="D308">
            <v>3633.03</v>
          </cell>
          <cell r="E308">
            <v>3689.04</v>
          </cell>
          <cell r="F308">
            <v>3685.87</v>
          </cell>
          <cell r="G308">
            <v>3926.46</v>
          </cell>
          <cell r="H308">
            <v>3920.98</v>
          </cell>
          <cell r="I308" t="str">
            <v>0</v>
          </cell>
          <cell r="J308" t="str">
            <v>0</v>
          </cell>
          <cell r="K308" t="str">
            <v>0</v>
          </cell>
          <cell r="L308" t="str">
            <v>0</v>
          </cell>
          <cell r="M308" t="str">
            <v>0</v>
          </cell>
          <cell r="N308" t="str">
            <v>0</v>
          </cell>
        </row>
        <row r="309">
          <cell r="C309" t="str">
            <v>0</v>
          </cell>
          <cell r="D309" t="str">
            <v>0</v>
          </cell>
          <cell r="E309" t="str">
            <v>0</v>
          </cell>
          <cell r="F309">
            <v>66.39</v>
          </cell>
          <cell r="G309">
            <v>71.900000000000006</v>
          </cell>
          <cell r="H309">
            <v>78.63</v>
          </cell>
          <cell r="I309" t="str">
            <v>0</v>
          </cell>
          <cell r="J309" t="str">
            <v>0</v>
          </cell>
          <cell r="K309" t="str">
            <v>0</v>
          </cell>
          <cell r="L309" t="str">
            <v>0</v>
          </cell>
          <cell r="M309" t="str">
            <v>0</v>
          </cell>
          <cell r="N309" t="str">
            <v>0</v>
          </cell>
        </row>
        <row r="310">
          <cell r="C310" t="str">
            <v>0</v>
          </cell>
          <cell r="D310">
            <v>9845.51</v>
          </cell>
          <cell r="E310">
            <v>7246.12</v>
          </cell>
          <cell r="F310">
            <v>7298.11</v>
          </cell>
          <cell r="G310">
            <v>7403.03</v>
          </cell>
          <cell r="H310">
            <v>7273.33</v>
          </cell>
          <cell r="I310" t="str">
            <v>0</v>
          </cell>
          <cell r="J310" t="str">
            <v>0</v>
          </cell>
          <cell r="K310" t="str">
            <v>0</v>
          </cell>
          <cell r="L310" t="str">
            <v>0</v>
          </cell>
          <cell r="M310" t="str">
            <v>0</v>
          </cell>
          <cell r="N310" t="str">
            <v>0</v>
          </cell>
        </row>
        <row r="311">
          <cell r="C311">
            <v>5374.56</v>
          </cell>
          <cell r="D311">
            <v>4535.71</v>
          </cell>
          <cell r="E311" t="str">
            <v>0</v>
          </cell>
          <cell r="F311" t="str">
            <v>0</v>
          </cell>
          <cell r="G311" t="str">
            <v>0</v>
          </cell>
          <cell r="H311" t="str">
            <v>0</v>
          </cell>
          <cell r="I311" t="str">
            <v>0</v>
          </cell>
          <cell r="J311" t="str">
            <v>0</v>
          </cell>
          <cell r="K311" t="str">
            <v>0</v>
          </cell>
          <cell r="L311" t="str">
            <v>0</v>
          </cell>
          <cell r="M311" t="str">
            <v>0</v>
          </cell>
          <cell r="N311" t="str">
            <v>0</v>
          </cell>
        </row>
        <row r="312">
          <cell r="C312" t="str">
            <v>0</v>
          </cell>
          <cell r="D312">
            <v>64885.88</v>
          </cell>
          <cell r="E312">
            <v>65120.71</v>
          </cell>
          <cell r="F312">
            <v>131650.5</v>
          </cell>
          <cell r="G312">
            <v>67493.84</v>
          </cell>
          <cell r="H312">
            <v>67992.350000000006</v>
          </cell>
          <cell r="I312" t="str">
            <v>0</v>
          </cell>
          <cell r="J312" t="str">
            <v>0</v>
          </cell>
          <cell r="K312" t="str">
            <v>0</v>
          </cell>
          <cell r="L312" t="str">
            <v>0</v>
          </cell>
          <cell r="M312" t="str">
            <v>0</v>
          </cell>
          <cell r="N312" t="str">
            <v>0</v>
          </cell>
        </row>
        <row r="314">
          <cell r="C314">
            <v>216283.24</v>
          </cell>
          <cell r="D314">
            <v>217362.57</v>
          </cell>
          <cell r="E314">
            <v>220989.89</v>
          </cell>
          <cell r="F314">
            <v>225788.59</v>
          </cell>
          <cell r="G314">
            <v>75278.95</v>
          </cell>
          <cell r="H314">
            <v>186798</v>
          </cell>
          <cell r="I314" t="str">
            <v>0</v>
          </cell>
          <cell r="J314" t="str">
            <v>0</v>
          </cell>
          <cell r="K314" t="str">
            <v>0</v>
          </cell>
          <cell r="L314" t="str">
            <v>0</v>
          </cell>
          <cell r="M314" t="str">
            <v>0</v>
          </cell>
          <cell r="N314" t="str">
            <v>0</v>
          </cell>
        </row>
        <row r="315">
          <cell r="C315">
            <v>111429.44</v>
          </cell>
          <cell r="D315">
            <v>111985.5</v>
          </cell>
          <cell r="E315">
            <v>113153.27</v>
          </cell>
          <cell r="F315">
            <v>115610.34</v>
          </cell>
          <cell r="G315">
            <v>197257.16</v>
          </cell>
          <cell r="H315">
            <v>162489</v>
          </cell>
          <cell r="I315" t="str">
            <v>0</v>
          </cell>
          <cell r="J315" t="str">
            <v>0</v>
          </cell>
          <cell r="K315" t="str">
            <v>0</v>
          </cell>
          <cell r="L315" t="str">
            <v>0</v>
          </cell>
          <cell r="M315" t="str">
            <v>0</v>
          </cell>
          <cell r="N315" t="str">
            <v>0</v>
          </cell>
        </row>
        <row r="316">
          <cell r="C316">
            <v>1012879.26</v>
          </cell>
          <cell r="D316">
            <v>1017933.78</v>
          </cell>
          <cell r="E316">
            <v>1028573.66</v>
          </cell>
          <cell r="F316">
            <v>1050908.6299999999</v>
          </cell>
          <cell r="G316">
            <v>-1365905.6</v>
          </cell>
          <cell r="H316">
            <v>598932</v>
          </cell>
          <cell r="I316" t="str">
            <v>0</v>
          </cell>
          <cell r="J316" t="str">
            <v>0</v>
          </cell>
          <cell r="K316" t="str">
            <v>0</v>
          </cell>
          <cell r="L316" t="str">
            <v>0</v>
          </cell>
          <cell r="M316" t="str">
            <v>0</v>
          </cell>
          <cell r="N316" t="str">
            <v>0</v>
          </cell>
        </row>
        <row r="317">
          <cell r="C317">
            <v>981208.88</v>
          </cell>
          <cell r="D317">
            <v>986105.33</v>
          </cell>
          <cell r="E317">
            <v>993407.56</v>
          </cell>
          <cell r="F317">
            <v>1014978.68</v>
          </cell>
          <cell r="G317">
            <v>97350.62</v>
          </cell>
          <cell r="H317">
            <v>800329</v>
          </cell>
          <cell r="I317" t="str">
            <v>0</v>
          </cell>
          <cell r="J317" t="str">
            <v>0</v>
          </cell>
          <cell r="K317" t="str">
            <v>0</v>
          </cell>
          <cell r="L317" t="str">
            <v>0</v>
          </cell>
          <cell r="M317" t="str">
            <v>0</v>
          </cell>
          <cell r="N317" t="str">
            <v>0</v>
          </cell>
        </row>
        <row r="318">
          <cell r="C318">
            <v>208427.34</v>
          </cell>
          <cell r="D318">
            <v>209467.45</v>
          </cell>
          <cell r="E318">
            <v>211633.59</v>
          </cell>
          <cell r="F318">
            <v>216229.1</v>
          </cell>
          <cell r="G318">
            <v>-210442.23999999999</v>
          </cell>
          <cell r="H318">
            <v>132607</v>
          </cell>
          <cell r="I318" t="str">
            <v>0</v>
          </cell>
          <cell r="J318" t="str">
            <v>0</v>
          </cell>
          <cell r="K318" t="str">
            <v>0</v>
          </cell>
          <cell r="L318" t="str">
            <v>0</v>
          </cell>
          <cell r="M318" t="str">
            <v>0</v>
          </cell>
          <cell r="N318" t="str">
            <v>0</v>
          </cell>
        </row>
        <row r="319">
          <cell r="C319" t="str">
            <v>0</v>
          </cell>
          <cell r="D319">
            <v>675756.62</v>
          </cell>
          <cell r="E319">
            <v>607544.53</v>
          </cell>
          <cell r="F319">
            <v>626828.06999999995</v>
          </cell>
          <cell r="G319">
            <v>1956474.81</v>
          </cell>
          <cell r="H319">
            <v>608577</v>
          </cell>
          <cell r="I319" t="str">
            <v>0</v>
          </cell>
          <cell r="J319" t="str">
            <v>0</v>
          </cell>
          <cell r="K319" t="str">
            <v>0</v>
          </cell>
          <cell r="L319" t="str">
            <v>0</v>
          </cell>
          <cell r="M319" t="str">
            <v>0</v>
          </cell>
          <cell r="N319" t="str">
            <v>0</v>
          </cell>
        </row>
        <row r="320">
          <cell r="C320">
            <v>288028.78000000003</v>
          </cell>
          <cell r="D320">
            <v>289466.09999999998</v>
          </cell>
          <cell r="E320">
            <v>291847.3</v>
          </cell>
          <cell r="F320">
            <v>298184.61</v>
          </cell>
          <cell r="G320">
            <v>350962.08</v>
          </cell>
          <cell r="H320">
            <v>290809</v>
          </cell>
          <cell r="I320" t="str">
            <v>0</v>
          </cell>
          <cell r="J320" t="str">
            <v>0</v>
          </cell>
          <cell r="K320" t="str">
            <v>0</v>
          </cell>
          <cell r="L320" t="str">
            <v>0</v>
          </cell>
          <cell r="M320" t="str">
            <v>0</v>
          </cell>
          <cell r="N320" t="str">
            <v>0</v>
          </cell>
        </row>
        <row r="321">
          <cell r="C321">
            <v>148770.29</v>
          </cell>
          <cell r="D321">
            <v>149512.65</v>
          </cell>
          <cell r="E321">
            <v>150823.37</v>
          </cell>
          <cell r="F321">
            <v>154098.43</v>
          </cell>
          <cell r="G321">
            <v>329552.44</v>
          </cell>
          <cell r="H321">
            <v>209777</v>
          </cell>
          <cell r="I321" t="str">
            <v>0</v>
          </cell>
          <cell r="J321" t="str">
            <v>0</v>
          </cell>
          <cell r="K321" t="str">
            <v>0</v>
          </cell>
          <cell r="L321" t="str">
            <v>0</v>
          </cell>
          <cell r="M321" t="str">
            <v>0</v>
          </cell>
          <cell r="N321" t="str">
            <v>0</v>
          </cell>
        </row>
        <row r="322">
          <cell r="C322" t="str">
            <v>0</v>
          </cell>
          <cell r="D322">
            <v>1511226.62</v>
          </cell>
          <cell r="E322">
            <v>1486585.63</v>
          </cell>
          <cell r="F322">
            <v>1674029.91</v>
          </cell>
          <cell r="G322">
            <v>1611156.55</v>
          </cell>
          <cell r="H322">
            <v>1590713</v>
          </cell>
          <cell r="I322" t="str">
            <v>0</v>
          </cell>
          <cell r="J322" t="str">
            <v>0</v>
          </cell>
          <cell r="K322" t="str">
            <v>0</v>
          </cell>
          <cell r="L322" t="str">
            <v>0</v>
          </cell>
          <cell r="M322" t="str">
            <v>0</v>
          </cell>
          <cell r="N322" t="str">
            <v>0</v>
          </cell>
        </row>
        <row r="323">
          <cell r="C323" t="str">
            <v>0</v>
          </cell>
          <cell r="D323" t="str">
            <v>0</v>
          </cell>
          <cell r="E323" t="str">
            <v>0</v>
          </cell>
          <cell r="F323" t="str">
            <v>0</v>
          </cell>
          <cell r="G323">
            <v>389829.26</v>
          </cell>
          <cell r="H323">
            <v>274676</v>
          </cell>
          <cell r="I323" t="str">
            <v>0</v>
          </cell>
          <cell r="J323" t="str">
            <v>0</v>
          </cell>
          <cell r="K323" t="str">
            <v>0</v>
          </cell>
          <cell r="L323" t="str">
            <v>0</v>
          </cell>
          <cell r="M323" t="str">
            <v>0</v>
          </cell>
          <cell r="N323" t="str">
            <v>0</v>
          </cell>
        </row>
        <row r="324">
          <cell r="C324" t="str">
            <v>0</v>
          </cell>
          <cell r="D324" t="str">
            <v>0</v>
          </cell>
          <cell r="E324" t="str">
            <v>0</v>
          </cell>
          <cell r="F324" t="str">
            <v>0</v>
          </cell>
          <cell r="G324" t="str">
            <v>0</v>
          </cell>
          <cell r="H324">
            <v>488923</v>
          </cell>
          <cell r="I324" t="str">
            <v>0</v>
          </cell>
          <cell r="J324" t="str">
            <v>0</v>
          </cell>
          <cell r="K324" t="str">
            <v>0</v>
          </cell>
          <cell r="L324" t="str">
            <v>0</v>
          </cell>
          <cell r="M324" t="str">
            <v>0</v>
          </cell>
          <cell r="N324" t="str">
            <v>0</v>
          </cell>
        </row>
        <row r="325">
          <cell r="C325" t="str">
            <v>0</v>
          </cell>
          <cell r="D325">
            <v>770009.8</v>
          </cell>
          <cell r="E325">
            <v>778648.32</v>
          </cell>
          <cell r="F325">
            <v>795556.27</v>
          </cell>
          <cell r="G325">
            <v>408789.18</v>
          </cell>
          <cell r="H325">
            <v>819871</v>
          </cell>
          <cell r="I325" t="str">
            <v>0</v>
          </cell>
          <cell r="J325" t="str">
            <v>0</v>
          </cell>
          <cell r="K325" t="str">
            <v>0</v>
          </cell>
          <cell r="L325" t="str">
            <v>0</v>
          </cell>
          <cell r="M325" t="str">
            <v>0</v>
          </cell>
          <cell r="N325" t="str">
            <v>0</v>
          </cell>
        </row>
        <row r="327">
          <cell r="C327">
            <v>1832206.33</v>
          </cell>
          <cell r="D327">
            <v>1753999.54</v>
          </cell>
          <cell r="E327">
            <v>1821588.24</v>
          </cell>
          <cell r="F327">
            <v>1858427.82</v>
          </cell>
          <cell r="G327">
            <v>1923467.94</v>
          </cell>
          <cell r="H327">
            <v>1937674.97</v>
          </cell>
          <cell r="I327" t="str">
            <v>0</v>
          </cell>
          <cell r="J327" t="str">
            <v>0</v>
          </cell>
          <cell r="K327" t="str">
            <v>0</v>
          </cell>
          <cell r="L327" t="str">
            <v>0</v>
          </cell>
          <cell r="M327" t="str">
            <v>0</v>
          </cell>
          <cell r="N327" t="str">
            <v>0</v>
          </cell>
        </row>
        <row r="328">
          <cell r="C328">
            <v>903611.9</v>
          </cell>
          <cell r="D328">
            <v>912416.77</v>
          </cell>
          <cell r="E328">
            <v>887826.98</v>
          </cell>
          <cell r="F328">
            <v>925435.22</v>
          </cell>
          <cell r="G328">
            <v>902339.66</v>
          </cell>
          <cell r="H328">
            <v>937799.76</v>
          </cell>
          <cell r="I328" t="str">
            <v>0</v>
          </cell>
          <cell r="J328" t="str">
            <v>0</v>
          </cell>
          <cell r="K328" t="str">
            <v>0</v>
          </cell>
          <cell r="L328" t="str">
            <v>0</v>
          </cell>
          <cell r="M328" t="str">
            <v>0</v>
          </cell>
          <cell r="N328" t="str">
            <v>0</v>
          </cell>
        </row>
        <row r="329">
          <cell r="C329">
            <v>310362.8</v>
          </cell>
          <cell r="D329">
            <v>301231.93</v>
          </cell>
          <cell r="E329">
            <v>304740.47999999998</v>
          </cell>
          <cell r="F329">
            <v>314958.81</v>
          </cell>
          <cell r="G329">
            <v>316870.88</v>
          </cell>
          <cell r="H329">
            <v>321412.89</v>
          </cell>
          <cell r="I329" t="str">
            <v>0</v>
          </cell>
          <cell r="J329" t="str">
            <v>0</v>
          </cell>
          <cell r="K329" t="str">
            <v>0</v>
          </cell>
          <cell r="L329" t="str">
            <v>0</v>
          </cell>
          <cell r="M329" t="str">
            <v>0</v>
          </cell>
          <cell r="N329" t="str">
            <v>0</v>
          </cell>
        </row>
        <row r="330">
          <cell r="C330">
            <v>3727745.36</v>
          </cell>
          <cell r="D330">
            <v>3815360.9</v>
          </cell>
          <cell r="E330">
            <v>11031078.939999999</v>
          </cell>
          <cell r="F330">
            <v>-7356348.9400000004</v>
          </cell>
          <cell r="G330">
            <v>4133413.63</v>
          </cell>
          <cell r="H330">
            <v>4163943.69</v>
          </cell>
          <cell r="I330" t="str">
            <v>0</v>
          </cell>
          <cell r="J330" t="str">
            <v>0</v>
          </cell>
          <cell r="K330" t="str">
            <v>0</v>
          </cell>
          <cell r="L330" t="str">
            <v>0</v>
          </cell>
          <cell r="M330" t="str">
            <v>0</v>
          </cell>
          <cell r="N330" t="str">
            <v>0</v>
          </cell>
        </row>
        <row r="331">
          <cell r="C331" t="str">
            <v>0</v>
          </cell>
          <cell r="D331" t="str">
            <v>0</v>
          </cell>
          <cell r="E331" t="str">
            <v>0</v>
          </cell>
          <cell r="F331" t="str">
            <v>0</v>
          </cell>
          <cell r="G331" t="str">
            <v>0</v>
          </cell>
          <cell r="H331" t="str">
            <v>0</v>
          </cell>
          <cell r="I331" t="str">
            <v>0</v>
          </cell>
          <cell r="J331" t="str">
            <v>0</v>
          </cell>
          <cell r="K331" t="str">
            <v>0</v>
          </cell>
          <cell r="L331" t="str">
            <v>0</v>
          </cell>
          <cell r="M331" t="str">
            <v>0</v>
          </cell>
          <cell r="N331" t="str">
            <v>0</v>
          </cell>
        </row>
        <row r="332">
          <cell r="C332" t="str">
            <v>0</v>
          </cell>
          <cell r="D332" t="str">
            <v>0</v>
          </cell>
          <cell r="E332" t="str">
            <v>0</v>
          </cell>
          <cell r="F332" t="str">
            <v>0</v>
          </cell>
          <cell r="G332" t="str">
            <v>0</v>
          </cell>
          <cell r="H332" t="str">
            <v>0</v>
          </cell>
          <cell r="I332" t="str">
            <v>0</v>
          </cell>
          <cell r="J332" t="str">
            <v>0</v>
          </cell>
          <cell r="K332" t="str">
            <v>0</v>
          </cell>
          <cell r="L332" t="str">
            <v>0</v>
          </cell>
          <cell r="M332" t="str">
            <v>0</v>
          </cell>
          <cell r="N332" t="str">
            <v>0</v>
          </cell>
        </row>
        <row r="333">
          <cell r="C333" t="str">
            <v>0</v>
          </cell>
          <cell r="D333" t="str">
            <v>0</v>
          </cell>
          <cell r="E333" t="str">
            <v>0</v>
          </cell>
          <cell r="F333" t="str">
            <v>0</v>
          </cell>
          <cell r="G333" t="str">
            <v>0</v>
          </cell>
          <cell r="H333" t="str">
            <v>0</v>
          </cell>
          <cell r="I333" t="str">
            <v>0</v>
          </cell>
          <cell r="J333" t="str">
            <v>0</v>
          </cell>
          <cell r="K333" t="str">
            <v>0</v>
          </cell>
          <cell r="L333" t="str">
            <v>0</v>
          </cell>
          <cell r="M333" t="str">
            <v>0</v>
          </cell>
          <cell r="N333" t="str">
            <v>0</v>
          </cell>
        </row>
        <row r="334">
          <cell r="C334" t="str">
            <v>0</v>
          </cell>
          <cell r="D334" t="str">
            <v>0</v>
          </cell>
          <cell r="E334" t="str">
            <v>0</v>
          </cell>
          <cell r="F334" t="str">
            <v>0</v>
          </cell>
          <cell r="G334" t="str">
            <v>0</v>
          </cell>
          <cell r="H334" t="str">
            <v>0</v>
          </cell>
          <cell r="I334" t="str">
            <v>0</v>
          </cell>
          <cell r="J334" t="str">
            <v>0</v>
          </cell>
          <cell r="K334" t="str">
            <v>0</v>
          </cell>
          <cell r="L334" t="str">
            <v>0</v>
          </cell>
          <cell r="M334" t="str">
            <v>0</v>
          </cell>
          <cell r="N334" t="str">
            <v>0</v>
          </cell>
        </row>
        <row r="335">
          <cell r="C335" t="str">
            <v>0</v>
          </cell>
          <cell r="D335" t="str">
            <v>0</v>
          </cell>
          <cell r="E335" t="str">
            <v>0</v>
          </cell>
          <cell r="F335" t="str">
            <v>0</v>
          </cell>
          <cell r="G335" t="str">
            <v>0</v>
          </cell>
          <cell r="H335" t="str">
            <v>0</v>
          </cell>
          <cell r="I335" t="str">
            <v>0</v>
          </cell>
          <cell r="J335" t="str">
            <v>0</v>
          </cell>
          <cell r="K335" t="str">
            <v>0</v>
          </cell>
          <cell r="L335" t="str">
            <v>0</v>
          </cell>
          <cell r="M335" t="str">
            <v>0</v>
          </cell>
          <cell r="N335" t="str">
            <v>0</v>
          </cell>
        </row>
        <row r="336">
          <cell r="C336" t="str">
            <v>0</v>
          </cell>
          <cell r="D336" t="str">
            <v>0</v>
          </cell>
          <cell r="E336" t="str">
            <v>0</v>
          </cell>
          <cell r="F336" t="str">
            <v>0</v>
          </cell>
          <cell r="G336" t="str">
            <v>0</v>
          </cell>
          <cell r="H336" t="str">
            <v>0</v>
          </cell>
          <cell r="I336" t="str">
            <v>0</v>
          </cell>
          <cell r="J336" t="str">
            <v>0</v>
          </cell>
          <cell r="K336" t="str">
            <v>0</v>
          </cell>
          <cell r="L336" t="str">
            <v>0</v>
          </cell>
          <cell r="M336" t="str">
            <v>0</v>
          </cell>
          <cell r="N336" t="str">
            <v>0</v>
          </cell>
        </row>
        <row r="337">
          <cell r="C337" t="str">
            <v>0</v>
          </cell>
          <cell r="D337" t="str">
            <v>0</v>
          </cell>
          <cell r="E337" t="str">
            <v>0</v>
          </cell>
          <cell r="F337" t="str">
            <v>0</v>
          </cell>
          <cell r="G337" t="str">
            <v>0</v>
          </cell>
          <cell r="H337" t="str">
            <v>0</v>
          </cell>
          <cell r="I337" t="str">
            <v>0</v>
          </cell>
          <cell r="J337" t="str">
            <v>0</v>
          </cell>
          <cell r="K337" t="str">
            <v>0</v>
          </cell>
          <cell r="L337" t="str">
            <v>0</v>
          </cell>
          <cell r="M337" t="str">
            <v>0</v>
          </cell>
          <cell r="N337" t="str">
            <v>0</v>
          </cell>
        </row>
        <row r="338">
          <cell r="C338" t="str">
            <v>0</v>
          </cell>
          <cell r="D338" t="str">
            <v>0</v>
          </cell>
          <cell r="E338" t="str">
            <v>0</v>
          </cell>
          <cell r="F338" t="str">
            <v>0</v>
          </cell>
          <cell r="G338" t="str">
            <v>0</v>
          </cell>
          <cell r="H338" t="str">
            <v>0</v>
          </cell>
          <cell r="I338" t="str">
            <v>0</v>
          </cell>
          <cell r="J338" t="str">
            <v>0</v>
          </cell>
          <cell r="K338" t="str">
            <v>0</v>
          </cell>
          <cell r="L338" t="str">
            <v>0</v>
          </cell>
          <cell r="M338" t="str">
            <v>0</v>
          </cell>
          <cell r="N338" t="str">
            <v>0</v>
          </cell>
        </row>
        <row r="339">
          <cell r="C339" t="str">
            <v>0</v>
          </cell>
          <cell r="D339" t="str">
            <v>0</v>
          </cell>
          <cell r="E339" t="str">
            <v>0</v>
          </cell>
          <cell r="F339" t="str">
            <v>0</v>
          </cell>
          <cell r="G339" t="str">
            <v>0</v>
          </cell>
          <cell r="H339" t="str">
            <v>0</v>
          </cell>
          <cell r="I339" t="str">
            <v>0</v>
          </cell>
          <cell r="J339" t="str">
            <v>0</v>
          </cell>
          <cell r="K339" t="str">
            <v>0</v>
          </cell>
          <cell r="L339" t="str">
            <v>0</v>
          </cell>
          <cell r="M339" t="str">
            <v>0</v>
          </cell>
          <cell r="N339" t="str">
            <v>0</v>
          </cell>
        </row>
        <row r="340">
          <cell r="C340" t="str">
            <v>0</v>
          </cell>
          <cell r="D340" t="str">
            <v>0</v>
          </cell>
          <cell r="E340" t="str">
            <v>0</v>
          </cell>
          <cell r="F340" t="str">
            <v>0</v>
          </cell>
          <cell r="G340" t="str">
            <v>0</v>
          </cell>
          <cell r="H340" t="str">
            <v>0</v>
          </cell>
          <cell r="I340" t="str">
            <v>0</v>
          </cell>
          <cell r="J340" t="str">
            <v>0</v>
          </cell>
          <cell r="K340" t="str">
            <v>0</v>
          </cell>
          <cell r="L340" t="str">
            <v>0</v>
          </cell>
          <cell r="M340" t="str">
            <v>0</v>
          </cell>
          <cell r="N340" t="str">
            <v>0</v>
          </cell>
        </row>
        <row r="341">
          <cell r="C341" t="str">
            <v>0</v>
          </cell>
          <cell r="D341" t="str">
            <v>0</v>
          </cell>
          <cell r="E341" t="str">
            <v>0</v>
          </cell>
          <cell r="F341">
            <v>15603050.42</v>
          </cell>
          <cell r="G341">
            <v>2959685.68</v>
          </cell>
          <cell r="H341">
            <v>2895500.37</v>
          </cell>
          <cell r="I341" t="str">
            <v>0</v>
          </cell>
          <cell r="J341" t="str">
            <v>0</v>
          </cell>
          <cell r="K341" t="str">
            <v>0</v>
          </cell>
          <cell r="L341" t="str">
            <v>0</v>
          </cell>
          <cell r="M341" t="str">
            <v>0</v>
          </cell>
          <cell r="N341" t="str">
            <v>0</v>
          </cell>
        </row>
        <row r="342">
          <cell r="C342" t="str">
            <v>0</v>
          </cell>
          <cell r="D342" t="str">
            <v>0</v>
          </cell>
          <cell r="E342" t="str">
            <v>0</v>
          </cell>
          <cell r="F342" t="str">
            <v>0</v>
          </cell>
          <cell r="G342" t="str">
            <v>0</v>
          </cell>
          <cell r="H342" t="str">
            <v>0</v>
          </cell>
          <cell r="I342" t="str">
            <v>0</v>
          </cell>
          <cell r="J342" t="str">
            <v>0</v>
          </cell>
          <cell r="K342" t="str">
            <v>0</v>
          </cell>
          <cell r="L342" t="str">
            <v>0</v>
          </cell>
          <cell r="M342" t="str">
            <v>0</v>
          </cell>
          <cell r="N342" t="str">
            <v>0</v>
          </cell>
        </row>
        <row r="343">
          <cell r="C343" t="str">
            <v>0</v>
          </cell>
          <cell r="D343" t="str">
            <v>0</v>
          </cell>
          <cell r="E343" t="str">
            <v>0</v>
          </cell>
          <cell r="F343" t="str">
            <v>0</v>
          </cell>
          <cell r="G343" t="str">
            <v>0</v>
          </cell>
          <cell r="H343" t="str">
            <v>0</v>
          </cell>
          <cell r="I343" t="str">
            <v>0</v>
          </cell>
          <cell r="J343" t="str">
            <v>0</v>
          </cell>
          <cell r="K343" t="str">
            <v>0</v>
          </cell>
          <cell r="L343" t="str">
            <v>0</v>
          </cell>
          <cell r="M343" t="str">
            <v>0</v>
          </cell>
          <cell r="N343" t="str">
            <v>0</v>
          </cell>
        </row>
        <row r="345">
          <cell r="C345">
            <v>144834.25</v>
          </cell>
          <cell r="D345">
            <v>250737.46</v>
          </cell>
          <cell r="E345">
            <v>126870.45</v>
          </cell>
          <cell r="F345">
            <v>126279.69</v>
          </cell>
          <cell r="G345">
            <v>132280.81</v>
          </cell>
          <cell r="H345">
            <v>124554</v>
          </cell>
          <cell r="I345" t="str">
            <v>0</v>
          </cell>
          <cell r="J345" t="str">
            <v>0</v>
          </cell>
          <cell r="K345" t="str">
            <v>0</v>
          </cell>
          <cell r="L345" t="str">
            <v>0</v>
          </cell>
          <cell r="M345" t="str">
            <v>0</v>
          </cell>
          <cell r="N345" t="str">
            <v>0</v>
          </cell>
        </row>
        <row r="346">
          <cell r="C346">
            <v>144834.25</v>
          </cell>
          <cell r="D346">
            <v>250737.46</v>
          </cell>
          <cell r="E346">
            <v>126870.45</v>
          </cell>
          <cell r="F346">
            <v>126279.69</v>
          </cell>
          <cell r="G346">
            <v>132280.81</v>
          </cell>
          <cell r="H346">
            <v>124554</v>
          </cell>
          <cell r="I346" t="str">
            <v>0</v>
          </cell>
          <cell r="J346" t="str">
            <v>0</v>
          </cell>
          <cell r="K346" t="str">
            <v>0</v>
          </cell>
          <cell r="L346" t="str">
            <v>0</v>
          </cell>
          <cell r="M346" t="str">
            <v>0</v>
          </cell>
          <cell r="N346" t="str">
            <v>0</v>
          </cell>
        </row>
        <row r="347">
          <cell r="C347" t="str">
            <v>0</v>
          </cell>
          <cell r="D347" t="str">
            <v>0</v>
          </cell>
          <cell r="E347" t="str">
            <v>0</v>
          </cell>
          <cell r="F347" t="str">
            <v>0</v>
          </cell>
          <cell r="G347" t="str">
            <v>0</v>
          </cell>
          <cell r="H347" t="str">
            <v>0</v>
          </cell>
          <cell r="I347" t="str">
            <v>0</v>
          </cell>
          <cell r="J347" t="str">
            <v>0</v>
          </cell>
          <cell r="K347" t="str">
            <v>0</v>
          </cell>
          <cell r="L347" t="str">
            <v>0</v>
          </cell>
          <cell r="M347" t="str">
            <v>0</v>
          </cell>
          <cell r="N347" t="str">
            <v>0</v>
          </cell>
        </row>
        <row r="348">
          <cell r="C348" t="str">
            <v>0</v>
          </cell>
          <cell r="D348" t="str">
            <v>0</v>
          </cell>
          <cell r="E348" t="str">
            <v>0</v>
          </cell>
          <cell r="F348" t="str">
            <v>0</v>
          </cell>
          <cell r="G348" t="str">
            <v>0</v>
          </cell>
          <cell r="H348" t="str">
            <v>0</v>
          </cell>
          <cell r="I348" t="str">
            <v>0</v>
          </cell>
          <cell r="J348" t="str">
            <v>0</v>
          </cell>
          <cell r="K348" t="str">
            <v>0</v>
          </cell>
          <cell r="L348" t="str">
            <v>0</v>
          </cell>
          <cell r="M348" t="str">
            <v>0</v>
          </cell>
          <cell r="N348" t="str">
            <v>0</v>
          </cell>
        </row>
        <row r="349">
          <cell r="C349" t="str">
            <v>0</v>
          </cell>
          <cell r="D349" t="str">
            <v>0</v>
          </cell>
          <cell r="E349" t="str">
            <v>0</v>
          </cell>
          <cell r="F349" t="str">
            <v>0</v>
          </cell>
          <cell r="G349" t="str">
            <v>0</v>
          </cell>
          <cell r="H349" t="str">
            <v>0</v>
          </cell>
          <cell r="I349" t="str">
            <v>0</v>
          </cell>
          <cell r="J349" t="str">
            <v>0</v>
          </cell>
          <cell r="K349" t="str">
            <v>0</v>
          </cell>
          <cell r="L349" t="str">
            <v>0</v>
          </cell>
          <cell r="M349" t="str">
            <v>0</v>
          </cell>
          <cell r="N349" t="str">
            <v>0</v>
          </cell>
        </row>
        <row r="350">
          <cell r="C350" t="str">
            <v>0</v>
          </cell>
          <cell r="D350" t="str">
            <v>0</v>
          </cell>
          <cell r="E350" t="str">
            <v>0</v>
          </cell>
          <cell r="F350" t="str">
            <v>0</v>
          </cell>
          <cell r="G350" t="str">
            <v>0</v>
          </cell>
          <cell r="H350" t="str">
            <v>0</v>
          </cell>
          <cell r="I350" t="str">
            <v>0</v>
          </cell>
          <cell r="J350" t="str">
            <v>0</v>
          </cell>
          <cell r="K350" t="str">
            <v>0</v>
          </cell>
          <cell r="L350" t="str">
            <v>0</v>
          </cell>
          <cell r="M350" t="str">
            <v>0</v>
          </cell>
          <cell r="N350" t="str">
            <v>0</v>
          </cell>
        </row>
        <row r="351">
          <cell r="C351" t="str">
            <v>0</v>
          </cell>
          <cell r="D351" t="str">
            <v>0</v>
          </cell>
          <cell r="E351" t="str">
            <v>0</v>
          </cell>
          <cell r="F351" t="str">
            <v>0</v>
          </cell>
          <cell r="G351" t="str">
            <v>0</v>
          </cell>
          <cell r="H351" t="str">
            <v>0</v>
          </cell>
          <cell r="I351" t="str">
            <v>0</v>
          </cell>
          <cell r="J351" t="str">
            <v>0</v>
          </cell>
          <cell r="K351" t="str">
            <v>0</v>
          </cell>
          <cell r="L351" t="str">
            <v>0</v>
          </cell>
          <cell r="M351" t="str">
            <v>0</v>
          </cell>
          <cell r="N351" t="str">
            <v>0</v>
          </cell>
        </row>
        <row r="352">
          <cell r="C352" t="str">
            <v>0</v>
          </cell>
          <cell r="D352" t="str">
            <v>0</v>
          </cell>
          <cell r="E352" t="str">
            <v>0</v>
          </cell>
          <cell r="F352" t="str">
            <v>0</v>
          </cell>
          <cell r="G352" t="str">
            <v>0</v>
          </cell>
          <cell r="H352" t="str">
            <v>0</v>
          </cell>
          <cell r="I352" t="str">
            <v>0</v>
          </cell>
          <cell r="J352" t="str">
            <v>0</v>
          </cell>
          <cell r="K352" t="str">
            <v>0</v>
          </cell>
          <cell r="L352" t="str">
            <v>0</v>
          </cell>
          <cell r="M352" t="str">
            <v>0</v>
          </cell>
          <cell r="N352" t="str">
            <v>0</v>
          </cell>
        </row>
        <row r="353">
          <cell r="C353" t="str">
            <v>0</v>
          </cell>
          <cell r="D353" t="str">
            <v>0</v>
          </cell>
          <cell r="E353" t="str">
            <v>0</v>
          </cell>
          <cell r="F353" t="str">
            <v>0</v>
          </cell>
          <cell r="G353" t="str">
            <v>0</v>
          </cell>
          <cell r="H353" t="str">
            <v>0</v>
          </cell>
          <cell r="I353" t="str">
            <v>0</v>
          </cell>
          <cell r="J353" t="str">
            <v>0</v>
          </cell>
          <cell r="K353" t="str">
            <v>0</v>
          </cell>
          <cell r="L353" t="str">
            <v>0</v>
          </cell>
          <cell r="M353" t="str">
            <v>0</v>
          </cell>
          <cell r="N353" t="str">
            <v>0</v>
          </cell>
        </row>
        <row r="354">
          <cell r="C354" t="str">
            <v>0</v>
          </cell>
          <cell r="D354" t="str">
            <v>0</v>
          </cell>
          <cell r="E354" t="str">
            <v>0</v>
          </cell>
          <cell r="F354" t="str">
            <v>0</v>
          </cell>
          <cell r="G354" t="str">
            <v>0</v>
          </cell>
          <cell r="H354" t="str">
            <v>0</v>
          </cell>
          <cell r="I354" t="str">
            <v>0</v>
          </cell>
          <cell r="J354" t="str">
            <v>0</v>
          </cell>
          <cell r="K354" t="str">
            <v>0</v>
          </cell>
          <cell r="L354" t="str">
            <v>0</v>
          </cell>
          <cell r="M354" t="str">
            <v>0</v>
          </cell>
          <cell r="N354" t="str">
            <v>0</v>
          </cell>
        </row>
        <row r="355">
          <cell r="C355" t="str">
            <v>0</v>
          </cell>
          <cell r="D355" t="str">
            <v>0</v>
          </cell>
          <cell r="E355" t="str">
            <v>0</v>
          </cell>
          <cell r="F355" t="str">
            <v>0</v>
          </cell>
          <cell r="G355" t="str">
            <v>0</v>
          </cell>
          <cell r="H355">
            <v>21002</v>
          </cell>
          <cell r="I355" t="str">
            <v>0</v>
          </cell>
          <cell r="J355" t="str">
            <v>0</v>
          </cell>
          <cell r="K355" t="str">
            <v>0</v>
          </cell>
          <cell r="L355" t="str">
            <v>0</v>
          </cell>
          <cell r="M355" t="str">
            <v>0</v>
          </cell>
          <cell r="N355" t="str">
            <v>0</v>
          </cell>
        </row>
        <row r="356">
          <cell r="C356">
            <v>193112.33</v>
          </cell>
          <cell r="D356">
            <v>212389.38</v>
          </cell>
          <cell r="E356">
            <v>276377.84000000003</v>
          </cell>
          <cell r="F356">
            <v>275090.64</v>
          </cell>
          <cell r="G356">
            <v>316550.03000000003</v>
          </cell>
          <cell r="H356">
            <v>298060</v>
          </cell>
          <cell r="I356" t="str">
            <v>0</v>
          </cell>
          <cell r="J356" t="str">
            <v>0</v>
          </cell>
          <cell r="K356" t="str">
            <v>0</v>
          </cell>
          <cell r="L356" t="str">
            <v>0</v>
          </cell>
          <cell r="M356" t="str">
            <v>0</v>
          </cell>
          <cell r="N356" t="str">
            <v>0</v>
          </cell>
        </row>
        <row r="357">
          <cell r="C357" t="str">
            <v>0</v>
          </cell>
          <cell r="D357" t="str">
            <v>0</v>
          </cell>
          <cell r="E357" t="str">
            <v>0</v>
          </cell>
          <cell r="F357" t="str">
            <v>0</v>
          </cell>
          <cell r="G357" t="str">
            <v>0</v>
          </cell>
          <cell r="H357" t="str">
            <v>0</v>
          </cell>
          <cell r="I357" t="str">
            <v>0</v>
          </cell>
          <cell r="J357" t="str">
            <v>0</v>
          </cell>
          <cell r="K357" t="str">
            <v>0</v>
          </cell>
          <cell r="L357" t="str">
            <v>0</v>
          </cell>
          <cell r="M357" t="str">
            <v>0</v>
          </cell>
          <cell r="N357" t="str">
            <v>0</v>
          </cell>
        </row>
        <row r="358">
          <cell r="C358" t="str">
            <v>0</v>
          </cell>
          <cell r="D358" t="str">
            <v>0</v>
          </cell>
          <cell r="E358" t="str">
            <v>0</v>
          </cell>
          <cell r="F358" t="str">
            <v>0</v>
          </cell>
          <cell r="G358" t="str">
            <v>0</v>
          </cell>
          <cell r="H358" t="str">
            <v>0</v>
          </cell>
          <cell r="I358" t="str">
            <v>0</v>
          </cell>
          <cell r="J358" t="str">
            <v>0</v>
          </cell>
          <cell r="K358" t="str">
            <v>0</v>
          </cell>
          <cell r="L358" t="str">
            <v>0</v>
          </cell>
          <cell r="M358" t="str">
            <v>0</v>
          </cell>
          <cell r="N358" t="str">
            <v>0</v>
          </cell>
        </row>
        <row r="359">
          <cell r="C359">
            <v>449522.59</v>
          </cell>
          <cell r="D359">
            <v>229351.03</v>
          </cell>
          <cell r="E359">
            <v>475982.93</v>
          </cell>
          <cell r="F359">
            <v>475497.29</v>
          </cell>
          <cell r="G359">
            <v>378857.26</v>
          </cell>
          <cell r="H359">
            <v>376177</v>
          </cell>
          <cell r="I359" t="str">
            <v>0</v>
          </cell>
          <cell r="J359" t="str">
            <v>0</v>
          </cell>
          <cell r="K359" t="str">
            <v>0</v>
          </cell>
          <cell r="L359" t="str">
            <v>0</v>
          </cell>
          <cell r="M359" t="str">
            <v>0</v>
          </cell>
          <cell r="N359" t="str">
            <v>0</v>
          </cell>
        </row>
        <row r="360">
          <cell r="C360" t="str">
            <v>0</v>
          </cell>
          <cell r="D360" t="str">
            <v>0</v>
          </cell>
          <cell r="E360" t="str">
            <v>0</v>
          </cell>
          <cell r="F360" t="str">
            <v>0</v>
          </cell>
          <cell r="G360" t="str">
            <v>0</v>
          </cell>
          <cell r="H360" t="str">
            <v>0</v>
          </cell>
          <cell r="I360" t="str">
            <v>0</v>
          </cell>
          <cell r="J360" t="str">
            <v>0</v>
          </cell>
          <cell r="K360" t="str">
            <v>0</v>
          </cell>
          <cell r="L360" t="str">
            <v>0</v>
          </cell>
          <cell r="M360" t="str">
            <v>0</v>
          </cell>
          <cell r="N360" t="str">
            <v>0</v>
          </cell>
        </row>
        <row r="361">
          <cell r="C361" t="str">
            <v>0</v>
          </cell>
          <cell r="D361" t="str">
            <v>0</v>
          </cell>
          <cell r="E361" t="str">
            <v>0</v>
          </cell>
          <cell r="F361" t="str">
            <v>0</v>
          </cell>
          <cell r="G361" t="str">
            <v>0</v>
          </cell>
          <cell r="H361" t="str">
            <v>0</v>
          </cell>
          <cell r="I361" t="str">
            <v>0</v>
          </cell>
          <cell r="J361" t="str">
            <v>0</v>
          </cell>
          <cell r="K361" t="str">
            <v>0</v>
          </cell>
          <cell r="L361" t="str">
            <v>0</v>
          </cell>
          <cell r="M361" t="str">
            <v>0</v>
          </cell>
          <cell r="N361" t="str">
            <v>0</v>
          </cell>
        </row>
        <row r="365">
          <cell r="C365" t="str">
            <v>0</v>
          </cell>
          <cell r="D365">
            <v>98.09</v>
          </cell>
          <cell r="E365" t="str">
            <v>0</v>
          </cell>
          <cell r="F365" t="str">
            <v>0</v>
          </cell>
          <cell r="G365" t="str">
            <v>0</v>
          </cell>
          <cell r="H365" t="str">
            <v>0</v>
          </cell>
          <cell r="I365" t="str">
            <v>0</v>
          </cell>
          <cell r="J365" t="str">
            <v>0</v>
          </cell>
          <cell r="K365" t="str">
            <v>0</v>
          </cell>
          <cell r="L365" t="str">
            <v>0</v>
          </cell>
          <cell r="M365" t="str">
            <v>0</v>
          </cell>
          <cell r="N365" t="str">
            <v>0</v>
          </cell>
        </row>
        <row r="367">
          <cell r="C367" t="str">
            <v>0</v>
          </cell>
          <cell r="D367">
            <v>3122.84</v>
          </cell>
          <cell r="E367">
            <v>2992.31</v>
          </cell>
          <cell r="F367">
            <v>750.79</v>
          </cell>
          <cell r="G367">
            <v>1517.82</v>
          </cell>
          <cell r="H367">
            <v>1400.66</v>
          </cell>
          <cell r="I367" t="str">
            <v>0</v>
          </cell>
          <cell r="J367" t="str">
            <v>0</v>
          </cell>
          <cell r="K367" t="str">
            <v>0</v>
          </cell>
          <cell r="L367" t="str">
            <v>0</v>
          </cell>
          <cell r="M367" t="str">
            <v>0</v>
          </cell>
          <cell r="N367" t="str">
            <v>0</v>
          </cell>
        </row>
        <row r="368">
          <cell r="C368" t="str">
            <v>0</v>
          </cell>
          <cell r="D368">
            <v>27999.97</v>
          </cell>
          <cell r="E368">
            <v>21939.99</v>
          </cell>
          <cell r="F368">
            <v>28175.02</v>
          </cell>
          <cell r="G368">
            <v>39624.980000000003</v>
          </cell>
          <cell r="H368">
            <v>54674.97</v>
          </cell>
          <cell r="I368" t="str">
            <v>0</v>
          </cell>
          <cell r="J368" t="str">
            <v>0</v>
          </cell>
          <cell r="K368" t="str">
            <v>0</v>
          </cell>
          <cell r="L368" t="str">
            <v>0</v>
          </cell>
          <cell r="M368" t="str">
            <v>0</v>
          </cell>
          <cell r="N368" t="str">
            <v>0</v>
          </cell>
        </row>
        <row r="369">
          <cell r="C369" t="str">
            <v>0</v>
          </cell>
          <cell r="D369">
            <v>46569.99</v>
          </cell>
          <cell r="E369">
            <v>43445</v>
          </cell>
          <cell r="F369">
            <v>34409.96</v>
          </cell>
          <cell r="G369">
            <v>30299.99</v>
          </cell>
          <cell r="H369">
            <v>24590</v>
          </cell>
          <cell r="I369" t="str">
            <v>0</v>
          </cell>
          <cell r="J369" t="str">
            <v>0</v>
          </cell>
          <cell r="K369" t="str">
            <v>0</v>
          </cell>
          <cell r="L369" t="str">
            <v>0</v>
          </cell>
          <cell r="M369" t="str">
            <v>0</v>
          </cell>
          <cell r="N369" t="str">
            <v>0</v>
          </cell>
        </row>
        <row r="370">
          <cell r="C370" t="str">
            <v>0</v>
          </cell>
          <cell r="D370">
            <v>1493.61</v>
          </cell>
          <cell r="E370">
            <v>8068.73</v>
          </cell>
          <cell r="F370">
            <v>7429.7</v>
          </cell>
          <cell r="G370">
            <v>9639.7099999999991</v>
          </cell>
          <cell r="H370">
            <v>11209.86</v>
          </cell>
          <cell r="I370" t="str">
            <v>0</v>
          </cell>
          <cell r="J370" t="str">
            <v>0</v>
          </cell>
          <cell r="K370" t="str">
            <v>0</v>
          </cell>
          <cell r="L370" t="str">
            <v>0</v>
          </cell>
          <cell r="M370" t="str">
            <v>0</v>
          </cell>
          <cell r="N370" t="str">
            <v>0</v>
          </cell>
        </row>
        <row r="371">
          <cell r="C371">
            <v>25919.38</v>
          </cell>
          <cell r="D371">
            <v>81840.259999999995</v>
          </cell>
          <cell r="E371">
            <v>65768.990000000005</v>
          </cell>
          <cell r="F371">
            <v>56310.65</v>
          </cell>
          <cell r="G371">
            <v>110963.88</v>
          </cell>
          <cell r="H371">
            <v>100338.72</v>
          </cell>
          <cell r="I371" t="str">
            <v>0</v>
          </cell>
          <cell r="J371" t="str">
            <v>0</v>
          </cell>
          <cell r="K371" t="str">
            <v>0</v>
          </cell>
          <cell r="L371" t="str">
            <v>0</v>
          </cell>
          <cell r="M371" t="str">
            <v>0</v>
          </cell>
          <cell r="N371" t="str">
            <v>0</v>
          </cell>
        </row>
        <row r="372">
          <cell r="C372">
            <v>127922.35</v>
          </cell>
          <cell r="D372">
            <v>154201.59</v>
          </cell>
          <cell r="E372">
            <v>23600.639999999999</v>
          </cell>
          <cell r="F372">
            <v>24939.49</v>
          </cell>
          <cell r="G372">
            <v>33231.24</v>
          </cell>
          <cell r="H372">
            <v>33572.879999999997</v>
          </cell>
          <cell r="I372" t="str">
            <v>0</v>
          </cell>
          <cell r="J372" t="str">
            <v>0</v>
          </cell>
          <cell r="K372" t="str">
            <v>0</v>
          </cell>
          <cell r="L372" t="str">
            <v>0</v>
          </cell>
          <cell r="M372" t="str">
            <v>0</v>
          </cell>
          <cell r="N372" t="str">
            <v>0</v>
          </cell>
        </row>
        <row r="373">
          <cell r="C373" t="str">
            <v>0</v>
          </cell>
          <cell r="D373">
            <v>551.71</v>
          </cell>
          <cell r="E373" t="str">
            <v>0</v>
          </cell>
          <cell r="F373" t="str">
            <v>0</v>
          </cell>
          <cell r="G373" t="str">
            <v>0</v>
          </cell>
          <cell r="H373" t="str">
            <v>0</v>
          </cell>
          <cell r="I373" t="str">
            <v>0</v>
          </cell>
          <cell r="J373" t="str">
            <v>0</v>
          </cell>
          <cell r="K373" t="str">
            <v>0</v>
          </cell>
          <cell r="L373" t="str">
            <v>0</v>
          </cell>
          <cell r="M373" t="str">
            <v>0</v>
          </cell>
          <cell r="N373" t="str">
            <v>0</v>
          </cell>
        </row>
        <row r="374">
          <cell r="C374">
            <v>127671.49</v>
          </cell>
          <cell r="D374">
            <v>71665.87</v>
          </cell>
          <cell r="E374">
            <v>114206.88</v>
          </cell>
          <cell r="F374">
            <v>83577.119999999995</v>
          </cell>
          <cell r="G374">
            <v>69763.64</v>
          </cell>
          <cell r="H374">
            <v>56402.55</v>
          </cell>
          <cell r="I374" t="str">
            <v>0</v>
          </cell>
          <cell r="J374" t="str">
            <v>0</v>
          </cell>
          <cell r="K374" t="str">
            <v>0</v>
          </cell>
          <cell r="L374" t="str">
            <v>0</v>
          </cell>
          <cell r="M374" t="str">
            <v>0</v>
          </cell>
          <cell r="N374" t="str">
            <v>0</v>
          </cell>
        </row>
        <row r="375">
          <cell r="C375">
            <v>23971.81</v>
          </cell>
          <cell r="D375">
            <v>132498.72</v>
          </cell>
          <cell r="E375">
            <v>82593.53</v>
          </cell>
          <cell r="F375">
            <v>44330.35</v>
          </cell>
          <cell r="G375">
            <v>37389.629999999997</v>
          </cell>
          <cell r="H375">
            <v>30444.19</v>
          </cell>
          <cell r="I375" t="str">
            <v>0</v>
          </cell>
          <cell r="J375" t="str">
            <v>0</v>
          </cell>
          <cell r="K375" t="str">
            <v>0</v>
          </cell>
          <cell r="L375" t="str">
            <v>0</v>
          </cell>
          <cell r="M375" t="str">
            <v>0</v>
          </cell>
          <cell r="N375" t="str">
            <v>0</v>
          </cell>
        </row>
        <row r="376">
          <cell r="C376" t="str">
            <v>0</v>
          </cell>
          <cell r="D376">
            <v>62691.23</v>
          </cell>
          <cell r="E376">
            <v>57905.42</v>
          </cell>
          <cell r="F376">
            <v>57722.45</v>
          </cell>
          <cell r="G376">
            <v>95587.92</v>
          </cell>
          <cell r="H376">
            <v>102498.01</v>
          </cell>
          <cell r="I376" t="str">
            <v>0</v>
          </cell>
          <cell r="J376" t="str">
            <v>0</v>
          </cell>
          <cell r="K376" t="str">
            <v>0</v>
          </cell>
          <cell r="L376" t="str">
            <v>0</v>
          </cell>
          <cell r="M376" t="str">
            <v>0</v>
          </cell>
          <cell r="N376" t="str">
            <v>0</v>
          </cell>
        </row>
        <row r="378">
          <cell r="C378" t="str">
            <v>0</v>
          </cell>
          <cell r="D378">
            <v>8334.33</v>
          </cell>
          <cell r="E378">
            <v>7380.97</v>
          </cell>
          <cell r="F378">
            <v>8986.3700000000008</v>
          </cell>
          <cell r="G378">
            <v>8224.34</v>
          </cell>
          <cell r="H378">
            <v>8432.81</v>
          </cell>
          <cell r="I378" t="str">
            <v>0</v>
          </cell>
          <cell r="J378" t="str">
            <v>0</v>
          </cell>
          <cell r="K378" t="str">
            <v>0</v>
          </cell>
          <cell r="L378" t="str">
            <v>0</v>
          </cell>
          <cell r="M378" t="str">
            <v>0</v>
          </cell>
          <cell r="N378" t="str">
            <v>0</v>
          </cell>
        </row>
        <row r="379">
          <cell r="C379" t="str">
            <v>0</v>
          </cell>
          <cell r="D379">
            <v>839.99</v>
          </cell>
          <cell r="E379">
            <v>856.3</v>
          </cell>
          <cell r="F379">
            <v>3796.31</v>
          </cell>
          <cell r="G379">
            <v>1590.24</v>
          </cell>
          <cell r="H379">
            <v>1591.29</v>
          </cell>
          <cell r="I379" t="str">
            <v>0</v>
          </cell>
          <cell r="J379" t="str">
            <v>0</v>
          </cell>
          <cell r="K379" t="str">
            <v>0</v>
          </cell>
          <cell r="L379" t="str">
            <v>0</v>
          </cell>
          <cell r="M379" t="str">
            <v>0</v>
          </cell>
          <cell r="N379" t="str">
            <v>0</v>
          </cell>
        </row>
        <row r="380">
          <cell r="C380" t="str">
            <v>0</v>
          </cell>
          <cell r="D380">
            <v>1480703.45</v>
          </cell>
          <cell r="E380">
            <v>1353176.13</v>
          </cell>
          <cell r="F380">
            <v>1341979.8600000001</v>
          </cell>
          <cell r="G380">
            <v>1323030.1100000001</v>
          </cell>
          <cell r="H380">
            <v>1354384.47</v>
          </cell>
          <cell r="I380" t="str">
            <v>0</v>
          </cell>
          <cell r="J380" t="str">
            <v>0</v>
          </cell>
          <cell r="K380" t="str">
            <v>0</v>
          </cell>
          <cell r="L380" t="str">
            <v>0</v>
          </cell>
          <cell r="M380" t="str">
            <v>0</v>
          </cell>
          <cell r="N380" t="str">
            <v>0</v>
          </cell>
        </row>
        <row r="381">
          <cell r="C381">
            <v>50964.33</v>
          </cell>
          <cell r="D381">
            <v>367113.95</v>
          </cell>
          <cell r="E381">
            <v>390783.91</v>
          </cell>
          <cell r="F381">
            <v>341749.59</v>
          </cell>
          <cell r="G381">
            <v>206057.53</v>
          </cell>
          <cell r="H381">
            <v>51172.1</v>
          </cell>
          <cell r="I381" t="str">
            <v>0</v>
          </cell>
          <cell r="J381" t="str">
            <v>0</v>
          </cell>
          <cell r="K381" t="str">
            <v>0</v>
          </cell>
          <cell r="L381" t="str">
            <v>0</v>
          </cell>
          <cell r="M381" t="str">
            <v>0</v>
          </cell>
          <cell r="N381" t="str">
            <v>0</v>
          </cell>
        </row>
        <row r="382">
          <cell r="C382">
            <v>191517.96</v>
          </cell>
          <cell r="D382">
            <v>266731.61</v>
          </cell>
          <cell r="E382">
            <v>308197.21999999997</v>
          </cell>
          <cell r="F382">
            <v>387110.9</v>
          </cell>
          <cell r="G382">
            <v>168485.08</v>
          </cell>
          <cell r="H382">
            <v>119266.14</v>
          </cell>
          <cell r="I382" t="str">
            <v>0</v>
          </cell>
          <cell r="J382" t="str">
            <v>0</v>
          </cell>
          <cell r="K382" t="str">
            <v>0</v>
          </cell>
          <cell r="L382" t="str">
            <v>0</v>
          </cell>
          <cell r="M382" t="str">
            <v>0</v>
          </cell>
          <cell r="N382" t="str">
            <v>0</v>
          </cell>
        </row>
        <row r="383">
          <cell r="C383">
            <v>124878.13</v>
          </cell>
          <cell r="D383" t="str">
            <v>0</v>
          </cell>
          <cell r="E383" t="str">
            <v>0</v>
          </cell>
          <cell r="F383" t="str">
            <v>0</v>
          </cell>
          <cell r="G383" t="str">
            <v>0</v>
          </cell>
          <cell r="H383" t="str">
            <v>0</v>
          </cell>
          <cell r="I383" t="str">
            <v>0</v>
          </cell>
          <cell r="J383" t="str">
            <v>0</v>
          </cell>
          <cell r="K383" t="str">
            <v>0</v>
          </cell>
          <cell r="L383" t="str">
            <v>0</v>
          </cell>
          <cell r="M383" t="str">
            <v>0</v>
          </cell>
          <cell r="N383" t="str">
            <v>0</v>
          </cell>
        </row>
        <row r="384">
          <cell r="C384">
            <v>90400.76</v>
          </cell>
          <cell r="D384">
            <v>106638.21</v>
          </cell>
          <cell r="E384">
            <v>103396.98</v>
          </cell>
          <cell r="F384">
            <v>105528.21</v>
          </cell>
          <cell r="G384">
            <v>105631.34</v>
          </cell>
          <cell r="H384">
            <v>101862.96</v>
          </cell>
          <cell r="I384" t="str">
            <v>0</v>
          </cell>
          <cell r="J384" t="str">
            <v>0</v>
          </cell>
          <cell r="K384" t="str">
            <v>0</v>
          </cell>
          <cell r="L384" t="str">
            <v>0</v>
          </cell>
          <cell r="M384" t="str">
            <v>0</v>
          </cell>
          <cell r="N384" t="str">
            <v>0</v>
          </cell>
        </row>
        <row r="385">
          <cell r="C385" t="str">
            <v>0</v>
          </cell>
          <cell r="D385">
            <v>230296.37</v>
          </cell>
          <cell r="E385">
            <v>4177.33</v>
          </cell>
          <cell r="F385">
            <v>4240.8599999999997</v>
          </cell>
          <cell r="G385">
            <v>4557.25</v>
          </cell>
          <cell r="H385">
            <v>4205.82</v>
          </cell>
          <cell r="I385" t="str">
            <v>0</v>
          </cell>
          <cell r="J385" t="str">
            <v>0</v>
          </cell>
          <cell r="K385" t="str">
            <v>0</v>
          </cell>
          <cell r="L385" t="str">
            <v>0</v>
          </cell>
          <cell r="M385" t="str">
            <v>0</v>
          </cell>
          <cell r="N385" t="str">
            <v>0</v>
          </cell>
        </row>
        <row r="386">
          <cell r="C386" t="str">
            <v>0</v>
          </cell>
          <cell r="D386">
            <v>4369.66</v>
          </cell>
          <cell r="E386" t="str">
            <v>0</v>
          </cell>
          <cell r="F386" t="str">
            <v>0</v>
          </cell>
          <cell r="G386" t="str">
            <v>0</v>
          </cell>
          <cell r="H386" t="str">
            <v>0</v>
          </cell>
          <cell r="I386" t="str">
            <v>0</v>
          </cell>
          <cell r="J386" t="str">
            <v>0</v>
          </cell>
          <cell r="K386" t="str">
            <v>0</v>
          </cell>
          <cell r="L386" t="str">
            <v>0</v>
          </cell>
          <cell r="M386" t="str">
            <v>0</v>
          </cell>
          <cell r="N386" t="str">
            <v>0</v>
          </cell>
        </row>
        <row r="387">
          <cell r="C387">
            <v>2531303.66</v>
          </cell>
          <cell r="D387">
            <v>3903232.44</v>
          </cell>
          <cell r="E387">
            <v>4060910.52</v>
          </cell>
          <cell r="F387">
            <v>3829330.91</v>
          </cell>
          <cell r="G387">
            <v>3335054.43</v>
          </cell>
          <cell r="H387">
            <v>3664116.36</v>
          </cell>
          <cell r="I387" t="str">
            <v>0</v>
          </cell>
          <cell r="J387" t="str">
            <v>0</v>
          </cell>
          <cell r="K387" t="str">
            <v>0</v>
          </cell>
          <cell r="L387" t="str">
            <v>0</v>
          </cell>
          <cell r="M387" t="str">
            <v>0</v>
          </cell>
          <cell r="N387" t="str">
            <v>0</v>
          </cell>
        </row>
        <row r="388">
          <cell r="C388" t="str">
            <v>0</v>
          </cell>
          <cell r="D388" t="str">
            <v>0</v>
          </cell>
          <cell r="E388" t="str">
            <v>0</v>
          </cell>
          <cell r="F388">
            <v>113805.37</v>
          </cell>
          <cell r="G388">
            <v>29541.52</v>
          </cell>
          <cell r="H388">
            <v>29757.03</v>
          </cell>
          <cell r="I388" t="str">
            <v>0</v>
          </cell>
          <cell r="J388" t="str">
            <v>0</v>
          </cell>
          <cell r="K388" t="str">
            <v>0</v>
          </cell>
          <cell r="L388" t="str">
            <v>0</v>
          </cell>
          <cell r="M388" t="str">
            <v>0</v>
          </cell>
          <cell r="N388" t="str">
            <v>0</v>
          </cell>
        </row>
        <row r="389">
          <cell r="C389">
            <v>3363409.06</v>
          </cell>
          <cell r="D389">
            <v>10042463.970000001</v>
          </cell>
          <cell r="E389">
            <v>9528120.4499999993</v>
          </cell>
          <cell r="F389">
            <v>9645967.0999999996</v>
          </cell>
          <cell r="G389">
            <v>9484726.5700000003</v>
          </cell>
          <cell r="H389">
            <v>9565217.0199999996</v>
          </cell>
          <cell r="I389" t="str">
            <v>0</v>
          </cell>
          <cell r="J389" t="str">
            <v>0</v>
          </cell>
          <cell r="K389" t="str">
            <v>0</v>
          </cell>
          <cell r="L389" t="str">
            <v>0</v>
          </cell>
          <cell r="M389" t="str">
            <v>0</v>
          </cell>
          <cell r="N389" t="str">
            <v>0</v>
          </cell>
        </row>
        <row r="390">
          <cell r="C390" t="str">
            <v>0</v>
          </cell>
          <cell r="D390">
            <v>51635.11</v>
          </cell>
          <cell r="E390" t="str">
            <v>0</v>
          </cell>
          <cell r="F390" t="str">
            <v>0</v>
          </cell>
          <cell r="G390" t="str">
            <v>0</v>
          </cell>
          <cell r="H390" t="str">
            <v>0</v>
          </cell>
          <cell r="I390" t="str">
            <v>0</v>
          </cell>
          <cell r="J390" t="str">
            <v>0</v>
          </cell>
          <cell r="K390" t="str">
            <v>0</v>
          </cell>
          <cell r="L390" t="str">
            <v>0</v>
          </cell>
          <cell r="M390" t="str">
            <v>0</v>
          </cell>
          <cell r="N390" t="str">
            <v>0</v>
          </cell>
        </row>
        <row r="523">
          <cell r="C523" t="str">
            <v>0</v>
          </cell>
          <cell r="D523" t="str">
            <v>0</v>
          </cell>
          <cell r="E523" t="str">
            <v>0</v>
          </cell>
          <cell r="F523" t="str">
            <v>0</v>
          </cell>
          <cell r="G523" t="str">
            <v>0</v>
          </cell>
          <cell r="H523" t="str">
            <v>0</v>
          </cell>
          <cell r="I523" t="str">
            <v>0</v>
          </cell>
          <cell r="J523" t="str">
            <v>0</v>
          </cell>
          <cell r="K523" t="str">
            <v>0</v>
          </cell>
          <cell r="L523" t="str">
            <v>0</v>
          </cell>
          <cell r="M523" t="str">
            <v>0</v>
          </cell>
          <cell r="N523" t="str">
            <v>0</v>
          </cell>
        </row>
        <row r="524">
          <cell r="C524">
            <v>37001.699999999997</v>
          </cell>
          <cell r="D524">
            <v>37337.58</v>
          </cell>
          <cell r="E524">
            <v>36813.089999999997</v>
          </cell>
          <cell r="F524">
            <v>37058.61</v>
          </cell>
          <cell r="G524">
            <v>37349.85</v>
          </cell>
          <cell r="H524">
            <v>37644.65</v>
          </cell>
          <cell r="I524" t="str">
            <v>0</v>
          </cell>
          <cell r="J524" t="str">
            <v>0</v>
          </cell>
          <cell r="K524" t="str">
            <v>0</v>
          </cell>
          <cell r="L524" t="str">
            <v>0</v>
          </cell>
          <cell r="M524" t="str">
            <v>0</v>
          </cell>
          <cell r="N524" t="str">
            <v>0</v>
          </cell>
        </row>
        <row r="525">
          <cell r="C525">
            <v>1467720.43</v>
          </cell>
          <cell r="D525">
            <v>1486032.45</v>
          </cell>
          <cell r="E525">
            <v>1432977.45</v>
          </cell>
          <cell r="F525">
            <v>1755858.06</v>
          </cell>
          <cell r="G525">
            <v>1479156.31</v>
          </cell>
          <cell r="H525">
            <v>1499251.55</v>
          </cell>
          <cell r="I525" t="str">
            <v>0</v>
          </cell>
          <cell r="J525" t="str">
            <v>0</v>
          </cell>
          <cell r="K525" t="str">
            <v>0</v>
          </cell>
          <cell r="L525" t="str">
            <v>0</v>
          </cell>
          <cell r="M525" t="str">
            <v>0</v>
          </cell>
          <cell r="N525" t="str">
            <v>0</v>
          </cell>
        </row>
        <row r="526">
          <cell r="C526">
            <v>7480287.0800000001</v>
          </cell>
          <cell r="D526">
            <v>7516049.6100000003</v>
          </cell>
          <cell r="E526">
            <v>7516208.0099999998</v>
          </cell>
          <cell r="F526">
            <v>8245351.5099999998</v>
          </cell>
          <cell r="G526">
            <v>7519101.2000000002</v>
          </cell>
          <cell r="H526">
            <v>7482902.29</v>
          </cell>
          <cell r="I526" t="str">
            <v>0</v>
          </cell>
          <cell r="J526" t="str">
            <v>0</v>
          </cell>
          <cell r="K526" t="str">
            <v>0</v>
          </cell>
          <cell r="L526" t="str">
            <v>0</v>
          </cell>
          <cell r="M526" t="str">
            <v>0</v>
          </cell>
          <cell r="N526" t="str">
            <v>0</v>
          </cell>
        </row>
      </sheetData>
      <sheetData sheetId="14" refreshError="1"/>
      <sheetData sheetId="15" refreshError="1"/>
      <sheetData sheetId="16"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2)"/>
      <sheetName val="BY Exp code"/>
      <sheetName val="TOTAL"/>
      <sheetName val="BY Businesses"/>
      <sheetName val="Sheet2"/>
      <sheetName val="Sheet3"/>
      <sheetName val="#REF"/>
      <sheetName val="GIM-Asset Mgmt"/>
      <sheetName val="Charges $000s"/>
      <sheetName val="Data Center $ Forecast"/>
      <sheetName val="Jerry"/>
      <sheetName val="Customer Data"/>
      <sheetName val="LBO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 List"/>
      <sheetName val="AM170 12-08"/>
      <sheetName val="Dec AM 222"/>
      <sheetName val="Network Assets"/>
      <sheetName val="Servers"/>
      <sheetName val="BY Businesses"/>
      <sheetName val="Budget Details"/>
      <sheetName val="HC Activity"/>
    </sheetNames>
    <sheetDataSet>
      <sheetData sheetId="0"/>
      <sheetData sheetId="1"/>
      <sheetData sheetId="2"/>
      <sheetData sheetId="3"/>
      <sheetData sheetId="4"/>
      <sheetData sheetId="5" refreshError="1"/>
      <sheetData sheetId="6" refreshError="1"/>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UMvalues"/>
    </sheetNames>
    <sheetDataSet>
      <sheetData sheetId="0" refreshError="1">
        <row r="1">
          <cell r="C1">
            <v>1</v>
          </cell>
          <cell r="D1">
            <v>2</v>
          </cell>
          <cell r="E1">
            <v>3</v>
          </cell>
          <cell r="F1">
            <v>4</v>
          </cell>
          <cell r="G1">
            <v>5</v>
          </cell>
          <cell r="H1">
            <v>6</v>
          </cell>
          <cell r="I1">
            <v>7</v>
          </cell>
          <cell r="J1">
            <v>8</v>
          </cell>
          <cell r="K1">
            <v>9</v>
          </cell>
          <cell r="L1">
            <v>10</v>
          </cell>
          <cell r="M1">
            <v>11</v>
          </cell>
          <cell r="N1">
            <v>12</v>
          </cell>
          <cell r="O1">
            <v>13</v>
          </cell>
          <cell r="P1">
            <v>14</v>
          </cell>
          <cell r="Q1">
            <v>15</v>
          </cell>
          <cell r="R1">
            <v>16</v>
          </cell>
          <cell r="S1">
            <v>17</v>
          </cell>
          <cell r="T1">
            <v>18</v>
          </cell>
          <cell r="U1">
            <v>19</v>
          </cell>
          <cell r="V1">
            <v>20</v>
          </cell>
          <cell r="W1">
            <v>21</v>
          </cell>
          <cell r="X1">
            <v>22</v>
          </cell>
          <cell r="Y1">
            <v>23</v>
          </cell>
          <cell r="Z1">
            <v>24</v>
          </cell>
          <cell r="AA1">
            <v>25</v>
          </cell>
          <cell r="AB1">
            <v>26</v>
          </cell>
          <cell r="AC1">
            <v>27</v>
          </cell>
          <cell r="AD1">
            <v>28</v>
          </cell>
          <cell r="AE1">
            <v>29</v>
          </cell>
          <cell r="AF1">
            <v>30</v>
          </cell>
          <cell r="AG1">
            <v>31</v>
          </cell>
          <cell r="AH1">
            <v>32</v>
          </cell>
          <cell r="AI1">
            <v>33</v>
          </cell>
          <cell r="AJ1">
            <v>34</v>
          </cell>
          <cell r="AK1">
            <v>35</v>
          </cell>
          <cell r="AL1">
            <v>36</v>
          </cell>
          <cell r="AM1">
            <v>37</v>
          </cell>
          <cell r="AN1">
            <v>38</v>
          </cell>
          <cell r="AO1">
            <v>39</v>
          </cell>
          <cell r="AP1">
            <v>40</v>
          </cell>
          <cell r="AQ1">
            <v>41</v>
          </cell>
          <cell r="AR1">
            <v>42</v>
          </cell>
          <cell r="AS1">
            <v>43</v>
          </cell>
          <cell r="AT1">
            <v>44</v>
          </cell>
          <cell r="AU1">
            <v>45</v>
          </cell>
          <cell r="AV1">
            <v>46</v>
          </cell>
          <cell r="AW1">
            <v>47</v>
          </cell>
          <cell r="AX1">
            <v>48</v>
          </cell>
          <cell r="AY1">
            <v>49</v>
          </cell>
          <cell r="AZ1">
            <v>50</v>
          </cell>
          <cell r="BA1">
            <v>51</v>
          </cell>
          <cell r="BB1">
            <v>52</v>
          </cell>
          <cell r="BC1">
            <v>53</v>
          </cell>
          <cell r="BD1">
            <v>54</v>
          </cell>
          <cell r="BE1">
            <v>55</v>
          </cell>
          <cell r="BF1">
            <v>56</v>
          </cell>
          <cell r="BG1">
            <v>57</v>
          </cell>
          <cell r="BH1">
            <v>58</v>
          </cell>
          <cell r="BI1">
            <v>59</v>
          </cell>
          <cell r="BJ1">
            <v>60</v>
          </cell>
          <cell r="BK1">
            <v>61</v>
          </cell>
          <cell r="BL1">
            <v>62</v>
          </cell>
          <cell r="BM1">
            <v>63</v>
          </cell>
          <cell r="BN1">
            <v>64</v>
          </cell>
          <cell r="BO1">
            <v>65</v>
          </cell>
          <cell r="BP1">
            <v>66</v>
          </cell>
          <cell r="BQ1">
            <v>67</v>
          </cell>
          <cell r="BR1">
            <v>68</v>
          </cell>
          <cell r="BS1">
            <v>69</v>
          </cell>
          <cell r="BT1">
            <v>70</v>
          </cell>
          <cell r="BU1">
            <v>71</v>
          </cell>
          <cell r="BV1">
            <v>72</v>
          </cell>
        </row>
        <row r="2">
          <cell r="A2" t="str">
            <v>4"#Macro#test</v>
          </cell>
        </row>
        <row r="3">
          <cell r="A3" t="str">
            <v>5#macrto#test</v>
          </cell>
        </row>
        <row r="4">
          <cell r="A4" t="str">
            <v>5#Ultra2#167</v>
          </cell>
          <cell r="C4">
            <v>1500</v>
          </cell>
          <cell r="D4">
            <v>2900</v>
          </cell>
        </row>
        <row r="5">
          <cell r="A5" t="str">
            <v>6#B1600B100s#450</v>
          </cell>
          <cell r="C5">
            <v>1302</v>
          </cell>
          <cell r="D5">
            <v>1736</v>
          </cell>
        </row>
        <row r="6">
          <cell r="A6" t="str">
            <v>6#e250#300</v>
          </cell>
          <cell r="C6">
            <v>2900</v>
          </cell>
          <cell r="D6">
            <v>5700</v>
          </cell>
        </row>
        <row r="7">
          <cell r="A7" t="str">
            <v>6#e250#400</v>
          </cell>
          <cell r="C7">
            <v>3806</v>
          </cell>
          <cell r="D7">
            <v>7504</v>
          </cell>
        </row>
        <row r="8">
          <cell r="A8" t="str">
            <v>6#E3500#336</v>
          </cell>
          <cell r="C8">
            <v>3108</v>
          </cell>
          <cell r="D8">
            <v>6300</v>
          </cell>
          <cell r="E8">
            <v>9500</v>
          </cell>
          <cell r="F8">
            <v>12600</v>
          </cell>
          <cell r="G8">
            <v>15650</v>
          </cell>
          <cell r="H8">
            <v>18600</v>
          </cell>
          <cell r="I8">
            <v>21500</v>
          </cell>
          <cell r="J8">
            <v>24400</v>
          </cell>
        </row>
        <row r="9">
          <cell r="A9" t="str">
            <v>6#E3500#400</v>
          </cell>
          <cell r="C9">
            <v>4216</v>
          </cell>
          <cell r="D9">
            <v>8369</v>
          </cell>
          <cell r="E9">
            <v>12460</v>
          </cell>
          <cell r="F9">
            <v>16489</v>
          </cell>
          <cell r="G9">
            <v>20458</v>
          </cell>
          <cell r="H9">
            <v>24367</v>
          </cell>
          <cell r="I9">
            <v>28218</v>
          </cell>
          <cell r="J9">
            <v>32011</v>
          </cell>
        </row>
        <row r="10">
          <cell r="A10" t="str">
            <v>6#E4000#336</v>
          </cell>
          <cell r="C10">
            <v>3308</v>
          </cell>
          <cell r="D10">
            <v>6557</v>
          </cell>
          <cell r="E10">
            <v>9748</v>
          </cell>
          <cell r="F10">
            <v>12881</v>
          </cell>
          <cell r="G10">
            <v>15957</v>
          </cell>
          <cell r="H10">
            <v>18978</v>
          </cell>
          <cell r="I10">
            <v>21945</v>
          </cell>
          <cell r="J10">
            <v>24858</v>
          </cell>
          <cell r="K10">
            <v>27719</v>
          </cell>
          <cell r="L10">
            <v>30529</v>
          </cell>
          <cell r="M10">
            <v>33288</v>
          </cell>
          <cell r="N10">
            <v>35997</v>
          </cell>
          <cell r="O10">
            <v>38657</v>
          </cell>
          <cell r="P10">
            <v>41270</v>
          </cell>
        </row>
        <row r="11">
          <cell r="A11" t="str">
            <v>6#E420R#400</v>
          </cell>
          <cell r="C11">
            <v>4200</v>
          </cell>
          <cell r="D11">
            <v>8370</v>
          </cell>
          <cell r="E11">
            <v>12300</v>
          </cell>
          <cell r="F11">
            <v>15500</v>
          </cell>
        </row>
        <row r="12">
          <cell r="A12" t="str">
            <v>6#E420R#450</v>
          </cell>
          <cell r="C12">
            <v>4675</v>
          </cell>
          <cell r="D12">
            <v>9500</v>
          </cell>
          <cell r="E12">
            <v>13900</v>
          </cell>
          <cell r="F12">
            <v>18100</v>
          </cell>
        </row>
        <row r="13">
          <cell r="A13" t="str">
            <v>6#E450#300</v>
          </cell>
          <cell r="C13">
            <v>3120</v>
          </cell>
          <cell r="D13">
            <v>6151</v>
          </cell>
          <cell r="E13">
            <v>8959</v>
          </cell>
          <cell r="F13">
            <v>11767</v>
          </cell>
        </row>
        <row r="14">
          <cell r="A14" t="str">
            <v>6#E450#400</v>
          </cell>
          <cell r="C14">
            <v>3806</v>
          </cell>
          <cell r="D14">
            <v>7504</v>
          </cell>
          <cell r="E14">
            <v>10930</v>
          </cell>
          <cell r="F14">
            <v>14356</v>
          </cell>
        </row>
        <row r="15">
          <cell r="A15" t="str">
            <v>6#E450#480</v>
          </cell>
          <cell r="C15">
            <v>4500</v>
          </cell>
          <cell r="D15">
            <v>8900</v>
          </cell>
          <cell r="E15">
            <v>12700</v>
          </cell>
          <cell r="F15">
            <v>16500</v>
          </cell>
        </row>
        <row r="16">
          <cell r="A16" t="str">
            <v>6#E4500#400</v>
          </cell>
          <cell r="C16">
            <v>4216</v>
          </cell>
          <cell r="D16">
            <v>8369</v>
          </cell>
          <cell r="E16">
            <v>12460</v>
          </cell>
          <cell r="F16">
            <v>16489</v>
          </cell>
          <cell r="G16">
            <v>20458</v>
          </cell>
          <cell r="H16">
            <v>24367</v>
          </cell>
          <cell r="I16">
            <v>28218</v>
          </cell>
          <cell r="J16">
            <v>32011</v>
          </cell>
          <cell r="K16">
            <v>35747</v>
          </cell>
          <cell r="L16">
            <v>39427</v>
          </cell>
          <cell r="M16">
            <v>43052</v>
          </cell>
          <cell r="N16">
            <v>46622</v>
          </cell>
          <cell r="O16">
            <v>50139</v>
          </cell>
          <cell r="P16">
            <v>53603</v>
          </cell>
        </row>
        <row r="17">
          <cell r="A17" t="str">
            <v>6#Ultra1#143</v>
          </cell>
          <cell r="C17">
            <v>1050</v>
          </cell>
        </row>
        <row r="18">
          <cell r="A18" t="str">
            <v>6#Ultra10#333</v>
          </cell>
          <cell r="C18">
            <v>2100</v>
          </cell>
        </row>
        <row r="19">
          <cell r="A19" t="str">
            <v>6#Ultra10#440</v>
          </cell>
          <cell r="C19">
            <v>3280</v>
          </cell>
        </row>
        <row r="20">
          <cell r="A20" t="str">
            <v>6#Ultra2#167</v>
          </cell>
          <cell r="C20">
            <v>1500</v>
          </cell>
          <cell r="D20">
            <v>2900</v>
          </cell>
        </row>
        <row r="21">
          <cell r="A21" t="str">
            <v>6#Ultra2#200</v>
          </cell>
          <cell r="C21">
            <v>2527</v>
          </cell>
          <cell r="D21">
            <v>4693</v>
          </cell>
        </row>
        <row r="22">
          <cell r="A22" t="str">
            <v>6#Ultra2#300</v>
          </cell>
          <cell r="C22">
            <v>3120</v>
          </cell>
          <cell r="D22">
            <v>5794</v>
          </cell>
        </row>
        <row r="23">
          <cell r="A23" t="str">
            <v>6#Ultra2#400</v>
          </cell>
          <cell r="C23">
            <v>3500</v>
          </cell>
          <cell r="D23">
            <v>6500</v>
          </cell>
        </row>
        <row r="24">
          <cell r="A24" t="str">
            <v>6#Ultra60#360</v>
          </cell>
          <cell r="C24">
            <v>3300</v>
          </cell>
          <cell r="D24">
            <v>6500</v>
          </cell>
        </row>
        <row r="25">
          <cell r="A25" t="str">
            <v>6#Ultra80#400</v>
          </cell>
          <cell r="C25">
            <v>3100</v>
          </cell>
          <cell r="D25">
            <v>5900</v>
          </cell>
        </row>
        <row r="26">
          <cell r="A26" t="str">
            <v>7#E10000#250</v>
          </cell>
          <cell r="C26">
            <v>2360</v>
          </cell>
          <cell r="D26">
            <v>4702</v>
          </cell>
          <cell r="E26">
            <v>7027</v>
          </cell>
          <cell r="F26">
            <v>9334</v>
          </cell>
          <cell r="G26">
            <v>11624</v>
          </cell>
          <cell r="H26">
            <v>13897</v>
          </cell>
          <cell r="I26">
            <v>16153</v>
          </cell>
          <cell r="J26">
            <v>18392</v>
          </cell>
          <cell r="K26">
            <v>20614</v>
          </cell>
          <cell r="L26">
            <v>22819</v>
          </cell>
          <cell r="M26">
            <v>25008</v>
          </cell>
          <cell r="N26">
            <v>27180</v>
          </cell>
          <cell r="O26">
            <v>29337</v>
          </cell>
          <cell r="P26">
            <v>31477</v>
          </cell>
          <cell r="Q26">
            <v>33600</v>
          </cell>
          <cell r="R26">
            <v>35708</v>
          </cell>
          <cell r="S26">
            <v>37801</v>
          </cell>
          <cell r="T26">
            <v>39877</v>
          </cell>
          <cell r="U26">
            <v>41938</v>
          </cell>
          <cell r="V26">
            <v>43983</v>
          </cell>
          <cell r="W26">
            <v>46014</v>
          </cell>
          <cell r="X26">
            <v>48028</v>
          </cell>
          <cell r="Y26">
            <v>50028</v>
          </cell>
          <cell r="Z26">
            <v>52013</v>
          </cell>
          <cell r="AA26">
            <v>53983</v>
          </cell>
          <cell r="AB26">
            <v>55938</v>
          </cell>
          <cell r="AC26">
            <v>57879</v>
          </cell>
          <cell r="AD26">
            <v>59804</v>
          </cell>
          <cell r="AE26">
            <v>61716</v>
          </cell>
          <cell r="AF26">
            <v>63613</v>
          </cell>
          <cell r="AG26">
            <v>65496</v>
          </cell>
          <cell r="AH26">
            <v>67365</v>
          </cell>
          <cell r="AI26">
            <v>69219</v>
          </cell>
          <cell r="AJ26">
            <v>71060</v>
          </cell>
          <cell r="AK26">
            <v>72887</v>
          </cell>
          <cell r="AL26">
            <v>74701</v>
          </cell>
          <cell r="AM26">
            <v>76500</v>
          </cell>
          <cell r="AN26">
            <v>78287</v>
          </cell>
          <cell r="AO26">
            <v>80059</v>
          </cell>
          <cell r="AP26">
            <v>81819</v>
          </cell>
          <cell r="AQ26">
            <v>83565</v>
          </cell>
          <cell r="AR26">
            <v>85299</v>
          </cell>
          <cell r="AS26">
            <v>87019</v>
          </cell>
          <cell r="AT26">
            <v>88726</v>
          </cell>
          <cell r="AU26">
            <v>90421</v>
          </cell>
          <cell r="AV26">
            <v>92103</v>
          </cell>
          <cell r="AW26">
            <v>93772</v>
          </cell>
          <cell r="AX26">
            <v>95429</v>
          </cell>
          <cell r="AY26">
            <v>97073</v>
          </cell>
          <cell r="AZ26">
            <v>98705</v>
          </cell>
          <cell r="BA26">
            <v>100324</v>
          </cell>
          <cell r="BB26">
            <v>101932</v>
          </cell>
          <cell r="BC26">
            <v>103528</v>
          </cell>
          <cell r="BD26">
            <v>105111</v>
          </cell>
          <cell r="BE26">
            <v>106683</v>
          </cell>
          <cell r="BF26">
            <v>108243</v>
          </cell>
          <cell r="BG26">
            <v>109791</v>
          </cell>
          <cell r="BH26">
            <v>111327</v>
          </cell>
          <cell r="BI26">
            <v>112852</v>
          </cell>
          <cell r="BJ26">
            <v>114366</v>
          </cell>
          <cell r="BK26">
            <v>115868</v>
          </cell>
          <cell r="BL26">
            <v>117359</v>
          </cell>
          <cell r="BM26">
            <v>118839</v>
          </cell>
          <cell r="BN26">
            <v>120308</v>
          </cell>
        </row>
        <row r="27">
          <cell r="A27" t="str">
            <v>7#E10000#336</v>
          </cell>
          <cell r="C27">
            <v>2979</v>
          </cell>
          <cell r="D27">
            <v>5929</v>
          </cell>
          <cell r="E27">
            <v>8849</v>
          </cell>
          <cell r="F27">
            <v>11740</v>
          </cell>
          <cell r="G27">
            <v>14602</v>
          </cell>
          <cell r="H27">
            <v>17435</v>
          </cell>
          <cell r="I27">
            <v>20240</v>
          </cell>
          <cell r="J27">
            <v>23017</v>
          </cell>
          <cell r="K27">
            <v>25767</v>
          </cell>
          <cell r="L27">
            <v>28488</v>
          </cell>
          <cell r="M27">
            <v>31183</v>
          </cell>
          <cell r="N27">
            <v>33850</v>
          </cell>
          <cell r="O27">
            <v>36491</v>
          </cell>
          <cell r="P27">
            <v>39106</v>
          </cell>
          <cell r="Q27">
            <v>41694</v>
          </cell>
          <cell r="R27">
            <v>44257</v>
          </cell>
          <cell r="S27">
            <v>46793</v>
          </cell>
          <cell r="T27">
            <v>49305</v>
          </cell>
          <cell r="U27">
            <v>51791</v>
          </cell>
          <cell r="V27">
            <v>54253</v>
          </cell>
          <cell r="W27">
            <v>56690</v>
          </cell>
          <cell r="X27">
            <v>59102</v>
          </cell>
          <cell r="Y27">
            <v>61491</v>
          </cell>
          <cell r="Z27">
            <v>63855</v>
          </cell>
          <cell r="AA27">
            <v>66196</v>
          </cell>
          <cell r="AB27">
            <v>68513</v>
          </cell>
          <cell r="AC27">
            <v>70808</v>
          </cell>
          <cell r="AD27">
            <v>73079</v>
          </cell>
          <cell r="AE27">
            <v>75327</v>
          </cell>
          <cell r="AF27">
            <v>77554</v>
          </cell>
          <cell r="AG27">
            <v>79757</v>
          </cell>
          <cell r="AH27">
            <v>81939</v>
          </cell>
          <cell r="AI27">
            <v>84099</v>
          </cell>
          <cell r="AJ27">
            <v>86238</v>
          </cell>
          <cell r="AK27">
            <v>88355</v>
          </cell>
          <cell r="AL27">
            <v>90451</v>
          </cell>
          <cell r="AM27">
            <v>92525</v>
          </cell>
          <cell r="AN27">
            <v>94580</v>
          </cell>
          <cell r="AO27">
            <v>96613</v>
          </cell>
          <cell r="AP27">
            <v>98626</v>
          </cell>
          <cell r="AQ27">
            <v>100620</v>
          </cell>
          <cell r="AR27">
            <v>102593</v>
          </cell>
          <cell r="AS27">
            <v>104546</v>
          </cell>
          <cell r="AT27">
            <v>106480</v>
          </cell>
          <cell r="AU27">
            <v>108395</v>
          </cell>
          <cell r="AV27">
            <v>110290</v>
          </cell>
          <cell r="AW27">
            <v>112167</v>
          </cell>
          <cell r="AX27">
            <v>114024</v>
          </cell>
          <cell r="AY27">
            <v>115864</v>
          </cell>
          <cell r="AZ27">
            <v>117684</v>
          </cell>
          <cell r="BA27">
            <v>119487</v>
          </cell>
          <cell r="BB27">
            <v>121271</v>
          </cell>
          <cell r="BC27">
            <v>123038</v>
          </cell>
          <cell r="BD27">
            <v>124787</v>
          </cell>
          <cell r="BE27">
            <v>126519</v>
          </cell>
          <cell r="BF27">
            <v>128233</v>
          </cell>
          <cell r="BG27">
            <v>129930</v>
          </cell>
          <cell r="BH27">
            <v>131610</v>
          </cell>
          <cell r="BI27">
            <v>133273</v>
          </cell>
          <cell r="BJ27">
            <v>134920</v>
          </cell>
          <cell r="BK27">
            <v>136550</v>
          </cell>
          <cell r="BL27">
            <v>138164</v>
          </cell>
          <cell r="BM27">
            <v>139762</v>
          </cell>
          <cell r="BN27">
            <v>141344</v>
          </cell>
        </row>
        <row r="28">
          <cell r="A28" t="str">
            <v>7#E10000#400</v>
          </cell>
          <cell r="C28">
            <v>3923</v>
          </cell>
          <cell r="D28">
            <v>7808</v>
          </cell>
          <cell r="E28">
            <v>11653</v>
          </cell>
          <cell r="F28">
            <v>15460</v>
          </cell>
          <cell r="G28">
            <v>19229</v>
          </cell>
          <cell r="H28">
            <v>22960</v>
          </cell>
          <cell r="I28">
            <v>26654</v>
          </cell>
          <cell r="J28">
            <v>30311</v>
          </cell>
          <cell r="K28">
            <v>33931</v>
          </cell>
          <cell r="L28">
            <v>37515</v>
          </cell>
          <cell r="M28">
            <v>41063</v>
          </cell>
          <cell r="N28">
            <v>44576</v>
          </cell>
          <cell r="O28">
            <v>48054</v>
          </cell>
          <cell r="P28">
            <v>51497</v>
          </cell>
          <cell r="Q28">
            <v>54905</v>
          </cell>
          <cell r="R28">
            <v>58280</v>
          </cell>
          <cell r="S28">
            <v>61620</v>
          </cell>
          <cell r="T28">
            <v>64927</v>
          </cell>
          <cell r="U28">
            <v>68202</v>
          </cell>
          <cell r="V28">
            <v>71443</v>
          </cell>
          <cell r="W28">
            <v>74652</v>
          </cell>
          <cell r="X28">
            <v>77829</v>
          </cell>
          <cell r="Y28">
            <v>80974</v>
          </cell>
          <cell r="Z28">
            <v>84088</v>
          </cell>
          <cell r="AA28">
            <v>87170</v>
          </cell>
          <cell r="AB28">
            <v>90222</v>
          </cell>
          <cell r="AC28">
            <v>93243</v>
          </cell>
          <cell r="AD28">
            <v>96234</v>
          </cell>
          <cell r="AE28">
            <v>99195</v>
          </cell>
          <cell r="AF28">
            <v>102127</v>
          </cell>
          <cell r="AG28">
            <v>105029</v>
          </cell>
          <cell r="AH28">
            <v>107902</v>
          </cell>
          <cell r="AI28">
            <v>110746</v>
          </cell>
          <cell r="AJ28">
            <v>113562</v>
          </cell>
          <cell r="AK28">
            <v>116350</v>
          </cell>
          <cell r="AL28">
            <v>119110</v>
          </cell>
          <cell r="AM28">
            <v>121843</v>
          </cell>
          <cell r="AN28">
            <v>124548</v>
          </cell>
          <cell r="AO28">
            <v>127225</v>
          </cell>
          <cell r="AP28">
            <v>129877</v>
          </cell>
          <cell r="AQ28">
            <v>132501</v>
          </cell>
          <cell r="AR28">
            <v>135100</v>
          </cell>
          <cell r="AS28">
            <v>137672</v>
          </cell>
          <cell r="AT28">
            <v>140219</v>
          </cell>
          <cell r="AU28">
            <v>142740</v>
          </cell>
          <cell r="AV28">
            <v>145236</v>
          </cell>
          <cell r="AW28">
            <v>147707</v>
          </cell>
          <cell r="AX28">
            <v>150154</v>
          </cell>
          <cell r="AY28">
            <v>152575</v>
          </cell>
          <cell r="AZ28">
            <v>154973</v>
          </cell>
          <cell r="BA28">
            <v>157347</v>
          </cell>
          <cell r="BB28">
            <v>159697</v>
          </cell>
          <cell r="BC28">
            <v>162023</v>
          </cell>
          <cell r="BD28">
            <v>164326</v>
          </cell>
          <cell r="BE28">
            <v>166607</v>
          </cell>
          <cell r="BF28">
            <v>168864</v>
          </cell>
          <cell r="BG28">
            <v>171099</v>
          </cell>
          <cell r="BH28">
            <v>173311</v>
          </cell>
          <cell r="BI28">
            <v>175502</v>
          </cell>
          <cell r="BJ28">
            <v>177670</v>
          </cell>
          <cell r="BK28">
            <v>179817</v>
          </cell>
          <cell r="BL28">
            <v>181942</v>
          </cell>
          <cell r="BM28">
            <v>184046</v>
          </cell>
          <cell r="BN28">
            <v>186129</v>
          </cell>
        </row>
        <row r="29">
          <cell r="A29" t="str">
            <v>7#e250#250</v>
          </cell>
          <cell r="C29">
            <v>2496</v>
          </cell>
          <cell r="D29">
            <v>4814</v>
          </cell>
        </row>
        <row r="30">
          <cell r="A30" t="str">
            <v>7#e250#300</v>
          </cell>
          <cell r="C30">
            <v>3120</v>
          </cell>
          <cell r="D30">
            <v>6151</v>
          </cell>
        </row>
        <row r="31">
          <cell r="A31" t="str">
            <v>7#e250#400</v>
          </cell>
          <cell r="C31">
            <v>3806</v>
          </cell>
          <cell r="D31">
            <v>7504</v>
          </cell>
        </row>
        <row r="32">
          <cell r="A32" t="str">
            <v>7#E3000#250</v>
          </cell>
          <cell r="C32">
            <v>2713</v>
          </cell>
          <cell r="D32">
            <v>5380</v>
          </cell>
          <cell r="E32">
            <v>8001</v>
          </cell>
          <cell r="F32">
            <v>10578</v>
          </cell>
          <cell r="G32">
            <v>13111</v>
          </cell>
          <cell r="H32">
            <v>15601</v>
          </cell>
          <cell r="I32">
            <v>18049</v>
          </cell>
          <cell r="J32">
            <v>20455</v>
          </cell>
        </row>
        <row r="33">
          <cell r="A33" t="str">
            <v>7#E3000#336</v>
          </cell>
          <cell r="C33">
            <v>3308</v>
          </cell>
          <cell r="D33">
            <v>6557</v>
          </cell>
          <cell r="E33">
            <v>9748</v>
          </cell>
          <cell r="F33">
            <v>12881</v>
          </cell>
          <cell r="G33">
            <v>15957</v>
          </cell>
          <cell r="H33">
            <v>18978</v>
          </cell>
          <cell r="I33">
            <v>21945</v>
          </cell>
          <cell r="J33">
            <v>24858</v>
          </cell>
        </row>
        <row r="34">
          <cell r="A34" t="str">
            <v>7#E3000#400</v>
          </cell>
          <cell r="C34">
            <v>4216</v>
          </cell>
          <cell r="D34">
            <v>8369</v>
          </cell>
          <cell r="E34">
            <v>12460</v>
          </cell>
          <cell r="F34">
            <v>16489</v>
          </cell>
          <cell r="G34">
            <v>20458</v>
          </cell>
          <cell r="H34">
            <v>24367</v>
          </cell>
          <cell r="I34">
            <v>28218</v>
          </cell>
          <cell r="J34">
            <v>32011</v>
          </cell>
        </row>
        <row r="35">
          <cell r="A35" t="str">
            <v>7#E3500#250</v>
          </cell>
          <cell r="C35">
            <v>2713</v>
          </cell>
          <cell r="D35">
            <v>5380</v>
          </cell>
          <cell r="E35">
            <v>8001</v>
          </cell>
          <cell r="F35">
            <v>10578</v>
          </cell>
          <cell r="G35">
            <v>13111</v>
          </cell>
          <cell r="H35">
            <v>15601</v>
          </cell>
          <cell r="I35">
            <v>18049</v>
          </cell>
          <cell r="J35">
            <v>20455</v>
          </cell>
        </row>
        <row r="36">
          <cell r="A36" t="str">
            <v>7#E3500#336</v>
          </cell>
          <cell r="C36">
            <v>3308</v>
          </cell>
          <cell r="D36">
            <v>6557</v>
          </cell>
          <cell r="E36">
            <v>9748</v>
          </cell>
          <cell r="F36">
            <v>12881</v>
          </cell>
          <cell r="G36">
            <v>15957</v>
          </cell>
          <cell r="H36">
            <v>18978</v>
          </cell>
          <cell r="I36">
            <v>21945</v>
          </cell>
          <cell r="J36">
            <v>24858</v>
          </cell>
        </row>
        <row r="37">
          <cell r="A37" t="str">
            <v>7#E3500#400</v>
          </cell>
          <cell r="C37">
            <v>4216</v>
          </cell>
          <cell r="D37">
            <v>8369</v>
          </cell>
          <cell r="E37">
            <v>12460</v>
          </cell>
          <cell r="F37">
            <v>16489</v>
          </cell>
          <cell r="G37">
            <v>20458</v>
          </cell>
          <cell r="H37">
            <v>24367</v>
          </cell>
          <cell r="I37">
            <v>28218</v>
          </cell>
          <cell r="J37">
            <v>32011</v>
          </cell>
        </row>
        <row r="38">
          <cell r="A38" t="str">
            <v>7#E4000#250</v>
          </cell>
          <cell r="C38">
            <v>2713</v>
          </cell>
          <cell r="D38">
            <v>5380</v>
          </cell>
          <cell r="E38">
            <v>8001</v>
          </cell>
          <cell r="F38">
            <v>10578</v>
          </cell>
          <cell r="G38">
            <v>13111</v>
          </cell>
          <cell r="H38">
            <v>15601</v>
          </cell>
          <cell r="I38">
            <v>18049</v>
          </cell>
          <cell r="J38">
            <v>20455</v>
          </cell>
          <cell r="K38">
            <v>22820</v>
          </cell>
          <cell r="L38">
            <v>25145</v>
          </cell>
          <cell r="M38">
            <v>27430</v>
          </cell>
          <cell r="N38">
            <v>29677</v>
          </cell>
          <cell r="O38">
            <v>31885</v>
          </cell>
          <cell r="P38">
            <v>34056</v>
          </cell>
        </row>
        <row r="39">
          <cell r="A39" t="str">
            <v>7#E4000#336</v>
          </cell>
          <cell r="C39">
            <v>3308</v>
          </cell>
          <cell r="D39">
            <v>6557</v>
          </cell>
          <cell r="E39">
            <v>9748</v>
          </cell>
          <cell r="F39">
            <v>12881</v>
          </cell>
          <cell r="G39">
            <v>15957</v>
          </cell>
          <cell r="H39">
            <v>18978</v>
          </cell>
          <cell r="I39">
            <v>21945</v>
          </cell>
          <cell r="J39">
            <v>24858</v>
          </cell>
          <cell r="K39">
            <v>27719</v>
          </cell>
          <cell r="L39">
            <v>30529</v>
          </cell>
          <cell r="M39">
            <v>33288</v>
          </cell>
          <cell r="N39">
            <v>35997</v>
          </cell>
          <cell r="O39">
            <v>38657</v>
          </cell>
          <cell r="P39">
            <v>41270</v>
          </cell>
        </row>
        <row r="40">
          <cell r="A40" t="str">
            <v>7#E4000#400</v>
          </cell>
          <cell r="C40">
            <v>4216</v>
          </cell>
          <cell r="D40">
            <v>8369</v>
          </cell>
          <cell r="E40">
            <v>12460</v>
          </cell>
          <cell r="F40">
            <v>16489</v>
          </cell>
          <cell r="G40">
            <v>20458</v>
          </cell>
          <cell r="H40">
            <v>24367</v>
          </cell>
          <cell r="I40">
            <v>28218</v>
          </cell>
          <cell r="J40">
            <v>32011</v>
          </cell>
          <cell r="K40">
            <v>35747</v>
          </cell>
          <cell r="L40">
            <v>39427</v>
          </cell>
          <cell r="M40">
            <v>43052</v>
          </cell>
          <cell r="N40">
            <v>46622</v>
          </cell>
          <cell r="O40">
            <v>50139</v>
          </cell>
          <cell r="P40">
            <v>53603</v>
          </cell>
        </row>
        <row r="41">
          <cell r="A41" t="str">
            <v>7#E450#250</v>
          </cell>
          <cell r="C41">
            <v>2496</v>
          </cell>
          <cell r="D41">
            <v>4814</v>
          </cell>
          <cell r="E41">
            <v>7087</v>
          </cell>
          <cell r="F41">
            <v>9360</v>
          </cell>
        </row>
        <row r="42">
          <cell r="A42" t="str">
            <v>7#E450#300</v>
          </cell>
          <cell r="C42">
            <v>3120</v>
          </cell>
          <cell r="D42">
            <v>6151</v>
          </cell>
          <cell r="E42">
            <v>8959</v>
          </cell>
          <cell r="F42">
            <v>11767</v>
          </cell>
        </row>
        <row r="43">
          <cell r="A43" t="str">
            <v>7#E450#400</v>
          </cell>
          <cell r="C43">
            <v>3806</v>
          </cell>
          <cell r="D43">
            <v>7504</v>
          </cell>
          <cell r="E43">
            <v>10930</v>
          </cell>
          <cell r="F43">
            <v>14356</v>
          </cell>
        </row>
        <row r="44">
          <cell r="A44" t="str">
            <v>7#E4500#250</v>
          </cell>
          <cell r="C44">
            <v>2713</v>
          </cell>
          <cell r="D44">
            <v>5380</v>
          </cell>
          <cell r="E44">
            <v>8001</v>
          </cell>
          <cell r="F44">
            <v>10578</v>
          </cell>
          <cell r="G44">
            <v>13111</v>
          </cell>
          <cell r="H44">
            <v>15601</v>
          </cell>
          <cell r="I44">
            <v>18049</v>
          </cell>
          <cell r="J44">
            <v>20455</v>
          </cell>
          <cell r="K44">
            <v>22820</v>
          </cell>
          <cell r="L44">
            <v>25145</v>
          </cell>
          <cell r="M44">
            <v>27430</v>
          </cell>
          <cell r="N44">
            <v>29677</v>
          </cell>
          <cell r="O44">
            <v>31885</v>
          </cell>
          <cell r="P44">
            <v>34056</v>
          </cell>
        </row>
        <row r="45">
          <cell r="A45" t="str">
            <v>7#E4500#336</v>
          </cell>
          <cell r="C45">
            <v>3308</v>
          </cell>
          <cell r="D45">
            <v>6557</v>
          </cell>
          <cell r="E45">
            <v>9748</v>
          </cell>
          <cell r="F45">
            <v>12881</v>
          </cell>
          <cell r="G45">
            <v>15957</v>
          </cell>
          <cell r="H45">
            <v>18978</v>
          </cell>
          <cell r="I45">
            <v>21945</v>
          </cell>
          <cell r="J45">
            <v>24858</v>
          </cell>
          <cell r="K45">
            <v>27719</v>
          </cell>
          <cell r="L45">
            <v>30529</v>
          </cell>
          <cell r="M45">
            <v>33288</v>
          </cell>
          <cell r="N45">
            <v>35997</v>
          </cell>
          <cell r="O45">
            <v>38657</v>
          </cell>
          <cell r="P45">
            <v>41270</v>
          </cell>
        </row>
        <row r="46">
          <cell r="A46" t="str">
            <v>7#E4500#400</v>
          </cell>
          <cell r="C46">
            <v>4216</v>
          </cell>
          <cell r="D46">
            <v>8369</v>
          </cell>
          <cell r="E46">
            <v>12460</v>
          </cell>
          <cell r="F46">
            <v>16489</v>
          </cell>
          <cell r="G46">
            <v>20458</v>
          </cell>
          <cell r="H46">
            <v>24367</v>
          </cell>
          <cell r="I46">
            <v>28218</v>
          </cell>
          <cell r="J46">
            <v>32011</v>
          </cell>
          <cell r="K46">
            <v>35747</v>
          </cell>
          <cell r="L46">
            <v>39427</v>
          </cell>
          <cell r="M46">
            <v>43052</v>
          </cell>
          <cell r="N46">
            <v>46622</v>
          </cell>
          <cell r="O46">
            <v>50139</v>
          </cell>
          <cell r="P46">
            <v>53603</v>
          </cell>
        </row>
        <row r="47">
          <cell r="A47" t="str">
            <v>7#E5000#250</v>
          </cell>
          <cell r="C47">
            <v>2713</v>
          </cell>
          <cell r="D47">
            <v>5380</v>
          </cell>
          <cell r="E47">
            <v>8001</v>
          </cell>
          <cell r="F47">
            <v>10578</v>
          </cell>
          <cell r="G47">
            <v>13111</v>
          </cell>
          <cell r="H47">
            <v>15601</v>
          </cell>
          <cell r="I47">
            <v>18049</v>
          </cell>
          <cell r="J47">
            <v>20455</v>
          </cell>
          <cell r="K47">
            <v>22820</v>
          </cell>
          <cell r="L47">
            <v>25145</v>
          </cell>
          <cell r="M47">
            <v>27430</v>
          </cell>
          <cell r="N47">
            <v>29677</v>
          </cell>
          <cell r="O47">
            <v>31885</v>
          </cell>
          <cell r="P47">
            <v>34056</v>
          </cell>
        </row>
        <row r="48">
          <cell r="A48" t="str">
            <v>7#E5000#336</v>
          </cell>
          <cell r="C48">
            <v>3308</v>
          </cell>
          <cell r="D48">
            <v>6557</v>
          </cell>
          <cell r="E48">
            <v>9748</v>
          </cell>
          <cell r="F48">
            <v>12881</v>
          </cell>
          <cell r="G48">
            <v>15957</v>
          </cell>
          <cell r="H48">
            <v>18978</v>
          </cell>
          <cell r="I48">
            <v>21945</v>
          </cell>
          <cell r="J48">
            <v>24858</v>
          </cell>
          <cell r="K48">
            <v>27719</v>
          </cell>
          <cell r="L48">
            <v>30529</v>
          </cell>
          <cell r="M48">
            <v>33288</v>
          </cell>
          <cell r="N48">
            <v>35997</v>
          </cell>
          <cell r="O48">
            <v>38657</v>
          </cell>
          <cell r="P48">
            <v>41270</v>
          </cell>
        </row>
        <row r="49">
          <cell r="A49" t="str">
            <v>7#E5000#400</v>
          </cell>
          <cell r="C49">
            <v>4216</v>
          </cell>
          <cell r="D49">
            <v>8369</v>
          </cell>
          <cell r="E49">
            <v>12460</v>
          </cell>
          <cell r="F49">
            <v>16489</v>
          </cell>
          <cell r="G49">
            <v>20458</v>
          </cell>
          <cell r="H49">
            <v>24367</v>
          </cell>
          <cell r="I49">
            <v>28218</v>
          </cell>
          <cell r="J49">
            <v>32011</v>
          </cell>
          <cell r="K49">
            <v>35747</v>
          </cell>
          <cell r="L49">
            <v>39427</v>
          </cell>
          <cell r="M49">
            <v>43052</v>
          </cell>
          <cell r="N49">
            <v>46622</v>
          </cell>
          <cell r="O49">
            <v>50139</v>
          </cell>
          <cell r="P49">
            <v>53603</v>
          </cell>
        </row>
        <row r="50">
          <cell r="A50" t="str">
            <v>7#E5500#250</v>
          </cell>
          <cell r="C50">
            <v>2713</v>
          </cell>
          <cell r="D50">
            <v>5380</v>
          </cell>
          <cell r="E50">
            <v>8001</v>
          </cell>
          <cell r="F50">
            <v>10578</v>
          </cell>
          <cell r="G50">
            <v>13111</v>
          </cell>
          <cell r="H50">
            <v>15601</v>
          </cell>
          <cell r="I50">
            <v>18049</v>
          </cell>
          <cell r="J50">
            <v>20455</v>
          </cell>
          <cell r="K50">
            <v>22820</v>
          </cell>
          <cell r="L50">
            <v>25145</v>
          </cell>
          <cell r="M50">
            <v>27430</v>
          </cell>
          <cell r="N50">
            <v>29677</v>
          </cell>
          <cell r="O50">
            <v>31885</v>
          </cell>
          <cell r="P50">
            <v>34056</v>
          </cell>
        </row>
        <row r="51">
          <cell r="A51" t="str">
            <v>7#E5500#336</v>
          </cell>
          <cell r="C51">
            <v>3308</v>
          </cell>
          <cell r="D51">
            <v>6557</v>
          </cell>
          <cell r="E51">
            <v>9748</v>
          </cell>
          <cell r="F51">
            <v>12881</v>
          </cell>
          <cell r="G51">
            <v>15957</v>
          </cell>
          <cell r="H51">
            <v>18978</v>
          </cell>
          <cell r="I51">
            <v>21945</v>
          </cell>
          <cell r="J51">
            <v>24858</v>
          </cell>
          <cell r="K51">
            <v>27719</v>
          </cell>
          <cell r="L51">
            <v>30529</v>
          </cell>
          <cell r="M51">
            <v>33288</v>
          </cell>
          <cell r="N51">
            <v>35997</v>
          </cell>
          <cell r="O51">
            <v>38657</v>
          </cell>
          <cell r="P51">
            <v>41270</v>
          </cell>
        </row>
        <row r="52">
          <cell r="A52" t="str">
            <v>7#E5500#400</v>
          </cell>
          <cell r="C52">
            <v>4216</v>
          </cell>
          <cell r="D52">
            <v>8369</v>
          </cell>
          <cell r="E52">
            <v>12460</v>
          </cell>
          <cell r="F52">
            <v>16489</v>
          </cell>
          <cell r="G52">
            <v>20458</v>
          </cell>
          <cell r="H52">
            <v>24367</v>
          </cell>
          <cell r="I52">
            <v>28218</v>
          </cell>
          <cell r="J52">
            <v>32011</v>
          </cell>
          <cell r="K52">
            <v>35747</v>
          </cell>
          <cell r="L52">
            <v>39427</v>
          </cell>
          <cell r="M52">
            <v>43052</v>
          </cell>
          <cell r="N52">
            <v>46622</v>
          </cell>
          <cell r="O52">
            <v>50139</v>
          </cell>
          <cell r="P52">
            <v>53603</v>
          </cell>
        </row>
        <row r="53">
          <cell r="A53" t="str">
            <v>7#E6000#250</v>
          </cell>
          <cell r="C53">
            <v>2713</v>
          </cell>
          <cell r="D53">
            <v>5380</v>
          </cell>
          <cell r="E53">
            <v>8001</v>
          </cell>
          <cell r="F53">
            <v>10578</v>
          </cell>
          <cell r="G53">
            <v>13111</v>
          </cell>
          <cell r="H53">
            <v>15601</v>
          </cell>
          <cell r="I53">
            <v>18049</v>
          </cell>
          <cell r="J53">
            <v>20455</v>
          </cell>
          <cell r="K53">
            <v>22820</v>
          </cell>
          <cell r="L53">
            <v>25145</v>
          </cell>
          <cell r="M53">
            <v>27430</v>
          </cell>
          <cell r="N53">
            <v>29677</v>
          </cell>
          <cell r="O53">
            <v>31885</v>
          </cell>
          <cell r="P53">
            <v>34056</v>
          </cell>
          <cell r="Q53">
            <v>36190</v>
          </cell>
          <cell r="R53">
            <v>38288</v>
          </cell>
          <cell r="S53">
            <v>40350</v>
          </cell>
          <cell r="T53">
            <v>42377</v>
          </cell>
          <cell r="U53">
            <v>44369</v>
          </cell>
          <cell r="V53">
            <v>46328</v>
          </cell>
          <cell r="W53">
            <v>48253</v>
          </cell>
          <cell r="X53">
            <v>50146</v>
          </cell>
          <cell r="Y53">
            <v>52006</v>
          </cell>
          <cell r="Z53">
            <v>53835</v>
          </cell>
          <cell r="AA53">
            <v>55633</v>
          </cell>
          <cell r="AB53">
            <v>57400</v>
          </cell>
          <cell r="AC53">
            <v>59137</v>
          </cell>
          <cell r="AD53">
            <v>60844</v>
          </cell>
          <cell r="AE53">
            <v>62523</v>
          </cell>
          <cell r="AF53">
            <v>64173</v>
          </cell>
        </row>
        <row r="54">
          <cell r="A54" t="str">
            <v>7#E6000#336</v>
          </cell>
          <cell r="C54">
            <v>3308</v>
          </cell>
          <cell r="D54">
            <v>6557</v>
          </cell>
          <cell r="E54">
            <v>9748</v>
          </cell>
          <cell r="F54">
            <v>12881</v>
          </cell>
          <cell r="G54">
            <v>15957</v>
          </cell>
          <cell r="H54">
            <v>18978</v>
          </cell>
          <cell r="I54">
            <v>21945</v>
          </cell>
          <cell r="J54">
            <v>24858</v>
          </cell>
          <cell r="K54">
            <v>27719</v>
          </cell>
          <cell r="L54">
            <v>30529</v>
          </cell>
          <cell r="M54">
            <v>33288</v>
          </cell>
          <cell r="N54">
            <v>35997</v>
          </cell>
          <cell r="O54">
            <v>38657</v>
          </cell>
          <cell r="P54">
            <v>41270</v>
          </cell>
          <cell r="Q54">
            <v>43836</v>
          </cell>
          <cell r="R54">
            <v>46355</v>
          </cell>
          <cell r="S54">
            <v>48829</v>
          </cell>
          <cell r="T54">
            <v>51258</v>
          </cell>
          <cell r="U54">
            <v>53644</v>
          </cell>
          <cell r="V54">
            <v>55987</v>
          </cell>
          <cell r="W54">
            <v>58288</v>
          </cell>
          <cell r="X54">
            <v>60547</v>
          </cell>
          <cell r="Y54">
            <v>62765</v>
          </cell>
          <cell r="Z54">
            <v>64944</v>
          </cell>
          <cell r="AA54">
            <v>67083</v>
          </cell>
          <cell r="AB54">
            <v>69184</v>
          </cell>
          <cell r="AC54">
            <v>71247</v>
          </cell>
          <cell r="AD54">
            <v>73273</v>
          </cell>
          <cell r="AE54">
            <v>75263</v>
          </cell>
          <cell r="AF54">
            <v>77216</v>
          </cell>
        </row>
        <row r="55">
          <cell r="A55" t="str">
            <v>7#E6000#400</v>
          </cell>
          <cell r="C55">
            <v>4216</v>
          </cell>
          <cell r="D55">
            <v>8369</v>
          </cell>
          <cell r="E55">
            <v>12460</v>
          </cell>
          <cell r="F55">
            <v>16489</v>
          </cell>
          <cell r="G55">
            <v>20458</v>
          </cell>
          <cell r="H55">
            <v>24367</v>
          </cell>
          <cell r="I55">
            <v>28218</v>
          </cell>
          <cell r="J55">
            <v>32011</v>
          </cell>
          <cell r="K55">
            <v>35747</v>
          </cell>
          <cell r="L55">
            <v>39427</v>
          </cell>
          <cell r="M55">
            <v>43052</v>
          </cell>
          <cell r="N55">
            <v>46622</v>
          </cell>
          <cell r="O55">
            <v>50139</v>
          </cell>
          <cell r="P55">
            <v>53603</v>
          </cell>
          <cell r="Q55">
            <v>57016</v>
          </cell>
          <cell r="R55">
            <v>60377</v>
          </cell>
          <cell r="S55">
            <v>63687</v>
          </cell>
          <cell r="T55">
            <v>66948</v>
          </cell>
          <cell r="U55">
            <v>70160</v>
          </cell>
          <cell r="V55">
            <v>73324</v>
          </cell>
          <cell r="W55">
            <v>76440</v>
          </cell>
          <cell r="X55">
            <v>79510</v>
          </cell>
          <cell r="Y55">
            <v>82534</v>
          </cell>
          <cell r="Z55">
            <v>85512</v>
          </cell>
          <cell r="AA55">
            <v>88445</v>
          </cell>
          <cell r="AB55">
            <v>91335</v>
          </cell>
          <cell r="AC55">
            <v>94181</v>
          </cell>
          <cell r="AD55">
            <v>96985</v>
          </cell>
          <cell r="AE55">
            <v>99746</v>
          </cell>
          <cell r="AF55">
            <v>102466</v>
          </cell>
        </row>
        <row r="56">
          <cell r="A56" t="str">
            <v>7#E6500#250</v>
          </cell>
          <cell r="C56">
            <v>2713</v>
          </cell>
          <cell r="D56">
            <v>5380</v>
          </cell>
          <cell r="E56">
            <v>8001</v>
          </cell>
          <cell r="F56">
            <v>10578</v>
          </cell>
          <cell r="G56">
            <v>13111</v>
          </cell>
          <cell r="H56">
            <v>15601</v>
          </cell>
          <cell r="I56">
            <v>18049</v>
          </cell>
          <cell r="J56">
            <v>20455</v>
          </cell>
          <cell r="K56">
            <v>22820</v>
          </cell>
          <cell r="L56">
            <v>25145</v>
          </cell>
          <cell r="M56">
            <v>27430</v>
          </cell>
          <cell r="N56">
            <v>29677</v>
          </cell>
          <cell r="O56">
            <v>31885</v>
          </cell>
          <cell r="P56">
            <v>34056</v>
          </cell>
          <cell r="Q56">
            <v>36190</v>
          </cell>
          <cell r="R56">
            <v>38288</v>
          </cell>
          <cell r="S56">
            <v>40350</v>
          </cell>
          <cell r="T56">
            <v>42377</v>
          </cell>
          <cell r="U56">
            <v>44369</v>
          </cell>
          <cell r="V56">
            <v>46328</v>
          </cell>
          <cell r="W56">
            <v>48253</v>
          </cell>
          <cell r="X56">
            <v>50146</v>
          </cell>
          <cell r="Y56">
            <v>52006</v>
          </cell>
          <cell r="Z56">
            <v>53835</v>
          </cell>
          <cell r="AA56">
            <v>55633</v>
          </cell>
          <cell r="AB56">
            <v>57400</v>
          </cell>
          <cell r="AC56">
            <v>59137</v>
          </cell>
          <cell r="AD56">
            <v>60844</v>
          </cell>
          <cell r="AE56">
            <v>62523</v>
          </cell>
          <cell r="AF56">
            <v>64173</v>
          </cell>
        </row>
        <row r="57">
          <cell r="A57" t="str">
            <v>7#E6500#336</v>
          </cell>
          <cell r="C57">
            <v>3308</v>
          </cell>
          <cell r="D57">
            <v>6557</v>
          </cell>
          <cell r="E57">
            <v>9748</v>
          </cell>
          <cell r="F57">
            <v>12881</v>
          </cell>
          <cell r="G57">
            <v>15957</v>
          </cell>
          <cell r="H57">
            <v>18978</v>
          </cell>
          <cell r="I57">
            <v>21945</v>
          </cell>
          <cell r="J57">
            <v>24858</v>
          </cell>
          <cell r="K57">
            <v>27719</v>
          </cell>
          <cell r="L57">
            <v>30529</v>
          </cell>
          <cell r="M57">
            <v>33288</v>
          </cell>
          <cell r="N57">
            <v>35997</v>
          </cell>
          <cell r="O57">
            <v>38657</v>
          </cell>
          <cell r="P57">
            <v>41270</v>
          </cell>
          <cell r="Q57">
            <v>43836</v>
          </cell>
          <cell r="R57">
            <v>46355</v>
          </cell>
          <cell r="S57">
            <v>48829</v>
          </cell>
          <cell r="T57">
            <v>51258</v>
          </cell>
          <cell r="U57">
            <v>53644</v>
          </cell>
          <cell r="V57">
            <v>55987</v>
          </cell>
          <cell r="W57">
            <v>58288</v>
          </cell>
          <cell r="X57">
            <v>60547</v>
          </cell>
          <cell r="Y57">
            <v>62765</v>
          </cell>
          <cell r="Z57">
            <v>64944</v>
          </cell>
          <cell r="AA57">
            <v>67083</v>
          </cell>
          <cell r="AB57">
            <v>69184</v>
          </cell>
          <cell r="AC57">
            <v>71247</v>
          </cell>
          <cell r="AD57">
            <v>73273</v>
          </cell>
          <cell r="AE57">
            <v>75263</v>
          </cell>
          <cell r="AF57">
            <v>77216</v>
          </cell>
        </row>
        <row r="58">
          <cell r="A58" t="str">
            <v>7#E6500#400</v>
          </cell>
          <cell r="C58">
            <v>4216</v>
          </cell>
          <cell r="D58">
            <v>8369</v>
          </cell>
          <cell r="E58">
            <v>12460</v>
          </cell>
          <cell r="F58">
            <v>16489</v>
          </cell>
          <cell r="G58">
            <v>20458</v>
          </cell>
          <cell r="H58">
            <v>24367</v>
          </cell>
          <cell r="I58">
            <v>28218</v>
          </cell>
          <cell r="J58">
            <v>32011</v>
          </cell>
          <cell r="K58">
            <v>35747</v>
          </cell>
          <cell r="L58">
            <v>39427</v>
          </cell>
          <cell r="M58">
            <v>43052</v>
          </cell>
          <cell r="N58">
            <v>46622</v>
          </cell>
          <cell r="O58">
            <v>50139</v>
          </cell>
          <cell r="P58">
            <v>53603</v>
          </cell>
          <cell r="Q58">
            <v>57016</v>
          </cell>
          <cell r="R58">
            <v>60377</v>
          </cell>
          <cell r="S58">
            <v>63687</v>
          </cell>
          <cell r="T58">
            <v>66948</v>
          </cell>
          <cell r="U58">
            <v>70160</v>
          </cell>
          <cell r="V58">
            <v>73324</v>
          </cell>
          <cell r="W58">
            <v>76440</v>
          </cell>
          <cell r="X58">
            <v>79510</v>
          </cell>
          <cell r="Y58">
            <v>82534</v>
          </cell>
          <cell r="Z58">
            <v>85512</v>
          </cell>
          <cell r="AA58">
            <v>88445</v>
          </cell>
          <cell r="AB58">
            <v>91335</v>
          </cell>
          <cell r="AC58">
            <v>94181</v>
          </cell>
          <cell r="AD58">
            <v>96985</v>
          </cell>
          <cell r="AE58">
            <v>99746</v>
          </cell>
          <cell r="AF58">
            <v>102466</v>
          </cell>
        </row>
        <row r="59">
          <cell r="A59" t="str">
            <v>7#Sparc10#50</v>
          </cell>
          <cell r="C59">
            <v>338</v>
          </cell>
          <cell r="D59">
            <v>657</v>
          </cell>
          <cell r="E59">
            <v>950</v>
          </cell>
          <cell r="F59">
            <v>1243</v>
          </cell>
        </row>
        <row r="60">
          <cell r="A60" t="str">
            <v>7#Sparc1000#60</v>
          </cell>
          <cell r="C60">
            <v>623</v>
          </cell>
          <cell r="D60">
            <v>1214</v>
          </cell>
          <cell r="E60">
            <v>1776</v>
          </cell>
          <cell r="F60">
            <v>2310</v>
          </cell>
          <cell r="G60">
            <v>2817</v>
          </cell>
          <cell r="H60">
            <v>3299</v>
          </cell>
          <cell r="I60">
            <v>3757</v>
          </cell>
          <cell r="J60">
            <v>4191</v>
          </cell>
        </row>
        <row r="61">
          <cell r="A61" t="str">
            <v>7#Sparc1000#85</v>
          </cell>
          <cell r="C61">
            <v>662</v>
          </cell>
          <cell r="D61">
            <v>1288</v>
          </cell>
          <cell r="E61">
            <v>1880</v>
          </cell>
          <cell r="F61">
            <v>2439</v>
          </cell>
          <cell r="G61">
            <v>2967</v>
          </cell>
          <cell r="H61">
            <v>3467</v>
          </cell>
          <cell r="I61">
            <v>3938</v>
          </cell>
          <cell r="J61">
            <v>4384</v>
          </cell>
        </row>
        <row r="62">
          <cell r="A62" t="str">
            <v>7#Sparc1000e#60</v>
          </cell>
          <cell r="C62">
            <v>623</v>
          </cell>
          <cell r="D62">
            <v>1214</v>
          </cell>
          <cell r="E62">
            <v>1776</v>
          </cell>
          <cell r="F62">
            <v>2310</v>
          </cell>
          <cell r="G62">
            <v>2817</v>
          </cell>
          <cell r="H62">
            <v>3299</v>
          </cell>
          <cell r="I62">
            <v>3757</v>
          </cell>
          <cell r="J62">
            <v>4191</v>
          </cell>
        </row>
        <row r="63">
          <cell r="A63" t="str">
            <v>7#Sparc1000e#85</v>
          </cell>
          <cell r="C63">
            <v>662</v>
          </cell>
          <cell r="D63">
            <v>1288</v>
          </cell>
          <cell r="E63">
            <v>1880</v>
          </cell>
          <cell r="F63">
            <v>2439</v>
          </cell>
          <cell r="G63">
            <v>2967</v>
          </cell>
          <cell r="H63">
            <v>3467</v>
          </cell>
          <cell r="I63">
            <v>3938</v>
          </cell>
          <cell r="J63">
            <v>4384</v>
          </cell>
        </row>
        <row r="64">
          <cell r="A64" t="str">
            <v>7#Sparc2#40</v>
          </cell>
          <cell r="C64">
            <v>149</v>
          </cell>
        </row>
        <row r="65">
          <cell r="A65" t="str">
            <v>7#Sparc20#75</v>
          </cell>
          <cell r="C65">
            <v>638</v>
          </cell>
          <cell r="D65">
            <v>1238</v>
          </cell>
          <cell r="E65">
            <v>1600</v>
          </cell>
          <cell r="F65">
            <v>2000</v>
          </cell>
        </row>
        <row r="66">
          <cell r="A66" t="str">
            <v>7#Sparc2000#60</v>
          </cell>
          <cell r="C66">
            <v>770</v>
          </cell>
          <cell r="D66">
            <v>1531</v>
          </cell>
          <cell r="E66">
            <v>2284</v>
          </cell>
          <cell r="F66">
            <v>3028</v>
          </cell>
          <cell r="G66">
            <v>3765</v>
          </cell>
          <cell r="H66">
            <v>4493</v>
          </cell>
          <cell r="I66">
            <v>5213</v>
          </cell>
          <cell r="J66">
            <v>5926</v>
          </cell>
          <cell r="K66">
            <v>6630</v>
          </cell>
          <cell r="L66">
            <v>7327</v>
          </cell>
          <cell r="M66">
            <v>8016</v>
          </cell>
          <cell r="N66">
            <v>8697</v>
          </cell>
          <cell r="O66">
            <v>9371</v>
          </cell>
          <cell r="P66">
            <v>10038</v>
          </cell>
          <cell r="Q66">
            <v>10697</v>
          </cell>
          <cell r="R66">
            <v>11349</v>
          </cell>
          <cell r="S66">
            <v>11994</v>
          </cell>
          <cell r="T66">
            <v>12632</v>
          </cell>
          <cell r="U66">
            <v>13263</v>
          </cell>
          <cell r="V66">
            <v>13886</v>
          </cell>
        </row>
        <row r="67">
          <cell r="A67" t="str">
            <v>7#Sparc2000#85</v>
          </cell>
          <cell r="C67">
            <v>837</v>
          </cell>
          <cell r="D67">
            <v>1664</v>
          </cell>
          <cell r="E67">
            <v>2482</v>
          </cell>
          <cell r="F67">
            <v>3292</v>
          </cell>
          <cell r="G67">
            <v>4092</v>
          </cell>
          <cell r="H67">
            <v>4884</v>
          </cell>
          <cell r="I67">
            <v>5667</v>
          </cell>
          <cell r="J67">
            <v>6441</v>
          </cell>
          <cell r="K67">
            <v>7207</v>
          </cell>
          <cell r="L67">
            <v>7964</v>
          </cell>
          <cell r="M67">
            <v>8713</v>
          </cell>
          <cell r="N67">
            <v>9454</v>
          </cell>
          <cell r="O67">
            <v>10186</v>
          </cell>
          <cell r="P67">
            <v>10911</v>
          </cell>
          <cell r="Q67">
            <v>11627</v>
          </cell>
          <cell r="R67">
            <v>12336</v>
          </cell>
          <cell r="S67">
            <v>13037</v>
          </cell>
          <cell r="T67">
            <v>13730</v>
          </cell>
          <cell r="U67">
            <v>14416</v>
          </cell>
          <cell r="V67">
            <v>15094</v>
          </cell>
        </row>
        <row r="68">
          <cell r="A68" t="str">
            <v>7#Sparc2000e#60</v>
          </cell>
          <cell r="C68">
            <v>770</v>
          </cell>
          <cell r="D68">
            <v>1531</v>
          </cell>
          <cell r="E68">
            <v>2284</v>
          </cell>
          <cell r="F68">
            <v>3028</v>
          </cell>
          <cell r="G68">
            <v>3765</v>
          </cell>
          <cell r="H68">
            <v>4493</v>
          </cell>
          <cell r="I68">
            <v>5213</v>
          </cell>
          <cell r="J68">
            <v>5926</v>
          </cell>
          <cell r="K68">
            <v>6630</v>
          </cell>
          <cell r="L68">
            <v>7327</v>
          </cell>
          <cell r="M68">
            <v>8016</v>
          </cell>
          <cell r="N68">
            <v>8697</v>
          </cell>
          <cell r="O68">
            <v>9371</v>
          </cell>
          <cell r="P68">
            <v>10038</v>
          </cell>
          <cell r="Q68">
            <v>10697</v>
          </cell>
          <cell r="R68">
            <v>11349</v>
          </cell>
          <cell r="S68">
            <v>11994</v>
          </cell>
          <cell r="T68">
            <v>12632</v>
          </cell>
          <cell r="U68">
            <v>13263</v>
          </cell>
          <cell r="V68">
            <v>13886</v>
          </cell>
        </row>
        <row r="69">
          <cell r="A69" t="str">
            <v>7#Sparc2000e#85</v>
          </cell>
          <cell r="C69">
            <v>837</v>
          </cell>
          <cell r="D69">
            <v>1664</v>
          </cell>
          <cell r="E69">
            <v>2482</v>
          </cell>
          <cell r="F69">
            <v>3292</v>
          </cell>
          <cell r="G69">
            <v>4092</v>
          </cell>
          <cell r="H69">
            <v>4884</v>
          </cell>
          <cell r="I69">
            <v>5667</v>
          </cell>
          <cell r="J69">
            <v>6441</v>
          </cell>
          <cell r="K69">
            <v>7207</v>
          </cell>
          <cell r="L69">
            <v>7964</v>
          </cell>
          <cell r="M69">
            <v>8713</v>
          </cell>
          <cell r="N69">
            <v>9454</v>
          </cell>
          <cell r="O69">
            <v>10186</v>
          </cell>
          <cell r="P69">
            <v>10911</v>
          </cell>
          <cell r="Q69">
            <v>11627</v>
          </cell>
          <cell r="R69">
            <v>12336</v>
          </cell>
          <cell r="S69">
            <v>13037</v>
          </cell>
          <cell r="T69">
            <v>13730</v>
          </cell>
          <cell r="U69">
            <v>14416</v>
          </cell>
          <cell r="V69">
            <v>15094</v>
          </cell>
        </row>
        <row r="70">
          <cell r="A70" t="str">
            <v>7#SparcIPX#40</v>
          </cell>
          <cell r="C70">
            <v>149</v>
          </cell>
        </row>
        <row r="71">
          <cell r="A71" t="str">
            <v>7#Ultra1#143</v>
          </cell>
          <cell r="C71">
            <v>1284</v>
          </cell>
        </row>
        <row r="72">
          <cell r="A72" t="str">
            <v>7#Ultra1#167</v>
          </cell>
          <cell r="C72">
            <v>1500</v>
          </cell>
        </row>
        <row r="73">
          <cell r="A73" t="str">
            <v>7#Ultra10#266</v>
          </cell>
          <cell r="C73">
            <v>1845</v>
          </cell>
        </row>
        <row r="74">
          <cell r="A74" t="str">
            <v>7#Ultra10#300</v>
          </cell>
          <cell r="C74">
            <v>2050</v>
          </cell>
        </row>
        <row r="75">
          <cell r="A75" t="str">
            <v>7#Ultra10#360</v>
          </cell>
          <cell r="C75">
            <v>2419</v>
          </cell>
        </row>
        <row r="76">
          <cell r="A76" t="str">
            <v>7#Ultra10#440</v>
          </cell>
          <cell r="C76">
            <v>3280</v>
          </cell>
        </row>
        <row r="77">
          <cell r="A77" t="str">
            <v>7#Ultra2#167</v>
          </cell>
          <cell r="C77">
            <v>1500</v>
          </cell>
          <cell r="D77">
            <v>2900</v>
          </cell>
        </row>
        <row r="78">
          <cell r="A78" t="str">
            <v>7#Ultra2#200</v>
          </cell>
          <cell r="C78">
            <v>2527</v>
          </cell>
          <cell r="D78">
            <v>4693</v>
          </cell>
        </row>
        <row r="79">
          <cell r="A79" t="str">
            <v>7#Ultra2#300</v>
          </cell>
          <cell r="C79">
            <v>3120</v>
          </cell>
          <cell r="D79">
            <v>5794</v>
          </cell>
        </row>
        <row r="80">
          <cell r="A80" t="str">
            <v>7#Ultra2#360</v>
          </cell>
          <cell r="C80">
            <v>3682</v>
          </cell>
          <cell r="D80">
            <v>6837</v>
          </cell>
        </row>
        <row r="81">
          <cell r="A81" t="str">
            <v>7#Ultra30#200</v>
          </cell>
          <cell r="C81">
            <v>2527</v>
          </cell>
        </row>
        <row r="82">
          <cell r="A82" t="str">
            <v>7#Ultra30#300</v>
          </cell>
          <cell r="C82">
            <v>3120</v>
          </cell>
        </row>
        <row r="83">
          <cell r="A83" t="str">
            <v>7#Ultra30#360</v>
          </cell>
          <cell r="C83">
            <v>3682</v>
          </cell>
        </row>
        <row r="84">
          <cell r="A84" t="str">
            <v>7#Ultra5#266</v>
          </cell>
          <cell r="C84">
            <v>1845</v>
          </cell>
        </row>
        <row r="85">
          <cell r="A85" t="str">
            <v>7#Ultra5#300</v>
          </cell>
          <cell r="C85">
            <v>2050</v>
          </cell>
        </row>
        <row r="86">
          <cell r="A86" t="str">
            <v>7#Ultra5#360</v>
          </cell>
          <cell r="C86">
            <v>2419</v>
          </cell>
        </row>
        <row r="87">
          <cell r="A87" t="str">
            <v>7#Ultra5#440</v>
          </cell>
          <cell r="C87">
            <v>3280</v>
          </cell>
        </row>
        <row r="88">
          <cell r="A88" t="str">
            <v>7#Ultra60#200</v>
          </cell>
          <cell r="C88">
            <v>2527</v>
          </cell>
          <cell r="D88">
            <v>4693</v>
          </cell>
        </row>
        <row r="89">
          <cell r="A89" t="str">
            <v>7#Ultra60#300</v>
          </cell>
          <cell r="C89">
            <v>3120</v>
          </cell>
          <cell r="D89">
            <v>5794</v>
          </cell>
        </row>
        <row r="90">
          <cell r="A90" t="str">
            <v>7#Ultra60#360</v>
          </cell>
          <cell r="C90">
            <v>3682</v>
          </cell>
          <cell r="D90">
            <v>6837</v>
          </cell>
        </row>
        <row r="91">
          <cell r="A91" t="str">
            <v>8#Blade1000#750</v>
          </cell>
          <cell r="C91">
            <v>6400</v>
          </cell>
          <cell r="D91">
            <v>13200</v>
          </cell>
        </row>
        <row r="92">
          <cell r="A92" t="str">
            <v>8#Blade150#550</v>
          </cell>
          <cell r="C92">
            <v>4200</v>
          </cell>
          <cell r="D92">
            <v>7800</v>
          </cell>
        </row>
        <row r="93">
          <cell r="A93" t="str">
            <v>8#Blade150#550</v>
          </cell>
          <cell r="C93">
            <v>4200</v>
          </cell>
          <cell r="D93">
            <v>7800</v>
          </cell>
        </row>
        <row r="94">
          <cell r="A94" t="str">
            <v>8#Blade150#650</v>
          </cell>
          <cell r="C94">
            <v>5200</v>
          </cell>
          <cell r="D94">
            <v>9000</v>
          </cell>
        </row>
        <row r="95">
          <cell r="A95" t="str">
            <v>8#Blade2000#1200</v>
          </cell>
          <cell r="C95">
            <v>9600</v>
          </cell>
          <cell r="D95">
            <v>18700</v>
          </cell>
        </row>
        <row r="96">
          <cell r="A96" t="str">
            <v>8#E10000#167</v>
          </cell>
          <cell r="C96">
            <v>1700</v>
          </cell>
          <cell r="D96">
            <v>3500</v>
          </cell>
          <cell r="E96">
            <v>5200</v>
          </cell>
          <cell r="F96">
            <v>6900</v>
          </cell>
          <cell r="G96">
            <v>8600</v>
          </cell>
          <cell r="H96">
            <v>10300</v>
          </cell>
          <cell r="I96">
            <v>12000</v>
          </cell>
          <cell r="J96">
            <v>13600</v>
          </cell>
          <cell r="K96">
            <v>15200</v>
          </cell>
          <cell r="L96">
            <v>16800</v>
          </cell>
          <cell r="M96">
            <v>18400</v>
          </cell>
          <cell r="N96">
            <v>20000</v>
          </cell>
          <cell r="O96">
            <v>21600</v>
          </cell>
          <cell r="P96">
            <v>23100</v>
          </cell>
          <cell r="Q96">
            <v>24600</v>
          </cell>
          <cell r="R96">
            <v>26200</v>
          </cell>
          <cell r="S96">
            <v>27600</v>
          </cell>
          <cell r="T96">
            <v>29100</v>
          </cell>
          <cell r="U96">
            <v>30600</v>
          </cell>
          <cell r="V96">
            <v>32100</v>
          </cell>
          <cell r="W96">
            <v>33500</v>
          </cell>
          <cell r="X96">
            <v>34900</v>
          </cell>
          <cell r="Y96">
            <v>36300</v>
          </cell>
          <cell r="Z96">
            <v>37700</v>
          </cell>
          <cell r="AA96">
            <v>39100</v>
          </cell>
          <cell r="AB96">
            <v>40500</v>
          </cell>
          <cell r="AC96">
            <v>41800</v>
          </cell>
          <cell r="AD96">
            <v>43200</v>
          </cell>
          <cell r="AE96">
            <v>44500</v>
          </cell>
          <cell r="AF96">
            <v>45800</v>
          </cell>
          <cell r="AG96">
            <v>47100</v>
          </cell>
          <cell r="AH96">
            <v>48400</v>
          </cell>
          <cell r="AI96">
            <v>49700</v>
          </cell>
          <cell r="AJ96">
            <v>50900</v>
          </cell>
          <cell r="AK96">
            <v>52200</v>
          </cell>
          <cell r="AL96">
            <v>53400</v>
          </cell>
          <cell r="AM96">
            <v>54700</v>
          </cell>
          <cell r="AN96">
            <v>55900</v>
          </cell>
          <cell r="AO96">
            <v>57100</v>
          </cell>
          <cell r="AP96">
            <v>58300</v>
          </cell>
          <cell r="AQ96">
            <v>59400</v>
          </cell>
          <cell r="AR96">
            <v>60600</v>
          </cell>
          <cell r="AS96">
            <v>61800</v>
          </cell>
          <cell r="AT96">
            <v>62900</v>
          </cell>
          <cell r="AU96">
            <v>64000</v>
          </cell>
          <cell r="AV96">
            <v>65200</v>
          </cell>
          <cell r="AW96">
            <v>66300</v>
          </cell>
          <cell r="AX96">
            <v>67400</v>
          </cell>
          <cell r="AY96">
            <v>68400</v>
          </cell>
          <cell r="AZ96">
            <v>69500</v>
          </cell>
          <cell r="BA96">
            <v>70600</v>
          </cell>
          <cell r="BB96">
            <v>71600</v>
          </cell>
          <cell r="BC96">
            <v>72700</v>
          </cell>
          <cell r="BD96">
            <v>73700</v>
          </cell>
          <cell r="BE96">
            <v>74700</v>
          </cell>
          <cell r="BF96">
            <v>75700</v>
          </cell>
          <cell r="BG96">
            <v>76800</v>
          </cell>
          <cell r="BH96">
            <v>77700</v>
          </cell>
          <cell r="BI96">
            <v>78700</v>
          </cell>
          <cell r="BJ96">
            <v>79700</v>
          </cell>
          <cell r="BK96">
            <v>80700</v>
          </cell>
          <cell r="BL96">
            <v>81600</v>
          </cell>
          <cell r="BM96">
            <v>82600</v>
          </cell>
          <cell r="BN96">
            <v>83500</v>
          </cell>
        </row>
        <row r="97">
          <cell r="A97" t="str">
            <v>8#E10000#250</v>
          </cell>
          <cell r="C97">
            <v>2350</v>
          </cell>
          <cell r="D97">
            <v>4900</v>
          </cell>
          <cell r="E97">
            <v>7300</v>
          </cell>
          <cell r="F97">
            <v>9700</v>
          </cell>
          <cell r="G97">
            <v>12000</v>
          </cell>
          <cell r="H97">
            <v>14400</v>
          </cell>
          <cell r="I97">
            <v>16700</v>
          </cell>
          <cell r="J97">
            <v>19000</v>
          </cell>
          <cell r="K97">
            <v>21300</v>
          </cell>
          <cell r="L97">
            <v>23600</v>
          </cell>
          <cell r="M97">
            <v>25900</v>
          </cell>
          <cell r="N97">
            <v>28100</v>
          </cell>
          <cell r="O97">
            <v>30400</v>
          </cell>
          <cell r="P97">
            <v>32600</v>
          </cell>
          <cell r="Q97">
            <v>34800</v>
          </cell>
          <cell r="R97">
            <v>37000</v>
          </cell>
          <cell r="S97">
            <v>39100</v>
          </cell>
          <cell r="T97">
            <v>41300</v>
          </cell>
          <cell r="U97">
            <v>43400</v>
          </cell>
          <cell r="V97">
            <v>45500</v>
          </cell>
          <cell r="W97">
            <v>47600</v>
          </cell>
          <cell r="X97">
            <v>49700</v>
          </cell>
          <cell r="Y97">
            <v>51800</v>
          </cell>
          <cell r="Z97">
            <v>53800</v>
          </cell>
          <cell r="AA97">
            <v>55900</v>
          </cell>
          <cell r="AB97">
            <v>57900</v>
          </cell>
          <cell r="AC97">
            <v>59900</v>
          </cell>
          <cell r="AD97">
            <v>61900</v>
          </cell>
          <cell r="AE97">
            <v>63900</v>
          </cell>
          <cell r="AF97">
            <v>65900</v>
          </cell>
          <cell r="AG97">
            <v>67800</v>
          </cell>
          <cell r="AH97">
            <v>69700</v>
          </cell>
          <cell r="AI97">
            <v>71700</v>
          </cell>
          <cell r="AJ97">
            <v>73600</v>
          </cell>
          <cell r="AK97">
            <v>75500</v>
          </cell>
          <cell r="AL97">
            <v>77300</v>
          </cell>
          <cell r="AM97">
            <v>79200</v>
          </cell>
          <cell r="AN97">
            <v>81000</v>
          </cell>
          <cell r="AO97">
            <v>82900</v>
          </cell>
          <cell r="AP97">
            <v>84700</v>
          </cell>
          <cell r="AQ97">
            <v>86500</v>
          </cell>
          <cell r="AR97">
            <v>88300</v>
          </cell>
          <cell r="AS97">
            <v>90100</v>
          </cell>
          <cell r="AT97">
            <v>91800</v>
          </cell>
          <cell r="AU97">
            <v>93600</v>
          </cell>
          <cell r="AV97">
            <v>95300</v>
          </cell>
          <cell r="AW97">
            <v>97100</v>
          </cell>
          <cell r="AX97">
            <v>98800</v>
          </cell>
          <cell r="AY97">
            <v>100500</v>
          </cell>
          <cell r="AZ97">
            <v>102200</v>
          </cell>
          <cell r="BA97">
            <v>103800</v>
          </cell>
          <cell r="BB97">
            <v>105500</v>
          </cell>
          <cell r="BC97">
            <v>107200</v>
          </cell>
          <cell r="BD97">
            <v>108800</v>
          </cell>
          <cell r="BE97">
            <v>110400</v>
          </cell>
          <cell r="BF97">
            <v>112000</v>
          </cell>
          <cell r="BG97">
            <v>113600</v>
          </cell>
          <cell r="BH97">
            <v>115200</v>
          </cell>
          <cell r="BI97">
            <v>116800</v>
          </cell>
          <cell r="BJ97">
            <v>118400</v>
          </cell>
          <cell r="BK97">
            <v>119900</v>
          </cell>
          <cell r="BL97">
            <v>121500</v>
          </cell>
          <cell r="BM97">
            <v>123000</v>
          </cell>
          <cell r="BN97">
            <v>124500</v>
          </cell>
        </row>
        <row r="98">
          <cell r="A98" t="str">
            <v>8#E10000#333</v>
          </cell>
          <cell r="C98">
            <v>2975</v>
          </cell>
          <cell r="D98">
            <v>6100</v>
          </cell>
          <cell r="E98">
            <v>9200</v>
          </cell>
          <cell r="F98">
            <v>12200</v>
          </cell>
          <cell r="G98">
            <v>15100</v>
          </cell>
          <cell r="H98">
            <v>18100</v>
          </cell>
          <cell r="I98">
            <v>21000</v>
          </cell>
          <cell r="J98">
            <v>23800</v>
          </cell>
          <cell r="K98">
            <v>26700</v>
          </cell>
          <cell r="L98">
            <v>29500</v>
          </cell>
          <cell r="M98">
            <v>32300</v>
          </cell>
          <cell r="N98">
            <v>35000</v>
          </cell>
          <cell r="O98">
            <v>37800</v>
          </cell>
          <cell r="P98">
            <v>40500</v>
          </cell>
          <cell r="Q98">
            <v>43200</v>
          </cell>
          <cell r="R98">
            <v>45800</v>
          </cell>
          <cell r="S98">
            <v>48400</v>
          </cell>
          <cell r="T98">
            <v>51000</v>
          </cell>
          <cell r="U98">
            <v>53600</v>
          </cell>
          <cell r="V98">
            <v>56200</v>
          </cell>
          <cell r="W98">
            <v>58700</v>
          </cell>
          <cell r="X98">
            <v>61200</v>
          </cell>
          <cell r="Y98">
            <v>63700</v>
          </cell>
          <cell r="Z98">
            <v>66100</v>
          </cell>
          <cell r="AA98">
            <v>68500</v>
          </cell>
          <cell r="AB98">
            <v>70900</v>
          </cell>
          <cell r="AC98">
            <v>73300</v>
          </cell>
          <cell r="AD98">
            <v>75600</v>
          </cell>
          <cell r="AE98">
            <v>78000</v>
          </cell>
          <cell r="AF98">
            <v>80300</v>
          </cell>
          <cell r="AG98">
            <v>82600</v>
          </cell>
          <cell r="AH98">
            <v>84800</v>
          </cell>
          <cell r="AI98">
            <v>87100</v>
          </cell>
          <cell r="AJ98">
            <v>89300</v>
          </cell>
          <cell r="AK98">
            <v>91500</v>
          </cell>
          <cell r="AL98">
            <v>93600</v>
          </cell>
          <cell r="AM98">
            <v>95800</v>
          </cell>
          <cell r="AN98">
            <v>97900</v>
          </cell>
          <cell r="AO98">
            <v>100000</v>
          </cell>
          <cell r="AP98">
            <v>102100</v>
          </cell>
          <cell r="AQ98">
            <v>104200</v>
          </cell>
          <cell r="AR98">
            <v>106200</v>
          </cell>
          <cell r="AS98">
            <v>108200</v>
          </cell>
          <cell r="AT98">
            <v>110200</v>
          </cell>
          <cell r="AU98">
            <v>112200</v>
          </cell>
          <cell r="AV98">
            <v>114200</v>
          </cell>
          <cell r="AW98">
            <v>116100</v>
          </cell>
          <cell r="AX98">
            <v>118000</v>
          </cell>
          <cell r="AY98">
            <v>119900</v>
          </cell>
          <cell r="AZ98">
            <v>121800</v>
          </cell>
          <cell r="BA98">
            <v>123700</v>
          </cell>
          <cell r="BB98">
            <v>125500</v>
          </cell>
          <cell r="BC98">
            <v>127400</v>
          </cell>
          <cell r="BD98">
            <v>129200</v>
          </cell>
          <cell r="BE98">
            <v>131000</v>
          </cell>
          <cell r="BF98">
            <v>132700</v>
          </cell>
          <cell r="BG98">
            <v>134500</v>
          </cell>
          <cell r="BH98">
            <v>136200</v>
          </cell>
          <cell r="BI98">
            <v>138000</v>
          </cell>
          <cell r="BJ98">
            <v>139700</v>
          </cell>
          <cell r="BK98">
            <v>141300</v>
          </cell>
          <cell r="BL98">
            <v>143000</v>
          </cell>
          <cell r="BM98">
            <v>144700</v>
          </cell>
          <cell r="BN98">
            <v>146300</v>
          </cell>
        </row>
        <row r="99">
          <cell r="A99" t="str">
            <v>8#E10000#336</v>
          </cell>
          <cell r="C99">
            <v>2975</v>
          </cell>
          <cell r="D99">
            <v>6100</v>
          </cell>
          <cell r="E99">
            <v>9200</v>
          </cell>
          <cell r="F99">
            <v>12200</v>
          </cell>
          <cell r="G99">
            <v>15100</v>
          </cell>
          <cell r="H99">
            <v>18100</v>
          </cell>
          <cell r="I99">
            <v>21000</v>
          </cell>
          <cell r="J99">
            <v>23800</v>
          </cell>
          <cell r="K99">
            <v>26700</v>
          </cell>
          <cell r="L99">
            <v>29500</v>
          </cell>
          <cell r="M99">
            <v>32300</v>
          </cell>
          <cell r="N99">
            <v>35000</v>
          </cell>
          <cell r="O99">
            <v>37800</v>
          </cell>
          <cell r="P99">
            <v>40500</v>
          </cell>
          <cell r="Q99">
            <v>43200</v>
          </cell>
          <cell r="R99">
            <v>45800</v>
          </cell>
          <cell r="S99">
            <v>48400</v>
          </cell>
          <cell r="T99">
            <v>51000</v>
          </cell>
          <cell r="U99">
            <v>53600</v>
          </cell>
          <cell r="V99">
            <v>56200</v>
          </cell>
          <cell r="W99">
            <v>58700</v>
          </cell>
          <cell r="X99">
            <v>61200</v>
          </cell>
          <cell r="Y99">
            <v>63700</v>
          </cell>
          <cell r="Z99">
            <v>66100</v>
          </cell>
          <cell r="AA99">
            <v>68500</v>
          </cell>
          <cell r="AB99">
            <v>70900</v>
          </cell>
          <cell r="AC99">
            <v>73300</v>
          </cell>
          <cell r="AD99">
            <v>75600</v>
          </cell>
          <cell r="AE99">
            <v>78000</v>
          </cell>
          <cell r="AF99">
            <v>80300</v>
          </cell>
          <cell r="AG99">
            <v>82600</v>
          </cell>
          <cell r="AH99">
            <v>84800</v>
          </cell>
          <cell r="AI99">
            <v>87100</v>
          </cell>
          <cell r="AJ99">
            <v>89300</v>
          </cell>
          <cell r="AK99">
            <v>91500</v>
          </cell>
          <cell r="AL99">
            <v>93600</v>
          </cell>
          <cell r="AM99">
            <v>95800</v>
          </cell>
          <cell r="AN99">
            <v>97900</v>
          </cell>
          <cell r="AO99">
            <v>100000</v>
          </cell>
          <cell r="AP99">
            <v>102100</v>
          </cell>
          <cell r="AQ99">
            <v>104200</v>
          </cell>
          <cell r="AR99">
            <v>106200</v>
          </cell>
          <cell r="AS99">
            <v>108200</v>
          </cell>
          <cell r="AT99">
            <v>110200</v>
          </cell>
          <cell r="AU99">
            <v>112200</v>
          </cell>
          <cell r="AV99">
            <v>114200</v>
          </cell>
          <cell r="AW99">
            <v>116100</v>
          </cell>
          <cell r="AX99">
            <v>118000</v>
          </cell>
          <cell r="AY99">
            <v>119900</v>
          </cell>
          <cell r="AZ99">
            <v>121800</v>
          </cell>
          <cell r="BA99">
            <v>123700</v>
          </cell>
          <cell r="BB99">
            <v>125500</v>
          </cell>
          <cell r="BC99">
            <v>127400</v>
          </cell>
          <cell r="BD99">
            <v>129200</v>
          </cell>
          <cell r="BE99">
            <v>131000</v>
          </cell>
          <cell r="BF99">
            <v>132700</v>
          </cell>
          <cell r="BG99">
            <v>134500</v>
          </cell>
          <cell r="BH99">
            <v>136200</v>
          </cell>
          <cell r="BI99">
            <v>138000</v>
          </cell>
          <cell r="BJ99">
            <v>139700</v>
          </cell>
          <cell r="BK99">
            <v>141300</v>
          </cell>
          <cell r="BL99">
            <v>143000</v>
          </cell>
          <cell r="BM99">
            <v>144700</v>
          </cell>
          <cell r="BN99">
            <v>146300</v>
          </cell>
        </row>
        <row r="100">
          <cell r="A100" t="str">
            <v>8#E10000#400</v>
          </cell>
          <cell r="C100">
            <v>3925</v>
          </cell>
          <cell r="D100">
            <v>8100</v>
          </cell>
          <cell r="E100">
            <v>12100</v>
          </cell>
          <cell r="F100">
            <v>16000</v>
          </cell>
          <cell r="G100">
            <v>19900</v>
          </cell>
          <cell r="H100">
            <v>23800</v>
          </cell>
          <cell r="I100">
            <v>27600</v>
          </cell>
          <cell r="J100">
            <v>31400</v>
          </cell>
          <cell r="K100">
            <v>35100</v>
          </cell>
          <cell r="L100">
            <v>38800</v>
          </cell>
          <cell r="M100">
            <v>42500</v>
          </cell>
          <cell r="N100">
            <v>46100</v>
          </cell>
          <cell r="O100">
            <v>49700</v>
          </cell>
          <cell r="P100">
            <v>53300</v>
          </cell>
          <cell r="Q100">
            <v>56800</v>
          </cell>
          <cell r="R100">
            <v>60300</v>
          </cell>
          <cell r="S100">
            <v>63800</v>
          </cell>
          <cell r="T100">
            <v>67200</v>
          </cell>
          <cell r="U100">
            <v>70600</v>
          </cell>
          <cell r="V100">
            <v>74000</v>
          </cell>
          <cell r="W100">
            <v>77300</v>
          </cell>
          <cell r="X100">
            <v>80600</v>
          </cell>
          <cell r="Y100">
            <v>83800</v>
          </cell>
          <cell r="Z100">
            <v>87000</v>
          </cell>
          <cell r="AA100">
            <v>90200</v>
          </cell>
          <cell r="AB100">
            <v>93400</v>
          </cell>
          <cell r="AC100">
            <v>96500</v>
          </cell>
          <cell r="AD100">
            <v>99600</v>
          </cell>
          <cell r="AE100">
            <v>102700</v>
          </cell>
          <cell r="AF100">
            <v>105700</v>
          </cell>
          <cell r="AG100">
            <v>108700</v>
          </cell>
          <cell r="AH100">
            <v>111700</v>
          </cell>
          <cell r="AI100">
            <v>114600</v>
          </cell>
          <cell r="AJ100">
            <v>117500</v>
          </cell>
          <cell r="AK100">
            <v>120400</v>
          </cell>
          <cell r="AL100">
            <v>123300</v>
          </cell>
          <cell r="AM100">
            <v>126100</v>
          </cell>
          <cell r="AN100">
            <v>128900</v>
          </cell>
          <cell r="AO100">
            <v>131700</v>
          </cell>
          <cell r="AP100">
            <v>134400</v>
          </cell>
          <cell r="AQ100">
            <v>137100</v>
          </cell>
          <cell r="AR100">
            <v>139800</v>
          </cell>
          <cell r="AS100">
            <v>142500</v>
          </cell>
          <cell r="AT100">
            <v>145100</v>
          </cell>
          <cell r="AU100">
            <v>147700</v>
          </cell>
          <cell r="AV100">
            <v>150300</v>
          </cell>
          <cell r="AW100">
            <v>152900</v>
          </cell>
          <cell r="AX100">
            <v>155400</v>
          </cell>
          <cell r="AY100">
            <v>157900</v>
          </cell>
          <cell r="AZ100">
            <v>160400</v>
          </cell>
          <cell r="BA100">
            <v>162900</v>
          </cell>
          <cell r="BB100">
            <v>165300</v>
          </cell>
          <cell r="BC100">
            <v>167700</v>
          </cell>
          <cell r="BD100">
            <v>170100</v>
          </cell>
          <cell r="BE100">
            <v>172400</v>
          </cell>
          <cell r="BF100">
            <v>174800</v>
          </cell>
          <cell r="BG100">
            <v>177100</v>
          </cell>
          <cell r="BH100">
            <v>179400</v>
          </cell>
          <cell r="BI100">
            <v>181600</v>
          </cell>
          <cell r="BJ100">
            <v>183900</v>
          </cell>
          <cell r="BK100">
            <v>186100</v>
          </cell>
          <cell r="BL100">
            <v>188300</v>
          </cell>
          <cell r="BM100">
            <v>190500</v>
          </cell>
          <cell r="BN100">
            <v>192600</v>
          </cell>
        </row>
        <row r="101">
          <cell r="A101" t="str">
            <v>8#E10000#466</v>
          </cell>
          <cell r="C101">
            <v>4325</v>
          </cell>
          <cell r="D101">
            <v>8900</v>
          </cell>
          <cell r="E101">
            <v>13300</v>
          </cell>
          <cell r="F101">
            <v>17600</v>
          </cell>
          <cell r="G101">
            <v>21900</v>
          </cell>
          <cell r="H101">
            <v>26100</v>
          </cell>
          <cell r="I101">
            <v>30300</v>
          </cell>
          <cell r="J101">
            <v>34400</v>
          </cell>
          <cell r="K101">
            <v>38500</v>
          </cell>
          <cell r="L101">
            <v>42600</v>
          </cell>
          <cell r="M101">
            <v>46600</v>
          </cell>
          <cell r="N101">
            <v>50600</v>
          </cell>
          <cell r="O101">
            <v>54500</v>
          </cell>
          <cell r="P101">
            <v>58400</v>
          </cell>
          <cell r="Q101">
            <v>62200</v>
          </cell>
          <cell r="R101">
            <v>66000</v>
          </cell>
          <cell r="S101">
            <v>69800</v>
          </cell>
          <cell r="T101">
            <v>73500</v>
          </cell>
          <cell r="U101">
            <v>77200</v>
          </cell>
          <cell r="V101">
            <v>80800</v>
          </cell>
          <cell r="W101">
            <v>84400</v>
          </cell>
          <cell r="X101">
            <v>88000</v>
          </cell>
          <cell r="Y101">
            <v>91500</v>
          </cell>
          <cell r="Z101">
            <v>95000</v>
          </cell>
          <cell r="AA101">
            <v>98400</v>
          </cell>
          <cell r="AB101">
            <v>101800</v>
          </cell>
          <cell r="AC101">
            <v>105200</v>
          </cell>
          <cell r="AD101">
            <v>108600</v>
          </cell>
          <cell r="AE101">
            <v>111900</v>
          </cell>
          <cell r="AF101">
            <v>115100</v>
          </cell>
          <cell r="AG101">
            <v>118400</v>
          </cell>
          <cell r="AH101">
            <v>121600</v>
          </cell>
          <cell r="AI101">
            <v>124700</v>
          </cell>
          <cell r="AJ101">
            <v>127900</v>
          </cell>
          <cell r="AK101">
            <v>131000</v>
          </cell>
          <cell r="AL101">
            <v>134000</v>
          </cell>
          <cell r="AM101">
            <v>137100</v>
          </cell>
          <cell r="AN101">
            <v>140100</v>
          </cell>
          <cell r="AO101">
            <v>143000</v>
          </cell>
          <cell r="AP101">
            <v>146000</v>
          </cell>
          <cell r="AQ101">
            <v>148900</v>
          </cell>
          <cell r="AR101">
            <v>151700</v>
          </cell>
          <cell r="AS101">
            <v>154600</v>
          </cell>
          <cell r="AT101">
            <v>157400</v>
          </cell>
          <cell r="AU101">
            <v>160200</v>
          </cell>
          <cell r="AV101">
            <v>162900</v>
          </cell>
          <cell r="AW101">
            <v>165600</v>
          </cell>
          <cell r="AX101">
            <v>168300</v>
          </cell>
          <cell r="AY101">
            <v>171000</v>
          </cell>
          <cell r="AZ101">
            <v>173600</v>
          </cell>
          <cell r="BA101">
            <v>176200</v>
          </cell>
          <cell r="BB101">
            <v>178800</v>
          </cell>
          <cell r="BC101">
            <v>181400</v>
          </cell>
          <cell r="BD101">
            <v>183900</v>
          </cell>
          <cell r="BE101">
            <v>186400</v>
          </cell>
          <cell r="BF101">
            <v>188900</v>
          </cell>
          <cell r="BG101">
            <v>191300</v>
          </cell>
          <cell r="BH101">
            <v>193700</v>
          </cell>
          <cell r="BI101">
            <v>196100</v>
          </cell>
          <cell r="BJ101">
            <v>198500</v>
          </cell>
          <cell r="BK101">
            <v>200800</v>
          </cell>
          <cell r="BL101">
            <v>203200</v>
          </cell>
          <cell r="BM101">
            <v>205400</v>
          </cell>
          <cell r="BN101">
            <v>207700</v>
          </cell>
        </row>
        <row r="102">
          <cell r="A102" t="str">
            <v>8#E220R#450</v>
          </cell>
          <cell r="C102">
            <v>4675</v>
          </cell>
          <cell r="D102">
            <v>9500</v>
          </cell>
        </row>
        <row r="103">
          <cell r="A103" t="str">
            <v>8#e250#296</v>
          </cell>
          <cell r="C103">
            <v>3150</v>
          </cell>
          <cell r="D103">
            <v>6400</v>
          </cell>
        </row>
        <row r="104">
          <cell r="A104" t="str">
            <v>8#e250#300</v>
          </cell>
          <cell r="C104">
            <v>3150</v>
          </cell>
          <cell r="D104">
            <v>6400</v>
          </cell>
        </row>
        <row r="105">
          <cell r="A105" t="str">
            <v>8#e250#400</v>
          </cell>
          <cell r="C105">
            <v>4225</v>
          </cell>
          <cell r="D105">
            <v>8500</v>
          </cell>
        </row>
        <row r="106">
          <cell r="A106" t="str">
            <v>8#e250#480</v>
          </cell>
          <cell r="C106">
            <v>4850</v>
          </cell>
          <cell r="D106">
            <v>9800</v>
          </cell>
        </row>
        <row r="107">
          <cell r="A107" t="str">
            <v>8#e25k1bd#1050</v>
          </cell>
          <cell r="F107">
            <v>63000</v>
          </cell>
        </row>
        <row r="108">
          <cell r="A108" t="str">
            <v>8#e25k2bd#1050</v>
          </cell>
          <cell r="J108">
            <v>122700</v>
          </cell>
        </row>
        <row r="109">
          <cell r="A109" t="str">
            <v>8#e25k3bd#1050</v>
          </cell>
          <cell r="N109">
            <v>178300</v>
          </cell>
        </row>
        <row r="110">
          <cell r="A110" t="str">
            <v>8#e25k4bd#1050</v>
          </cell>
          <cell r="R110">
            <v>230500</v>
          </cell>
          <cell r="AL110">
            <v>446400</v>
          </cell>
        </row>
        <row r="111">
          <cell r="A111" t="str">
            <v>8#e25k11bd#1050</v>
          </cell>
          <cell r="N111" t="str">
            <v xml:space="preserve"> </v>
          </cell>
          <cell r="AT111">
            <v>515000</v>
          </cell>
        </row>
        <row r="112">
          <cell r="A112" t="str">
            <v>8#e25k1bd#1200</v>
          </cell>
          <cell r="C112" t="str">
            <v xml:space="preserve"> </v>
          </cell>
          <cell r="F112">
            <v>68400</v>
          </cell>
        </row>
        <row r="113">
          <cell r="A113" t="str">
            <v>8#e25k2bd#1200</v>
          </cell>
          <cell r="J113">
            <v>132500</v>
          </cell>
        </row>
        <row r="114">
          <cell r="A114" t="str">
            <v>8#e25k3bd#1200</v>
          </cell>
          <cell r="N114">
            <v>192600</v>
          </cell>
        </row>
        <row r="116">
          <cell r="A116" t="str">
            <v>8#E2900#1050</v>
          </cell>
          <cell r="C116">
            <v>16300</v>
          </cell>
          <cell r="D116">
            <v>32600</v>
          </cell>
          <cell r="E116">
            <v>48600</v>
          </cell>
          <cell r="F116">
            <v>64500</v>
          </cell>
          <cell r="G116">
            <v>80200</v>
          </cell>
          <cell r="H116">
            <v>95800</v>
          </cell>
          <cell r="I116">
            <v>111100</v>
          </cell>
          <cell r="J116">
            <v>126300</v>
          </cell>
          <cell r="K116">
            <v>141400</v>
          </cell>
          <cell r="L116">
            <v>156300</v>
          </cell>
          <cell r="M116">
            <v>171000</v>
          </cell>
          <cell r="N116">
            <v>185600</v>
          </cell>
        </row>
        <row r="117">
          <cell r="A117" t="str">
            <v>8#E2900#1200</v>
          </cell>
          <cell r="C117">
            <v>17600</v>
          </cell>
          <cell r="D117">
            <v>35200</v>
          </cell>
          <cell r="E117">
            <v>52500</v>
          </cell>
          <cell r="F117">
            <v>69700</v>
          </cell>
          <cell r="G117">
            <v>86600</v>
          </cell>
          <cell r="H117">
            <v>103400</v>
          </cell>
          <cell r="I117">
            <v>120000</v>
          </cell>
          <cell r="J117">
            <v>136500</v>
          </cell>
          <cell r="K117">
            <v>152700</v>
          </cell>
          <cell r="L117">
            <v>168800</v>
          </cell>
          <cell r="M117">
            <v>184700</v>
          </cell>
          <cell r="N117">
            <v>200400</v>
          </cell>
        </row>
        <row r="118">
          <cell r="A118" t="str">
            <v>8#E3000#336</v>
          </cell>
          <cell r="C118">
            <v>3300</v>
          </cell>
          <cell r="D118">
            <v>6800</v>
          </cell>
          <cell r="E118">
            <v>10100</v>
          </cell>
          <cell r="F118">
            <v>13300</v>
          </cell>
          <cell r="G118">
            <v>16500</v>
          </cell>
          <cell r="H118">
            <v>19600</v>
          </cell>
          <cell r="I118">
            <v>22600</v>
          </cell>
          <cell r="J118">
            <v>25600</v>
          </cell>
        </row>
        <row r="119">
          <cell r="A119" t="str">
            <v>8#E3000#400</v>
          </cell>
          <cell r="C119">
            <v>4225</v>
          </cell>
          <cell r="D119">
            <v>8700</v>
          </cell>
          <cell r="E119">
            <v>12900</v>
          </cell>
          <cell r="F119">
            <v>17100</v>
          </cell>
          <cell r="G119">
            <v>21200</v>
          </cell>
          <cell r="H119">
            <v>25200</v>
          </cell>
          <cell r="I119">
            <v>29200</v>
          </cell>
          <cell r="J119">
            <v>33100</v>
          </cell>
        </row>
        <row r="120">
          <cell r="A120" t="str">
            <v>8#E3000#464</v>
          </cell>
          <cell r="C120">
            <v>4650</v>
          </cell>
          <cell r="D120">
            <v>9500</v>
          </cell>
          <cell r="E120">
            <v>14200</v>
          </cell>
          <cell r="F120">
            <v>18800</v>
          </cell>
          <cell r="G120">
            <v>23300</v>
          </cell>
          <cell r="H120">
            <v>27700</v>
          </cell>
          <cell r="I120">
            <v>32100</v>
          </cell>
          <cell r="J120">
            <v>36400</v>
          </cell>
        </row>
        <row r="121">
          <cell r="A121" t="str">
            <v>8#E3500#336</v>
          </cell>
          <cell r="C121">
            <v>3300</v>
          </cell>
          <cell r="D121">
            <v>6800</v>
          </cell>
          <cell r="E121">
            <v>10100</v>
          </cell>
          <cell r="F121">
            <v>13300</v>
          </cell>
          <cell r="G121">
            <v>16500</v>
          </cell>
          <cell r="H121">
            <v>19600</v>
          </cell>
          <cell r="I121">
            <v>22600</v>
          </cell>
          <cell r="J121">
            <v>25600</v>
          </cell>
        </row>
        <row r="122">
          <cell r="A122" t="str">
            <v>8#E3500#400</v>
          </cell>
          <cell r="C122">
            <v>4225</v>
          </cell>
          <cell r="D122">
            <v>8700</v>
          </cell>
          <cell r="E122">
            <v>12900</v>
          </cell>
          <cell r="F122">
            <v>17100</v>
          </cell>
          <cell r="G122">
            <v>21200</v>
          </cell>
          <cell r="H122">
            <v>25200</v>
          </cell>
          <cell r="I122">
            <v>29200</v>
          </cell>
          <cell r="J122">
            <v>33100</v>
          </cell>
        </row>
        <row r="123">
          <cell r="A123" t="str">
            <v>8#E3500#464</v>
          </cell>
          <cell r="C123">
            <v>4650</v>
          </cell>
          <cell r="D123">
            <v>9500</v>
          </cell>
          <cell r="E123">
            <v>14200</v>
          </cell>
          <cell r="F123">
            <v>18800</v>
          </cell>
          <cell r="G123">
            <v>23300</v>
          </cell>
          <cell r="H123">
            <v>27700</v>
          </cell>
          <cell r="I123">
            <v>32100</v>
          </cell>
          <cell r="J123">
            <v>36400</v>
          </cell>
        </row>
        <row r="124">
          <cell r="A124" t="str">
            <v>8#E4000#168</v>
          </cell>
          <cell r="C124">
            <v>1650</v>
          </cell>
          <cell r="D124">
            <v>3400</v>
          </cell>
          <cell r="E124">
            <v>5050</v>
          </cell>
          <cell r="F124">
            <v>6650</v>
          </cell>
          <cell r="G124">
            <v>8250</v>
          </cell>
          <cell r="H124">
            <v>9800</v>
          </cell>
          <cell r="I124">
            <v>11300</v>
          </cell>
          <cell r="J124">
            <v>12800</v>
          </cell>
          <cell r="K124">
            <v>14250</v>
          </cell>
          <cell r="L124">
            <v>15650</v>
          </cell>
          <cell r="M124">
            <v>17050</v>
          </cell>
          <cell r="N124">
            <v>18450</v>
          </cell>
          <cell r="O124">
            <v>19800</v>
          </cell>
          <cell r="P124">
            <v>21100</v>
          </cell>
        </row>
        <row r="125">
          <cell r="A125" t="str">
            <v>8#E4000#248</v>
          </cell>
          <cell r="C125">
            <v>2713</v>
          </cell>
          <cell r="D125">
            <v>5380</v>
          </cell>
          <cell r="E125">
            <v>8001</v>
          </cell>
          <cell r="F125">
            <v>10578</v>
          </cell>
          <cell r="G125">
            <v>13111</v>
          </cell>
          <cell r="H125">
            <v>15601</v>
          </cell>
          <cell r="I125">
            <v>18049</v>
          </cell>
          <cell r="J125">
            <v>20455</v>
          </cell>
          <cell r="K125">
            <v>22820</v>
          </cell>
          <cell r="L125">
            <v>25145</v>
          </cell>
          <cell r="M125">
            <v>27430</v>
          </cell>
          <cell r="N125">
            <v>29677</v>
          </cell>
          <cell r="O125">
            <v>31885</v>
          </cell>
          <cell r="P125">
            <v>34056</v>
          </cell>
        </row>
        <row r="126">
          <cell r="A126" t="str">
            <v>8#E4000#336</v>
          </cell>
          <cell r="C126">
            <v>3300</v>
          </cell>
          <cell r="D126">
            <v>6800</v>
          </cell>
          <cell r="E126">
            <v>10100</v>
          </cell>
          <cell r="F126">
            <v>13300</v>
          </cell>
          <cell r="G126">
            <v>16500</v>
          </cell>
          <cell r="H126">
            <v>19600</v>
          </cell>
          <cell r="I126">
            <v>22600</v>
          </cell>
          <cell r="J126">
            <v>25600</v>
          </cell>
          <cell r="K126">
            <v>28500</v>
          </cell>
          <cell r="L126">
            <v>31300</v>
          </cell>
          <cell r="M126">
            <v>34100</v>
          </cell>
          <cell r="N126">
            <v>36900</v>
          </cell>
          <cell r="O126">
            <v>39600</v>
          </cell>
          <cell r="P126">
            <v>42200</v>
          </cell>
        </row>
        <row r="127">
          <cell r="A127" t="str">
            <v>8#E4000#400</v>
          </cell>
          <cell r="C127">
            <v>4225</v>
          </cell>
          <cell r="D127">
            <v>8700</v>
          </cell>
          <cell r="E127">
            <v>12900</v>
          </cell>
          <cell r="F127">
            <v>17100</v>
          </cell>
          <cell r="G127">
            <v>21200</v>
          </cell>
          <cell r="H127">
            <v>25200</v>
          </cell>
          <cell r="I127">
            <v>29200</v>
          </cell>
          <cell r="J127">
            <v>33100</v>
          </cell>
          <cell r="K127">
            <v>37000</v>
          </cell>
          <cell r="L127">
            <v>40800</v>
          </cell>
          <cell r="M127">
            <v>44600</v>
          </cell>
          <cell r="N127">
            <v>48300</v>
          </cell>
          <cell r="O127">
            <v>51900</v>
          </cell>
          <cell r="P127">
            <v>55500</v>
          </cell>
        </row>
        <row r="128">
          <cell r="A128" t="str">
            <v>8#E4000#464</v>
          </cell>
          <cell r="C128">
            <v>4650</v>
          </cell>
          <cell r="D128">
            <v>9500</v>
          </cell>
          <cell r="E128">
            <v>14200</v>
          </cell>
          <cell r="F128">
            <v>18800</v>
          </cell>
          <cell r="G128">
            <v>23300</v>
          </cell>
          <cell r="H128">
            <v>27700</v>
          </cell>
          <cell r="I128">
            <v>32100</v>
          </cell>
          <cell r="J128">
            <v>36400</v>
          </cell>
          <cell r="K128">
            <v>40600</v>
          </cell>
          <cell r="L128">
            <v>44700</v>
          </cell>
          <cell r="M128">
            <v>48800</v>
          </cell>
          <cell r="N128">
            <v>52900</v>
          </cell>
          <cell r="O128">
            <v>56800</v>
          </cell>
          <cell r="P128">
            <v>60700</v>
          </cell>
        </row>
        <row r="129">
          <cell r="A129" t="str">
            <v>8#E420R#400</v>
          </cell>
          <cell r="C129">
            <v>4200</v>
          </cell>
          <cell r="D129">
            <v>8370</v>
          </cell>
          <cell r="E129">
            <v>12300</v>
          </cell>
          <cell r="F129">
            <v>15500</v>
          </cell>
        </row>
        <row r="130">
          <cell r="A130" t="str">
            <v>8#E420R#450</v>
          </cell>
          <cell r="C130">
            <v>4675</v>
          </cell>
          <cell r="D130">
            <v>9500</v>
          </cell>
          <cell r="E130">
            <v>13900</v>
          </cell>
          <cell r="F130">
            <v>18100</v>
          </cell>
        </row>
        <row r="131">
          <cell r="A131" t="str">
            <v>8#E420R#480</v>
          </cell>
          <cell r="C131">
            <v>5200</v>
          </cell>
          <cell r="D131">
            <v>10250</v>
          </cell>
          <cell r="E131">
            <v>15800</v>
          </cell>
          <cell r="F131">
            <v>20400</v>
          </cell>
        </row>
        <row r="132">
          <cell r="A132" t="str">
            <v>8#E450#296</v>
          </cell>
          <cell r="C132">
            <v>3150</v>
          </cell>
          <cell r="D132">
            <v>6400</v>
          </cell>
          <cell r="E132">
            <v>9400</v>
          </cell>
          <cell r="F132">
            <v>12200</v>
          </cell>
        </row>
        <row r="133">
          <cell r="A133" t="str">
            <v>8#E450#300</v>
          </cell>
          <cell r="C133">
            <v>3150</v>
          </cell>
          <cell r="D133">
            <v>6400</v>
          </cell>
          <cell r="E133">
            <v>9400</v>
          </cell>
          <cell r="F133">
            <v>12200</v>
          </cell>
        </row>
        <row r="134">
          <cell r="A134" t="str">
            <v>8#E450#400</v>
          </cell>
          <cell r="C134">
            <v>4225</v>
          </cell>
          <cell r="D134">
            <v>8500</v>
          </cell>
          <cell r="E134">
            <v>12500</v>
          </cell>
          <cell r="F134">
            <v>16300</v>
          </cell>
        </row>
        <row r="135">
          <cell r="A135" t="str">
            <v>8#E450#480</v>
          </cell>
          <cell r="C135">
            <v>4850</v>
          </cell>
          <cell r="D135">
            <v>9800</v>
          </cell>
          <cell r="E135">
            <v>14400</v>
          </cell>
          <cell r="F135">
            <v>18800</v>
          </cell>
        </row>
        <row r="136">
          <cell r="A136" t="str">
            <v>8#E450#480</v>
          </cell>
          <cell r="C136">
            <v>5200</v>
          </cell>
          <cell r="D136">
            <v>10250</v>
          </cell>
          <cell r="E136">
            <v>15800</v>
          </cell>
          <cell r="F136">
            <v>20400</v>
          </cell>
        </row>
        <row r="137">
          <cell r="A137" t="str">
            <v>8#E4500#248</v>
          </cell>
          <cell r="C137">
            <v>2713</v>
          </cell>
          <cell r="D137">
            <v>5380</v>
          </cell>
          <cell r="E137">
            <v>8001</v>
          </cell>
          <cell r="F137">
            <v>10578</v>
          </cell>
          <cell r="G137">
            <v>13111</v>
          </cell>
          <cell r="H137">
            <v>15601</v>
          </cell>
          <cell r="I137">
            <v>18049</v>
          </cell>
          <cell r="J137">
            <v>20455</v>
          </cell>
          <cell r="K137">
            <v>22820</v>
          </cell>
          <cell r="L137">
            <v>25145</v>
          </cell>
          <cell r="M137">
            <v>27430</v>
          </cell>
          <cell r="N137">
            <v>29677</v>
          </cell>
          <cell r="O137">
            <v>31885</v>
          </cell>
          <cell r="P137">
            <v>34056</v>
          </cell>
        </row>
        <row r="138">
          <cell r="A138" t="str">
            <v>8#E4500#250</v>
          </cell>
          <cell r="C138">
            <v>2713</v>
          </cell>
          <cell r="D138">
            <v>5380</v>
          </cell>
          <cell r="E138">
            <v>8001</v>
          </cell>
          <cell r="F138">
            <v>10578</v>
          </cell>
          <cell r="G138">
            <v>13111</v>
          </cell>
          <cell r="H138">
            <v>15601</v>
          </cell>
          <cell r="I138">
            <v>18049</v>
          </cell>
          <cell r="J138">
            <v>20455</v>
          </cell>
          <cell r="K138">
            <v>22820</v>
          </cell>
          <cell r="L138">
            <v>25145</v>
          </cell>
          <cell r="M138">
            <v>27430</v>
          </cell>
          <cell r="N138">
            <v>29677</v>
          </cell>
          <cell r="O138">
            <v>31885</v>
          </cell>
          <cell r="P138">
            <v>34056</v>
          </cell>
        </row>
        <row r="139">
          <cell r="A139" t="str">
            <v>8#E4500#336</v>
          </cell>
          <cell r="C139">
            <v>3300</v>
          </cell>
          <cell r="D139">
            <v>6800</v>
          </cell>
          <cell r="E139">
            <v>10100</v>
          </cell>
          <cell r="F139">
            <v>13300</v>
          </cell>
          <cell r="G139">
            <v>16500</v>
          </cell>
          <cell r="H139">
            <v>19600</v>
          </cell>
          <cell r="I139">
            <v>22600</v>
          </cell>
          <cell r="J139">
            <v>25600</v>
          </cell>
          <cell r="K139">
            <v>28500</v>
          </cell>
          <cell r="L139">
            <v>31300</v>
          </cell>
          <cell r="M139">
            <v>34100</v>
          </cell>
          <cell r="N139">
            <v>36900</v>
          </cell>
          <cell r="O139">
            <v>39600</v>
          </cell>
          <cell r="P139">
            <v>42200</v>
          </cell>
        </row>
        <row r="140">
          <cell r="A140" t="str">
            <v>8#E4500#400</v>
          </cell>
          <cell r="C140">
            <v>4225</v>
          </cell>
          <cell r="D140">
            <v>8700</v>
          </cell>
          <cell r="E140">
            <v>12900</v>
          </cell>
          <cell r="F140">
            <v>17100</v>
          </cell>
          <cell r="G140">
            <v>21200</v>
          </cell>
          <cell r="H140">
            <v>25200</v>
          </cell>
          <cell r="I140">
            <v>29200</v>
          </cell>
          <cell r="J140">
            <v>33100</v>
          </cell>
          <cell r="K140">
            <v>37000</v>
          </cell>
          <cell r="L140">
            <v>40800</v>
          </cell>
          <cell r="M140">
            <v>44600</v>
          </cell>
          <cell r="N140">
            <v>48300</v>
          </cell>
          <cell r="O140">
            <v>51900</v>
          </cell>
          <cell r="P140">
            <v>55500</v>
          </cell>
        </row>
        <row r="141">
          <cell r="A141" t="str">
            <v>8#E4500#464</v>
          </cell>
          <cell r="C141">
            <v>4650</v>
          </cell>
          <cell r="D141">
            <v>9500</v>
          </cell>
          <cell r="E141">
            <v>14200</v>
          </cell>
          <cell r="F141">
            <v>18800</v>
          </cell>
          <cell r="G141">
            <v>23300</v>
          </cell>
          <cell r="H141">
            <v>27700</v>
          </cell>
          <cell r="I141">
            <v>32100</v>
          </cell>
          <cell r="J141">
            <v>36400</v>
          </cell>
          <cell r="K141">
            <v>40600</v>
          </cell>
          <cell r="L141">
            <v>44700</v>
          </cell>
          <cell r="M141">
            <v>48800</v>
          </cell>
          <cell r="N141">
            <v>52900</v>
          </cell>
          <cell r="O141">
            <v>56800</v>
          </cell>
          <cell r="P141">
            <v>60700</v>
          </cell>
        </row>
        <row r="142">
          <cell r="A142" t="str">
            <v>8#E4900#1050</v>
          </cell>
          <cell r="C142">
            <v>16300</v>
          </cell>
          <cell r="D142">
            <v>32600</v>
          </cell>
          <cell r="E142">
            <v>48600</v>
          </cell>
          <cell r="F142">
            <v>64500</v>
          </cell>
          <cell r="G142">
            <v>80200</v>
          </cell>
          <cell r="H142">
            <v>95800</v>
          </cell>
          <cell r="I142">
            <v>111100</v>
          </cell>
          <cell r="J142">
            <v>126300</v>
          </cell>
          <cell r="K142">
            <v>141400</v>
          </cell>
          <cell r="L142">
            <v>156300</v>
          </cell>
          <cell r="M142">
            <v>171000</v>
          </cell>
          <cell r="N142">
            <v>185600</v>
          </cell>
        </row>
        <row r="143">
          <cell r="A143" t="str">
            <v>8#E4900#1200</v>
          </cell>
          <cell r="C143">
            <v>17600</v>
          </cell>
          <cell r="D143">
            <v>35200</v>
          </cell>
          <cell r="E143">
            <v>52500</v>
          </cell>
          <cell r="F143">
            <v>69700</v>
          </cell>
          <cell r="G143">
            <v>86600</v>
          </cell>
          <cell r="H143">
            <v>103400</v>
          </cell>
          <cell r="I143">
            <v>120000</v>
          </cell>
          <cell r="J143">
            <v>136500</v>
          </cell>
          <cell r="K143">
            <v>152700</v>
          </cell>
          <cell r="L143">
            <v>168800</v>
          </cell>
          <cell r="M143">
            <v>184700</v>
          </cell>
          <cell r="N143">
            <v>200400</v>
          </cell>
        </row>
        <row r="144">
          <cell r="A144" t="str">
            <v>8#E5000#336</v>
          </cell>
          <cell r="C144">
            <v>3300</v>
          </cell>
          <cell r="D144">
            <v>6800</v>
          </cell>
          <cell r="E144">
            <v>10100</v>
          </cell>
          <cell r="F144">
            <v>13300</v>
          </cell>
          <cell r="G144">
            <v>16500</v>
          </cell>
          <cell r="H144">
            <v>19600</v>
          </cell>
          <cell r="I144">
            <v>22600</v>
          </cell>
          <cell r="J144">
            <v>25600</v>
          </cell>
          <cell r="K144">
            <v>28500</v>
          </cell>
          <cell r="L144">
            <v>31300</v>
          </cell>
          <cell r="M144">
            <v>34100</v>
          </cell>
          <cell r="N144">
            <v>36900</v>
          </cell>
          <cell r="O144">
            <v>39600</v>
          </cell>
          <cell r="P144">
            <v>42200</v>
          </cell>
        </row>
        <row r="145">
          <cell r="A145" t="str">
            <v>8#E5000#400</v>
          </cell>
          <cell r="C145">
            <v>4225</v>
          </cell>
          <cell r="D145">
            <v>8700</v>
          </cell>
          <cell r="E145">
            <v>12900</v>
          </cell>
          <cell r="F145">
            <v>17100</v>
          </cell>
          <cell r="G145">
            <v>21200</v>
          </cell>
          <cell r="H145">
            <v>25200</v>
          </cell>
          <cell r="I145">
            <v>29200</v>
          </cell>
          <cell r="J145">
            <v>33100</v>
          </cell>
          <cell r="K145">
            <v>37000</v>
          </cell>
          <cell r="L145">
            <v>40800</v>
          </cell>
          <cell r="M145">
            <v>44600</v>
          </cell>
          <cell r="N145">
            <v>48300</v>
          </cell>
          <cell r="O145">
            <v>51900</v>
          </cell>
          <cell r="P145">
            <v>55500</v>
          </cell>
        </row>
        <row r="146">
          <cell r="A146" t="str">
            <v>8#E5000#464</v>
          </cell>
          <cell r="C146">
            <v>4650</v>
          </cell>
          <cell r="D146">
            <v>9500</v>
          </cell>
          <cell r="E146">
            <v>14200</v>
          </cell>
          <cell r="F146">
            <v>18800</v>
          </cell>
          <cell r="G146">
            <v>23300</v>
          </cell>
          <cell r="H146">
            <v>27700</v>
          </cell>
          <cell r="I146">
            <v>32100</v>
          </cell>
          <cell r="J146">
            <v>36400</v>
          </cell>
          <cell r="K146">
            <v>40600</v>
          </cell>
          <cell r="L146">
            <v>44700</v>
          </cell>
          <cell r="M146">
            <v>48800</v>
          </cell>
          <cell r="N146">
            <v>52900</v>
          </cell>
          <cell r="O146">
            <v>56800</v>
          </cell>
          <cell r="P146">
            <v>60700</v>
          </cell>
        </row>
        <row r="147">
          <cell r="A147" t="str">
            <v>8#E5500#336</v>
          </cell>
          <cell r="C147">
            <v>3300</v>
          </cell>
          <cell r="D147">
            <v>6800</v>
          </cell>
          <cell r="E147">
            <v>10100</v>
          </cell>
          <cell r="F147">
            <v>13300</v>
          </cell>
          <cell r="G147">
            <v>16500</v>
          </cell>
          <cell r="H147">
            <v>19600</v>
          </cell>
          <cell r="I147">
            <v>22600</v>
          </cell>
          <cell r="J147">
            <v>25600</v>
          </cell>
          <cell r="K147">
            <v>28500</v>
          </cell>
          <cell r="L147">
            <v>31300</v>
          </cell>
          <cell r="M147">
            <v>34100</v>
          </cell>
          <cell r="N147">
            <v>36900</v>
          </cell>
          <cell r="O147">
            <v>39600</v>
          </cell>
          <cell r="P147">
            <v>42200</v>
          </cell>
        </row>
        <row r="148">
          <cell r="A148" t="str">
            <v>8#E5500#400</v>
          </cell>
          <cell r="C148">
            <v>4225</v>
          </cell>
          <cell r="D148">
            <v>8700</v>
          </cell>
          <cell r="E148">
            <v>12900</v>
          </cell>
          <cell r="F148">
            <v>17100</v>
          </cell>
          <cell r="G148">
            <v>21200</v>
          </cell>
          <cell r="H148">
            <v>25200</v>
          </cell>
          <cell r="I148">
            <v>29200</v>
          </cell>
          <cell r="J148">
            <v>33100</v>
          </cell>
          <cell r="K148">
            <v>37000</v>
          </cell>
          <cell r="L148">
            <v>40800</v>
          </cell>
          <cell r="M148">
            <v>44600</v>
          </cell>
          <cell r="N148">
            <v>48300</v>
          </cell>
          <cell r="O148">
            <v>51900</v>
          </cell>
          <cell r="P148">
            <v>55500</v>
          </cell>
        </row>
        <row r="149">
          <cell r="A149" t="str">
            <v>8#E5500#464</v>
          </cell>
          <cell r="C149">
            <v>4650</v>
          </cell>
          <cell r="D149">
            <v>9500</v>
          </cell>
          <cell r="E149">
            <v>14200</v>
          </cell>
          <cell r="F149">
            <v>18800</v>
          </cell>
          <cell r="G149">
            <v>23300</v>
          </cell>
          <cell r="H149">
            <v>27700</v>
          </cell>
          <cell r="I149">
            <v>32100</v>
          </cell>
          <cell r="J149">
            <v>36400</v>
          </cell>
          <cell r="K149">
            <v>40600</v>
          </cell>
          <cell r="L149">
            <v>44700</v>
          </cell>
          <cell r="M149">
            <v>48800</v>
          </cell>
          <cell r="N149">
            <v>52900</v>
          </cell>
          <cell r="O149">
            <v>56800</v>
          </cell>
          <cell r="P149">
            <v>60700</v>
          </cell>
        </row>
        <row r="150">
          <cell r="A150" t="str">
            <v>8#E6000#336</v>
          </cell>
          <cell r="C150">
            <v>3300</v>
          </cell>
          <cell r="D150">
            <v>6800</v>
          </cell>
          <cell r="E150">
            <v>10100</v>
          </cell>
          <cell r="F150">
            <v>13300</v>
          </cell>
          <cell r="G150">
            <v>16500</v>
          </cell>
          <cell r="H150">
            <v>19600</v>
          </cell>
          <cell r="I150">
            <v>22600</v>
          </cell>
          <cell r="J150">
            <v>25600</v>
          </cell>
          <cell r="K150">
            <v>28500</v>
          </cell>
          <cell r="L150">
            <v>31300</v>
          </cell>
          <cell r="M150">
            <v>34100</v>
          </cell>
          <cell r="N150">
            <v>36900</v>
          </cell>
          <cell r="O150">
            <v>39600</v>
          </cell>
          <cell r="P150">
            <v>42200</v>
          </cell>
          <cell r="Q150">
            <v>44800</v>
          </cell>
          <cell r="R150">
            <v>47300</v>
          </cell>
          <cell r="S150">
            <v>49800</v>
          </cell>
          <cell r="T150">
            <v>52200</v>
          </cell>
          <cell r="U150">
            <v>54600</v>
          </cell>
          <cell r="V150">
            <v>56900</v>
          </cell>
          <cell r="W150">
            <v>59200</v>
          </cell>
          <cell r="X150">
            <v>61400</v>
          </cell>
          <cell r="Y150">
            <v>63600</v>
          </cell>
          <cell r="Z150">
            <v>65800</v>
          </cell>
          <cell r="AA150">
            <v>67900</v>
          </cell>
          <cell r="AB150">
            <v>70000</v>
          </cell>
          <cell r="AC150">
            <v>72000</v>
          </cell>
          <cell r="AD150">
            <v>74000</v>
          </cell>
          <cell r="AE150">
            <v>75900</v>
          </cell>
          <cell r="AF150">
            <v>77800</v>
          </cell>
        </row>
        <row r="151">
          <cell r="A151" t="str">
            <v>8#E6000#400</v>
          </cell>
          <cell r="C151">
            <v>4225</v>
          </cell>
          <cell r="D151">
            <v>8700</v>
          </cell>
          <cell r="E151">
            <v>12900</v>
          </cell>
          <cell r="F151">
            <v>17100</v>
          </cell>
          <cell r="G151">
            <v>21200</v>
          </cell>
          <cell r="H151">
            <v>25200</v>
          </cell>
          <cell r="I151">
            <v>29200</v>
          </cell>
          <cell r="J151">
            <v>33100</v>
          </cell>
          <cell r="K151">
            <v>37000</v>
          </cell>
          <cell r="L151">
            <v>40800</v>
          </cell>
          <cell r="M151">
            <v>44600</v>
          </cell>
          <cell r="N151">
            <v>48300</v>
          </cell>
          <cell r="O151">
            <v>51900</v>
          </cell>
          <cell r="P151">
            <v>55500</v>
          </cell>
          <cell r="Q151">
            <v>59000</v>
          </cell>
          <cell r="R151">
            <v>62500</v>
          </cell>
          <cell r="S151">
            <v>65900</v>
          </cell>
          <cell r="T151">
            <v>69300</v>
          </cell>
          <cell r="U151">
            <v>72600</v>
          </cell>
          <cell r="V151">
            <v>75900</v>
          </cell>
          <cell r="W151">
            <v>79100</v>
          </cell>
          <cell r="X151">
            <v>82300</v>
          </cell>
          <cell r="Y151">
            <v>85400</v>
          </cell>
          <cell r="Z151">
            <v>88500</v>
          </cell>
          <cell r="AA151">
            <v>91600</v>
          </cell>
          <cell r="AB151">
            <v>94500</v>
          </cell>
          <cell r="AC151">
            <v>97500</v>
          </cell>
          <cell r="AD151">
            <v>100400</v>
          </cell>
          <cell r="AE151">
            <v>103300</v>
          </cell>
          <cell r="AF151">
            <v>106100</v>
          </cell>
        </row>
        <row r="152">
          <cell r="A152" t="str">
            <v>8#E6000#464</v>
          </cell>
          <cell r="C152">
            <v>4650</v>
          </cell>
          <cell r="D152">
            <v>9500</v>
          </cell>
          <cell r="E152">
            <v>14200</v>
          </cell>
          <cell r="F152">
            <v>18800</v>
          </cell>
          <cell r="G152">
            <v>23300</v>
          </cell>
          <cell r="H152">
            <v>27700</v>
          </cell>
          <cell r="I152">
            <v>32100</v>
          </cell>
          <cell r="J152">
            <v>36400</v>
          </cell>
          <cell r="K152">
            <v>40600</v>
          </cell>
          <cell r="L152">
            <v>44700</v>
          </cell>
          <cell r="M152">
            <v>48800</v>
          </cell>
          <cell r="N152">
            <v>52900</v>
          </cell>
          <cell r="O152">
            <v>56800</v>
          </cell>
          <cell r="P152">
            <v>60700</v>
          </cell>
          <cell r="Q152">
            <v>64600</v>
          </cell>
          <cell r="R152">
            <v>68400</v>
          </cell>
          <cell r="S152">
            <v>72100</v>
          </cell>
          <cell r="T152">
            <v>75700</v>
          </cell>
          <cell r="U152">
            <v>79300</v>
          </cell>
          <cell r="V152">
            <v>82900</v>
          </cell>
          <cell r="W152">
            <v>86400</v>
          </cell>
          <cell r="X152">
            <v>89800</v>
          </cell>
          <cell r="Y152">
            <v>93200</v>
          </cell>
          <cell r="Z152">
            <v>96500</v>
          </cell>
          <cell r="AA152">
            <v>99800</v>
          </cell>
          <cell r="AB152">
            <v>103000</v>
          </cell>
          <cell r="AC152">
            <v>106200</v>
          </cell>
          <cell r="AD152">
            <v>109300</v>
          </cell>
          <cell r="AE152">
            <v>112400</v>
          </cell>
          <cell r="AF152">
            <v>115400</v>
          </cell>
        </row>
        <row r="153">
          <cell r="A153" t="str">
            <v>8#E6500#336</v>
          </cell>
          <cell r="C153">
            <v>3300</v>
          </cell>
          <cell r="D153">
            <v>6800</v>
          </cell>
          <cell r="E153">
            <v>10100</v>
          </cell>
          <cell r="F153">
            <v>13300</v>
          </cell>
          <cell r="G153">
            <v>16500</v>
          </cell>
          <cell r="H153">
            <v>19600</v>
          </cell>
          <cell r="I153">
            <v>22600</v>
          </cell>
          <cell r="J153">
            <v>25600</v>
          </cell>
          <cell r="K153">
            <v>28500</v>
          </cell>
          <cell r="L153">
            <v>31300</v>
          </cell>
          <cell r="M153">
            <v>34100</v>
          </cell>
          <cell r="N153">
            <v>36900</v>
          </cell>
          <cell r="O153">
            <v>39600</v>
          </cell>
          <cell r="P153">
            <v>42200</v>
          </cell>
          <cell r="Q153">
            <v>44800</v>
          </cell>
          <cell r="R153">
            <v>47300</v>
          </cell>
          <cell r="S153">
            <v>49800</v>
          </cell>
          <cell r="T153">
            <v>52200</v>
          </cell>
          <cell r="U153">
            <v>54600</v>
          </cell>
          <cell r="V153">
            <v>56900</v>
          </cell>
          <cell r="W153">
            <v>59200</v>
          </cell>
          <cell r="X153">
            <v>61400</v>
          </cell>
          <cell r="Y153">
            <v>63600</v>
          </cell>
          <cell r="Z153">
            <v>65800</v>
          </cell>
          <cell r="AA153">
            <v>67900</v>
          </cell>
          <cell r="AB153">
            <v>70000</v>
          </cell>
          <cell r="AC153">
            <v>72000</v>
          </cell>
          <cell r="AD153">
            <v>74000</v>
          </cell>
          <cell r="AE153">
            <v>75900</v>
          </cell>
          <cell r="AF153">
            <v>77800</v>
          </cell>
        </row>
        <row r="154">
          <cell r="A154" t="str">
            <v>8#E6500#400</v>
          </cell>
          <cell r="C154">
            <v>4225</v>
          </cell>
          <cell r="D154">
            <v>8700</v>
          </cell>
          <cell r="E154">
            <v>12900</v>
          </cell>
          <cell r="F154">
            <v>17100</v>
          </cell>
          <cell r="G154">
            <v>21200</v>
          </cell>
          <cell r="H154">
            <v>25200</v>
          </cell>
          <cell r="I154">
            <v>29200</v>
          </cell>
          <cell r="J154">
            <v>33100</v>
          </cell>
          <cell r="K154">
            <v>37000</v>
          </cell>
          <cell r="L154">
            <v>40800</v>
          </cell>
          <cell r="M154">
            <v>44600</v>
          </cell>
          <cell r="N154">
            <v>48300</v>
          </cell>
          <cell r="O154">
            <v>51900</v>
          </cell>
          <cell r="P154">
            <v>55500</v>
          </cell>
          <cell r="Q154">
            <v>59000</v>
          </cell>
          <cell r="R154">
            <v>62500</v>
          </cell>
          <cell r="S154">
            <v>65900</v>
          </cell>
          <cell r="T154">
            <v>69300</v>
          </cell>
          <cell r="U154">
            <v>72600</v>
          </cell>
          <cell r="V154">
            <v>75900</v>
          </cell>
          <cell r="W154">
            <v>79100</v>
          </cell>
          <cell r="X154">
            <v>82300</v>
          </cell>
          <cell r="Y154">
            <v>85400</v>
          </cell>
          <cell r="Z154">
            <v>88500</v>
          </cell>
          <cell r="AA154">
            <v>91600</v>
          </cell>
          <cell r="AB154">
            <v>94500</v>
          </cell>
          <cell r="AC154">
            <v>97500</v>
          </cell>
          <cell r="AD154">
            <v>100400</v>
          </cell>
          <cell r="AE154">
            <v>103300</v>
          </cell>
          <cell r="AF154">
            <v>106100</v>
          </cell>
        </row>
        <row r="155">
          <cell r="A155" t="str">
            <v>8#E6500#464</v>
          </cell>
          <cell r="C155">
            <v>4650</v>
          </cell>
          <cell r="D155">
            <v>9500</v>
          </cell>
          <cell r="E155">
            <v>14200</v>
          </cell>
          <cell r="F155">
            <v>18800</v>
          </cell>
          <cell r="G155">
            <v>23300</v>
          </cell>
          <cell r="H155">
            <v>27700</v>
          </cell>
          <cell r="I155">
            <v>32100</v>
          </cell>
          <cell r="J155">
            <v>36400</v>
          </cell>
          <cell r="K155">
            <v>40600</v>
          </cell>
          <cell r="L155">
            <v>44700</v>
          </cell>
          <cell r="M155">
            <v>48800</v>
          </cell>
          <cell r="N155">
            <v>52900</v>
          </cell>
          <cell r="O155">
            <v>56800</v>
          </cell>
          <cell r="P155">
            <v>60700</v>
          </cell>
          <cell r="Q155">
            <v>64600</v>
          </cell>
          <cell r="R155">
            <v>68400</v>
          </cell>
          <cell r="S155">
            <v>72100</v>
          </cell>
          <cell r="T155">
            <v>75700</v>
          </cell>
          <cell r="U155">
            <v>79300</v>
          </cell>
          <cell r="V155">
            <v>82900</v>
          </cell>
          <cell r="W155">
            <v>86400</v>
          </cell>
          <cell r="X155">
            <v>89800</v>
          </cell>
          <cell r="Y155">
            <v>93200</v>
          </cell>
          <cell r="Z155">
            <v>96500</v>
          </cell>
          <cell r="AA155">
            <v>99800</v>
          </cell>
          <cell r="AB155">
            <v>103000</v>
          </cell>
          <cell r="AC155">
            <v>106200</v>
          </cell>
          <cell r="AD155">
            <v>109300</v>
          </cell>
          <cell r="AE155">
            <v>112400</v>
          </cell>
          <cell r="AF155">
            <v>115400</v>
          </cell>
        </row>
        <row r="156">
          <cell r="A156" t="str">
            <v>8#E6900#1050</v>
          </cell>
          <cell r="C156">
            <v>16300</v>
          </cell>
          <cell r="D156">
            <v>32600</v>
          </cell>
          <cell r="E156">
            <v>48600</v>
          </cell>
          <cell r="F156">
            <v>64500</v>
          </cell>
          <cell r="G156">
            <v>80200</v>
          </cell>
          <cell r="H156">
            <v>95800</v>
          </cell>
          <cell r="I156">
            <v>111100</v>
          </cell>
          <cell r="J156">
            <v>126300</v>
          </cell>
          <cell r="K156">
            <v>141400</v>
          </cell>
          <cell r="L156">
            <v>156300</v>
          </cell>
          <cell r="M156">
            <v>171000</v>
          </cell>
          <cell r="N156">
            <v>185600</v>
          </cell>
          <cell r="O156">
            <v>200000</v>
          </cell>
          <cell r="P156">
            <v>214200</v>
          </cell>
          <cell r="Q156">
            <v>228300</v>
          </cell>
          <cell r="R156">
            <v>242200</v>
          </cell>
          <cell r="S156">
            <v>256000</v>
          </cell>
          <cell r="T156">
            <v>269700</v>
          </cell>
          <cell r="U156">
            <v>283100</v>
          </cell>
          <cell r="V156">
            <v>296500</v>
          </cell>
          <cell r="W156">
            <v>309700</v>
          </cell>
          <cell r="X156">
            <v>322700</v>
          </cell>
          <cell r="Y156">
            <v>335600</v>
          </cell>
          <cell r="Z156">
            <v>348300</v>
          </cell>
        </row>
        <row r="157">
          <cell r="A157" t="str">
            <v>8#E6900#1200</v>
          </cell>
          <cell r="C157">
            <v>17600</v>
          </cell>
          <cell r="D157">
            <v>35200</v>
          </cell>
          <cell r="E157">
            <v>52500</v>
          </cell>
          <cell r="F157">
            <v>69700</v>
          </cell>
          <cell r="G157">
            <v>86600</v>
          </cell>
          <cell r="H157">
            <v>103400</v>
          </cell>
          <cell r="I157">
            <v>120000</v>
          </cell>
          <cell r="J157">
            <v>136500</v>
          </cell>
          <cell r="K157">
            <v>152700</v>
          </cell>
          <cell r="L157">
            <v>168800</v>
          </cell>
          <cell r="M157">
            <v>184700</v>
          </cell>
          <cell r="N157">
            <v>200400</v>
          </cell>
          <cell r="O157">
            <v>216000</v>
          </cell>
          <cell r="P157">
            <v>231400</v>
          </cell>
          <cell r="Q157">
            <v>246600</v>
          </cell>
          <cell r="R157">
            <v>261600</v>
          </cell>
          <cell r="S157">
            <v>276500</v>
          </cell>
          <cell r="T157">
            <v>291300</v>
          </cell>
          <cell r="U157">
            <v>305800</v>
          </cell>
          <cell r="V157">
            <v>320200</v>
          </cell>
          <cell r="W157">
            <v>334400</v>
          </cell>
          <cell r="X157">
            <v>348500</v>
          </cell>
          <cell r="Y157">
            <v>362400</v>
          </cell>
          <cell r="Z157">
            <v>376200</v>
          </cell>
        </row>
        <row r="158">
          <cell r="A158" t="str">
            <v>8#F12K#1050</v>
          </cell>
          <cell r="C158">
            <v>7925</v>
          </cell>
          <cell r="D158">
            <v>15850</v>
          </cell>
          <cell r="E158">
            <v>23775</v>
          </cell>
          <cell r="F158">
            <v>31700</v>
          </cell>
          <cell r="G158">
            <v>39325</v>
          </cell>
          <cell r="H158">
            <v>46950</v>
          </cell>
          <cell r="I158">
            <v>54575</v>
          </cell>
          <cell r="J158">
            <v>62200</v>
          </cell>
          <cell r="K158">
            <v>69525</v>
          </cell>
          <cell r="L158">
            <v>76850</v>
          </cell>
          <cell r="M158">
            <v>84175</v>
          </cell>
          <cell r="N158">
            <v>91500</v>
          </cell>
          <cell r="O158">
            <v>98550</v>
          </cell>
          <cell r="P158">
            <v>105600</v>
          </cell>
          <cell r="Q158">
            <v>112650</v>
          </cell>
          <cell r="R158">
            <v>119700</v>
          </cell>
          <cell r="S158">
            <v>126450</v>
          </cell>
          <cell r="T158">
            <v>133200</v>
          </cell>
          <cell r="U158">
            <v>139950</v>
          </cell>
          <cell r="V158">
            <v>146700</v>
          </cell>
          <cell r="W158">
            <v>153175</v>
          </cell>
          <cell r="X158">
            <v>159650</v>
          </cell>
          <cell r="Y158">
            <v>166125</v>
          </cell>
          <cell r="Z158">
            <v>172600</v>
          </cell>
          <cell r="AA158">
            <v>178850</v>
          </cell>
          <cell r="AB158">
            <v>185100</v>
          </cell>
          <cell r="AC158">
            <v>191350</v>
          </cell>
          <cell r="AD158">
            <v>197600</v>
          </cell>
          <cell r="AE158">
            <v>203575</v>
          </cell>
          <cell r="AF158">
            <v>209550</v>
          </cell>
          <cell r="AG158">
            <v>215525</v>
          </cell>
          <cell r="AH158">
            <v>221500</v>
          </cell>
          <cell r="AI158">
            <v>227250</v>
          </cell>
          <cell r="AJ158">
            <v>233000</v>
          </cell>
          <cell r="AK158">
            <v>238750</v>
          </cell>
          <cell r="AL158">
            <v>244500</v>
          </cell>
        </row>
        <row r="159">
          <cell r="A159" t="str">
            <v>8#F12K#1200</v>
          </cell>
          <cell r="C159">
            <v>8575</v>
          </cell>
          <cell r="D159">
            <v>17150</v>
          </cell>
          <cell r="E159">
            <v>25725</v>
          </cell>
          <cell r="F159">
            <v>34300</v>
          </cell>
          <cell r="G159">
            <v>42525</v>
          </cell>
          <cell r="H159">
            <v>50750</v>
          </cell>
          <cell r="I159">
            <v>58975</v>
          </cell>
          <cell r="J159">
            <v>67200</v>
          </cell>
          <cell r="K159">
            <v>75100</v>
          </cell>
          <cell r="L159">
            <v>83000</v>
          </cell>
          <cell r="M159">
            <v>90900</v>
          </cell>
          <cell r="N159">
            <v>98800</v>
          </cell>
          <cell r="O159">
            <v>106400</v>
          </cell>
          <cell r="P159">
            <v>114000</v>
          </cell>
          <cell r="Q159">
            <v>121600</v>
          </cell>
          <cell r="R159">
            <v>129200</v>
          </cell>
          <cell r="S159">
            <v>136500</v>
          </cell>
          <cell r="T159">
            <v>143800</v>
          </cell>
          <cell r="U159">
            <v>151100</v>
          </cell>
          <cell r="V159">
            <v>158400</v>
          </cell>
          <cell r="W159">
            <v>165400</v>
          </cell>
          <cell r="X159">
            <v>172400</v>
          </cell>
          <cell r="Y159">
            <v>179400</v>
          </cell>
          <cell r="Z159">
            <v>186400</v>
          </cell>
          <cell r="AA159">
            <v>193150</v>
          </cell>
          <cell r="AB159">
            <v>199900</v>
          </cell>
          <cell r="AC159">
            <v>206650</v>
          </cell>
          <cell r="AD159">
            <v>213400</v>
          </cell>
          <cell r="AE159">
            <v>219850</v>
          </cell>
          <cell r="AF159">
            <v>226300</v>
          </cell>
          <cell r="AG159">
            <v>232750</v>
          </cell>
          <cell r="AH159">
            <v>239200</v>
          </cell>
          <cell r="AI159">
            <v>245425</v>
          </cell>
          <cell r="AJ159">
            <v>251650</v>
          </cell>
          <cell r="AK159">
            <v>257875</v>
          </cell>
          <cell r="AL159">
            <v>264100</v>
          </cell>
        </row>
        <row r="160">
          <cell r="A160" t="str">
            <v>8#F12K#900</v>
          </cell>
          <cell r="C160">
            <v>7125</v>
          </cell>
          <cell r="D160">
            <v>14250</v>
          </cell>
          <cell r="E160">
            <v>21375</v>
          </cell>
          <cell r="F160">
            <v>28500</v>
          </cell>
          <cell r="G160">
            <v>35325</v>
          </cell>
          <cell r="H160">
            <v>42150</v>
          </cell>
          <cell r="I160">
            <v>48975</v>
          </cell>
          <cell r="J160">
            <v>55800</v>
          </cell>
          <cell r="K160">
            <v>62375</v>
          </cell>
          <cell r="L160">
            <v>68950</v>
          </cell>
          <cell r="M160">
            <v>75525</v>
          </cell>
          <cell r="N160">
            <v>82100</v>
          </cell>
          <cell r="O160">
            <v>88400</v>
          </cell>
          <cell r="P160">
            <v>94700</v>
          </cell>
          <cell r="Q160">
            <v>101000</v>
          </cell>
          <cell r="R160">
            <v>107300</v>
          </cell>
          <cell r="S160">
            <v>113350</v>
          </cell>
          <cell r="T160">
            <v>119400</v>
          </cell>
          <cell r="U160">
            <v>125450</v>
          </cell>
          <cell r="V160">
            <v>131500</v>
          </cell>
          <cell r="W160">
            <v>137325</v>
          </cell>
          <cell r="X160">
            <v>143150</v>
          </cell>
          <cell r="Y160">
            <v>148975</v>
          </cell>
          <cell r="Z160">
            <v>154800</v>
          </cell>
          <cell r="AA160">
            <v>160400</v>
          </cell>
          <cell r="AB160">
            <v>166000</v>
          </cell>
          <cell r="AC160">
            <v>171600</v>
          </cell>
          <cell r="AD160">
            <v>177200</v>
          </cell>
          <cell r="AE160">
            <v>182575</v>
          </cell>
          <cell r="AF160">
            <v>187950</v>
          </cell>
          <cell r="AG160">
            <v>193325</v>
          </cell>
          <cell r="AH160">
            <v>198700</v>
          </cell>
          <cell r="AI160">
            <v>203850</v>
          </cell>
          <cell r="AJ160">
            <v>209000</v>
          </cell>
          <cell r="AK160">
            <v>214150</v>
          </cell>
          <cell r="AL160">
            <v>219300</v>
          </cell>
        </row>
        <row r="161">
          <cell r="A161" t="str">
            <v>8#F15K#1050</v>
          </cell>
          <cell r="C161">
            <v>7925</v>
          </cell>
          <cell r="D161">
            <v>15850</v>
          </cell>
          <cell r="E161">
            <v>23775</v>
          </cell>
          <cell r="F161">
            <v>31700</v>
          </cell>
          <cell r="G161">
            <v>39325</v>
          </cell>
          <cell r="H161">
            <v>46950</v>
          </cell>
          <cell r="I161">
            <v>54575</v>
          </cell>
          <cell r="J161">
            <v>62200</v>
          </cell>
          <cell r="K161">
            <v>69525</v>
          </cell>
          <cell r="L161">
            <v>76850</v>
          </cell>
          <cell r="M161">
            <v>84175</v>
          </cell>
          <cell r="N161">
            <v>91500</v>
          </cell>
          <cell r="O161">
            <v>98550</v>
          </cell>
          <cell r="P161">
            <v>105600</v>
          </cell>
          <cell r="Q161">
            <v>112650</v>
          </cell>
          <cell r="R161">
            <v>119700</v>
          </cell>
          <cell r="S161">
            <v>126450</v>
          </cell>
          <cell r="T161">
            <v>133200</v>
          </cell>
          <cell r="U161">
            <v>139950</v>
          </cell>
          <cell r="V161">
            <v>146700</v>
          </cell>
          <cell r="W161">
            <v>153175</v>
          </cell>
          <cell r="X161">
            <v>159650</v>
          </cell>
          <cell r="Y161">
            <v>166125</v>
          </cell>
          <cell r="Z161">
            <v>172600</v>
          </cell>
          <cell r="AA161">
            <v>178850</v>
          </cell>
          <cell r="AB161">
            <v>185100</v>
          </cell>
          <cell r="AC161">
            <v>191350</v>
          </cell>
          <cell r="AD161">
            <v>197600</v>
          </cell>
          <cell r="AE161">
            <v>203575</v>
          </cell>
          <cell r="AF161">
            <v>209550</v>
          </cell>
          <cell r="AG161">
            <v>215525</v>
          </cell>
          <cell r="AH161">
            <v>221500</v>
          </cell>
          <cell r="AI161">
            <v>227250</v>
          </cell>
          <cell r="AJ161">
            <v>233000</v>
          </cell>
          <cell r="AK161">
            <v>238750</v>
          </cell>
          <cell r="AL161">
            <v>244500</v>
          </cell>
          <cell r="AM161">
            <v>250025</v>
          </cell>
          <cell r="AN161">
            <v>255550</v>
          </cell>
          <cell r="AO161">
            <v>261075</v>
          </cell>
          <cell r="AP161">
            <v>266600</v>
          </cell>
          <cell r="AQ161">
            <v>271925</v>
          </cell>
          <cell r="AR161">
            <v>277250</v>
          </cell>
          <cell r="AS161">
            <v>282575</v>
          </cell>
          <cell r="AT161">
            <v>287900</v>
          </cell>
          <cell r="AU161">
            <v>293000</v>
          </cell>
          <cell r="AV161">
            <v>298100</v>
          </cell>
          <cell r="AW161">
            <v>303200</v>
          </cell>
          <cell r="AX161">
            <v>308300</v>
          </cell>
          <cell r="AY161">
            <v>313200</v>
          </cell>
          <cell r="AZ161">
            <v>318100</v>
          </cell>
          <cell r="BA161">
            <v>323000</v>
          </cell>
          <cell r="BB161">
            <v>327900</v>
          </cell>
          <cell r="BC161">
            <v>332600</v>
          </cell>
          <cell r="BD161">
            <v>337300</v>
          </cell>
          <cell r="BE161">
            <v>342000</v>
          </cell>
          <cell r="BF161">
            <v>346700</v>
          </cell>
          <cell r="BG161">
            <v>351225</v>
          </cell>
          <cell r="BH161">
            <v>355750</v>
          </cell>
          <cell r="BI161">
            <v>360275</v>
          </cell>
          <cell r="BJ161">
            <v>364800</v>
          </cell>
          <cell r="BK161">
            <v>369125</v>
          </cell>
          <cell r="BL161">
            <v>373450</v>
          </cell>
          <cell r="BM161">
            <v>377775</v>
          </cell>
          <cell r="BN161">
            <v>382100</v>
          </cell>
          <cell r="BO161">
            <v>386275</v>
          </cell>
          <cell r="BP161">
            <v>390450</v>
          </cell>
          <cell r="BQ161">
            <v>394625</v>
          </cell>
          <cell r="BR161">
            <v>398800</v>
          </cell>
          <cell r="BS161">
            <v>402800</v>
          </cell>
          <cell r="BT161">
            <v>406800</v>
          </cell>
          <cell r="BU161">
            <v>410800</v>
          </cell>
          <cell r="BV161">
            <v>414800</v>
          </cell>
        </row>
        <row r="162">
          <cell r="A162" t="str">
            <v>8#F15K#1200</v>
          </cell>
          <cell r="C162">
            <v>8575</v>
          </cell>
          <cell r="D162">
            <v>17150</v>
          </cell>
          <cell r="E162">
            <v>25725</v>
          </cell>
          <cell r="F162">
            <v>34300</v>
          </cell>
          <cell r="G162">
            <v>42525</v>
          </cell>
          <cell r="H162">
            <v>50750</v>
          </cell>
          <cell r="I162">
            <v>58975</v>
          </cell>
          <cell r="J162">
            <v>67200</v>
          </cell>
          <cell r="K162">
            <v>75100</v>
          </cell>
          <cell r="L162">
            <v>83000</v>
          </cell>
          <cell r="M162">
            <v>90900</v>
          </cell>
          <cell r="N162">
            <v>98800</v>
          </cell>
          <cell r="O162">
            <v>106400</v>
          </cell>
          <cell r="P162">
            <v>114000</v>
          </cell>
          <cell r="Q162">
            <v>121600</v>
          </cell>
          <cell r="R162">
            <v>129200</v>
          </cell>
          <cell r="S162">
            <v>136500</v>
          </cell>
          <cell r="T162">
            <v>143800</v>
          </cell>
          <cell r="U162">
            <v>151100</v>
          </cell>
          <cell r="V162">
            <v>158400</v>
          </cell>
          <cell r="W162">
            <v>165400</v>
          </cell>
          <cell r="X162">
            <v>172400</v>
          </cell>
          <cell r="Y162">
            <v>179400</v>
          </cell>
          <cell r="Z162">
            <v>186400</v>
          </cell>
          <cell r="AA162">
            <v>193150</v>
          </cell>
          <cell r="AB162">
            <v>199900</v>
          </cell>
          <cell r="AC162">
            <v>206650</v>
          </cell>
          <cell r="AD162">
            <v>213400</v>
          </cell>
          <cell r="AE162">
            <v>219850</v>
          </cell>
          <cell r="AF162">
            <v>226300</v>
          </cell>
          <cell r="AG162">
            <v>232750</v>
          </cell>
          <cell r="AH162">
            <v>239200</v>
          </cell>
          <cell r="AI162">
            <v>245425</v>
          </cell>
          <cell r="AJ162">
            <v>251650</v>
          </cell>
          <cell r="AK162">
            <v>257875</v>
          </cell>
          <cell r="AL162">
            <v>264100</v>
          </cell>
          <cell r="AM162">
            <v>270075</v>
          </cell>
          <cell r="AN162">
            <v>276050</v>
          </cell>
          <cell r="AO162">
            <v>282025</v>
          </cell>
          <cell r="AP162">
            <v>288000</v>
          </cell>
          <cell r="AQ162">
            <v>293725</v>
          </cell>
          <cell r="AR162">
            <v>299450</v>
          </cell>
          <cell r="AS162">
            <v>305175</v>
          </cell>
          <cell r="AT162">
            <v>310900</v>
          </cell>
          <cell r="AU162">
            <v>316400</v>
          </cell>
          <cell r="AV162">
            <v>321900</v>
          </cell>
          <cell r="AW162">
            <v>327400</v>
          </cell>
          <cell r="AX162">
            <v>332900</v>
          </cell>
          <cell r="AY162">
            <v>338200</v>
          </cell>
          <cell r="AZ162">
            <v>343500</v>
          </cell>
          <cell r="BA162">
            <v>348800</v>
          </cell>
          <cell r="BB162">
            <v>354100</v>
          </cell>
          <cell r="BC162">
            <v>359175</v>
          </cell>
          <cell r="BD162">
            <v>364250</v>
          </cell>
          <cell r="BE162">
            <v>369325</v>
          </cell>
          <cell r="BF162">
            <v>374400</v>
          </cell>
          <cell r="BG162">
            <v>379275</v>
          </cell>
          <cell r="BH162">
            <v>384150</v>
          </cell>
          <cell r="BI162">
            <v>389025</v>
          </cell>
          <cell r="BJ162">
            <v>393900</v>
          </cell>
          <cell r="BK162">
            <v>398600</v>
          </cell>
          <cell r="BL162">
            <v>403300</v>
          </cell>
          <cell r="BM162">
            <v>408000</v>
          </cell>
          <cell r="BN162">
            <v>412700</v>
          </cell>
          <cell r="BO162">
            <v>417200</v>
          </cell>
          <cell r="BP162">
            <v>421700</v>
          </cell>
          <cell r="BQ162">
            <v>426200</v>
          </cell>
          <cell r="BR162">
            <v>430700</v>
          </cell>
          <cell r="BS162">
            <v>435025</v>
          </cell>
          <cell r="BT162">
            <v>439350</v>
          </cell>
          <cell r="BU162">
            <v>443675</v>
          </cell>
          <cell r="BV162">
            <v>448000</v>
          </cell>
        </row>
        <row r="163">
          <cell r="A163" t="str">
            <v>8#F15K#900</v>
          </cell>
          <cell r="C163">
            <v>7125</v>
          </cell>
          <cell r="D163">
            <v>14250</v>
          </cell>
          <cell r="E163">
            <v>21375</v>
          </cell>
          <cell r="F163">
            <v>28500</v>
          </cell>
          <cell r="G163">
            <v>35325</v>
          </cell>
          <cell r="H163">
            <v>42150</v>
          </cell>
          <cell r="I163">
            <v>48975</v>
          </cell>
          <cell r="J163">
            <v>55800</v>
          </cell>
          <cell r="K163">
            <v>62375</v>
          </cell>
          <cell r="L163">
            <v>68950</v>
          </cell>
          <cell r="M163">
            <v>75525</v>
          </cell>
          <cell r="N163">
            <v>82100</v>
          </cell>
          <cell r="O163">
            <v>88400</v>
          </cell>
          <cell r="P163">
            <v>94700</v>
          </cell>
          <cell r="Q163">
            <v>101000</v>
          </cell>
          <cell r="R163">
            <v>107300</v>
          </cell>
          <cell r="S163">
            <v>113350</v>
          </cell>
          <cell r="T163">
            <v>119400</v>
          </cell>
          <cell r="U163">
            <v>125450</v>
          </cell>
          <cell r="V163">
            <v>131500</v>
          </cell>
          <cell r="W163">
            <v>137325</v>
          </cell>
          <cell r="X163">
            <v>143150</v>
          </cell>
          <cell r="Y163">
            <v>148975</v>
          </cell>
          <cell r="Z163">
            <v>154800</v>
          </cell>
          <cell r="AA163">
            <v>160400</v>
          </cell>
          <cell r="AB163">
            <v>166000</v>
          </cell>
          <cell r="AC163">
            <v>171600</v>
          </cell>
          <cell r="AD163">
            <v>177200</v>
          </cell>
          <cell r="AE163">
            <v>182575</v>
          </cell>
          <cell r="AF163">
            <v>187950</v>
          </cell>
          <cell r="AG163">
            <v>193325</v>
          </cell>
          <cell r="AH163">
            <v>198700</v>
          </cell>
          <cell r="AI163">
            <v>203850</v>
          </cell>
          <cell r="AJ163">
            <v>209000</v>
          </cell>
          <cell r="AK163">
            <v>214150</v>
          </cell>
          <cell r="AL163">
            <v>219300</v>
          </cell>
          <cell r="AM163">
            <v>224250</v>
          </cell>
          <cell r="AN163">
            <v>229200</v>
          </cell>
          <cell r="AO163">
            <v>234150</v>
          </cell>
          <cell r="AP163">
            <v>239100</v>
          </cell>
          <cell r="AQ163">
            <v>243875</v>
          </cell>
          <cell r="AR163">
            <v>248650</v>
          </cell>
          <cell r="AS163">
            <v>253425</v>
          </cell>
          <cell r="AT163">
            <v>258200</v>
          </cell>
          <cell r="AU163">
            <v>262775</v>
          </cell>
          <cell r="AV163">
            <v>267350</v>
          </cell>
          <cell r="AW163">
            <v>271925</v>
          </cell>
          <cell r="AX163">
            <v>276500</v>
          </cell>
          <cell r="AY163">
            <v>280875</v>
          </cell>
          <cell r="AZ163">
            <v>285250</v>
          </cell>
          <cell r="BA163">
            <v>289625</v>
          </cell>
          <cell r="BB163">
            <v>294000</v>
          </cell>
          <cell r="BC163">
            <v>298225</v>
          </cell>
          <cell r="BD163">
            <v>302450</v>
          </cell>
          <cell r="BE163">
            <v>306675</v>
          </cell>
          <cell r="BF163">
            <v>310900</v>
          </cell>
          <cell r="BG163">
            <v>314950</v>
          </cell>
          <cell r="BH163">
            <v>319000</v>
          </cell>
          <cell r="BI163">
            <v>323050</v>
          </cell>
          <cell r="BJ163">
            <v>327100</v>
          </cell>
          <cell r="BK163">
            <v>331000</v>
          </cell>
          <cell r="BL163">
            <v>334900</v>
          </cell>
          <cell r="BM163">
            <v>338800</v>
          </cell>
          <cell r="BN163">
            <v>342700</v>
          </cell>
          <cell r="BO163">
            <v>346450</v>
          </cell>
          <cell r="BP163">
            <v>350200</v>
          </cell>
          <cell r="BQ163">
            <v>353950</v>
          </cell>
          <cell r="BR163">
            <v>357700</v>
          </cell>
          <cell r="BS163">
            <v>361275</v>
          </cell>
          <cell r="BT163">
            <v>364850</v>
          </cell>
          <cell r="BU163">
            <v>368425</v>
          </cell>
          <cell r="BV163">
            <v>372000</v>
          </cell>
        </row>
        <row r="164">
          <cell r="A164" t="str">
            <v>8#F15K1bd#1200</v>
          </cell>
          <cell r="C164">
            <v>8575</v>
          </cell>
          <cell r="D164">
            <v>17150</v>
          </cell>
          <cell r="E164">
            <v>25725</v>
          </cell>
          <cell r="F164">
            <v>34300</v>
          </cell>
        </row>
        <row r="165">
          <cell r="A165" t="str">
            <v>8#F15K2bd#1200</v>
          </cell>
          <cell r="C165">
            <v>8575</v>
          </cell>
          <cell r="D165">
            <v>17150</v>
          </cell>
          <cell r="E165">
            <v>25725</v>
          </cell>
          <cell r="F165">
            <v>34300</v>
          </cell>
          <cell r="G165">
            <v>42525</v>
          </cell>
          <cell r="H165">
            <v>50750</v>
          </cell>
          <cell r="I165">
            <v>58975</v>
          </cell>
          <cell r="J165">
            <v>67200</v>
          </cell>
        </row>
        <row r="166">
          <cell r="A166" t="str">
            <v>8#F280R#1015</v>
          </cell>
          <cell r="C166">
            <v>8700</v>
          </cell>
          <cell r="D166">
            <v>17300</v>
          </cell>
        </row>
        <row r="167">
          <cell r="A167" t="str">
            <v>8#F280R#1200</v>
          </cell>
          <cell r="C167">
            <v>9400</v>
          </cell>
          <cell r="D167">
            <v>18800</v>
          </cell>
        </row>
        <row r="168">
          <cell r="A168" t="str">
            <v>8#F280R#750</v>
          </cell>
          <cell r="C168">
            <v>6400</v>
          </cell>
          <cell r="D168">
            <v>13200</v>
          </cell>
        </row>
        <row r="169">
          <cell r="A169" t="str">
            <v>8#F280R#900</v>
          </cell>
          <cell r="C169">
            <v>7800</v>
          </cell>
          <cell r="D169">
            <v>15600</v>
          </cell>
        </row>
        <row r="170">
          <cell r="A170" t="str">
            <v>8#F3800#1050</v>
          </cell>
          <cell r="C170">
            <v>8400</v>
          </cell>
          <cell r="D170">
            <v>16700</v>
          </cell>
          <cell r="E170">
            <v>25000</v>
          </cell>
          <cell r="F170">
            <v>33200</v>
          </cell>
          <cell r="G170">
            <v>41400</v>
          </cell>
          <cell r="H170">
            <v>49500</v>
          </cell>
          <cell r="I170">
            <v>57500</v>
          </cell>
          <cell r="J170">
            <v>65500</v>
          </cell>
        </row>
        <row r="171">
          <cell r="A171" t="str">
            <v>8#F3800#1200</v>
          </cell>
          <cell r="C171">
            <v>9100</v>
          </cell>
          <cell r="D171">
            <v>18100</v>
          </cell>
          <cell r="E171">
            <v>27000</v>
          </cell>
          <cell r="F171">
            <v>35900</v>
          </cell>
          <cell r="G171">
            <v>44700</v>
          </cell>
          <cell r="H171">
            <v>53500</v>
          </cell>
          <cell r="I171">
            <v>62200</v>
          </cell>
          <cell r="J171">
            <v>70800</v>
          </cell>
        </row>
        <row r="172">
          <cell r="A172" t="str">
            <v>8#F3800#750</v>
          </cell>
          <cell r="C172">
            <v>6400</v>
          </cell>
          <cell r="D172">
            <v>12700</v>
          </cell>
          <cell r="E172">
            <v>19000</v>
          </cell>
          <cell r="F172">
            <v>25300</v>
          </cell>
          <cell r="G172">
            <v>31500</v>
          </cell>
          <cell r="H172">
            <v>37600</v>
          </cell>
          <cell r="I172">
            <v>43700</v>
          </cell>
          <cell r="J172">
            <v>49800</v>
          </cell>
        </row>
        <row r="173">
          <cell r="A173" t="str">
            <v>8#F3800#900</v>
          </cell>
          <cell r="C173">
            <v>7525</v>
          </cell>
          <cell r="D173">
            <v>15000</v>
          </cell>
          <cell r="E173">
            <v>22400</v>
          </cell>
          <cell r="F173">
            <v>29800</v>
          </cell>
          <cell r="G173">
            <v>37100</v>
          </cell>
          <cell r="H173">
            <v>44400</v>
          </cell>
          <cell r="I173">
            <v>51600</v>
          </cell>
          <cell r="J173">
            <v>58700</v>
          </cell>
        </row>
        <row r="174">
          <cell r="A174" t="str">
            <v>8#F4800#1050</v>
          </cell>
          <cell r="C174">
            <v>8400</v>
          </cell>
          <cell r="D174">
            <v>16700</v>
          </cell>
          <cell r="E174">
            <v>25000</v>
          </cell>
          <cell r="F174">
            <v>33200</v>
          </cell>
          <cell r="G174">
            <v>41400</v>
          </cell>
          <cell r="H174">
            <v>49500</v>
          </cell>
          <cell r="I174">
            <v>57500</v>
          </cell>
          <cell r="J174">
            <v>65500</v>
          </cell>
          <cell r="K174">
            <v>73500</v>
          </cell>
          <cell r="L174">
            <v>81400</v>
          </cell>
          <cell r="M174">
            <v>89200</v>
          </cell>
          <cell r="N174">
            <v>97000</v>
          </cell>
        </row>
        <row r="175">
          <cell r="A175" t="str">
            <v>8#F4800#1200</v>
          </cell>
          <cell r="C175">
            <v>9100</v>
          </cell>
          <cell r="D175">
            <v>18100</v>
          </cell>
          <cell r="E175">
            <v>27000</v>
          </cell>
          <cell r="F175">
            <v>35900</v>
          </cell>
          <cell r="G175">
            <v>44700</v>
          </cell>
          <cell r="H175">
            <v>53500</v>
          </cell>
          <cell r="I175">
            <v>62200</v>
          </cell>
          <cell r="J175">
            <v>70800</v>
          </cell>
          <cell r="K175">
            <v>79400</v>
          </cell>
          <cell r="L175">
            <v>87900</v>
          </cell>
          <cell r="M175">
            <v>96300</v>
          </cell>
          <cell r="N175">
            <v>104700</v>
          </cell>
        </row>
        <row r="176">
          <cell r="A176" t="str">
            <v>8#F4800#750</v>
          </cell>
          <cell r="C176">
            <v>6400</v>
          </cell>
          <cell r="D176">
            <v>12700</v>
          </cell>
          <cell r="E176">
            <v>19000</v>
          </cell>
          <cell r="F176">
            <v>25300</v>
          </cell>
          <cell r="G176">
            <v>31500</v>
          </cell>
          <cell r="H176">
            <v>37600</v>
          </cell>
          <cell r="I176">
            <v>43700</v>
          </cell>
          <cell r="J176">
            <v>49800</v>
          </cell>
          <cell r="K176">
            <v>55800</v>
          </cell>
          <cell r="L176">
            <v>61700</v>
          </cell>
          <cell r="M176">
            <v>67700</v>
          </cell>
          <cell r="N176">
            <v>73500</v>
          </cell>
        </row>
        <row r="177">
          <cell r="A177" t="str">
            <v>8#F4800#900</v>
          </cell>
          <cell r="C177">
            <v>7525</v>
          </cell>
          <cell r="D177">
            <v>15000</v>
          </cell>
          <cell r="E177">
            <v>22400</v>
          </cell>
          <cell r="F177">
            <v>29800</v>
          </cell>
          <cell r="G177">
            <v>37100</v>
          </cell>
          <cell r="H177">
            <v>44400</v>
          </cell>
          <cell r="I177">
            <v>51600</v>
          </cell>
          <cell r="J177">
            <v>58700</v>
          </cell>
          <cell r="K177">
            <v>65900</v>
          </cell>
          <cell r="L177">
            <v>72900</v>
          </cell>
          <cell r="M177">
            <v>79900</v>
          </cell>
          <cell r="N177">
            <v>86900</v>
          </cell>
        </row>
        <row r="178">
          <cell r="A178" t="str">
            <v>8#F6800#1050</v>
          </cell>
          <cell r="C178">
            <v>8400</v>
          </cell>
          <cell r="D178">
            <v>16700</v>
          </cell>
          <cell r="E178">
            <v>25000</v>
          </cell>
          <cell r="F178">
            <v>33200</v>
          </cell>
          <cell r="G178">
            <v>41400</v>
          </cell>
          <cell r="H178">
            <v>49500</v>
          </cell>
          <cell r="I178">
            <v>57500</v>
          </cell>
          <cell r="J178">
            <v>65500</v>
          </cell>
          <cell r="K178">
            <v>73500</v>
          </cell>
          <cell r="L178">
            <v>81400</v>
          </cell>
          <cell r="M178">
            <v>89200</v>
          </cell>
          <cell r="N178">
            <v>97000</v>
          </cell>
          <cell r="O178">
            <v>104700</v>
          </cell>
          <cell r="P178">
            <v>112300</v>
          </cell>
          <cell r="Q178">
            <v>119900</v>
          </cell>
          <cell r="R178">
            <v>127500</v>
          </cell>
          <cell r="S178">
            <v>135000</v>
          </cell>
          <cell r="T178">
            <v>142400</v>
          </cell>
          <cell r="U178">
            <v>149800</v>
          </cell>
          <cell r="V178">
            <v>157200</v>
          </cell>
          <cell r="W178">
            <v>164500</v>
          </cell>
          <cell r="X178">
            <v>171700</v>
          </cell>
          <cell r="Y178">
            <v>178900</v>
          </cell>
          <cell r="Z178">
            <v>186100</v>
          </cell>
        </row>
        <row r="179">
          <cell r="A179" t="str">
            <v>8#F6800#1200</v>
          </cell>
          <cell r="C179">
            <v>9100</v>
          </cell>
          <cell r="D179">
            <v>18100</v>
          </cell>
          <cell r="E179">
            <v>27000</v>
          </cell>
          <cell r="F179">
            <v>35900</v>
          </cell>
          <cell r="G179">
            <v>44700</v>
          </cell>
          <cell r="H179">
            <v>53500</v>
          </cell>
          <cell r="I179">
            <v>62200</v>
          </cell>
          <cell r="J179">
            <v>70800</v>
          </cell>
          <cell r="K179">
            <v>79400</v>
          </cell>
          <cell r="L179">
            <v>87900</v>
          </cell>
          <cell r="M179">
            <v>96300</v>
          </cell>
          <cell r="N179">
            <v>104700</v>
          </cell>
          <cell r="O179">
            <v>113000</v>
          </cell>
          <cell r="P179">
            <v>121300</v>
          </cell>
          <cell r="Q179">
            <v>129500</v>
          </cell>
          <cell r="R179">
            <v>137700</v>
          </cell>
          <cell r="S179">
            <v>145800</v>
          </cell>
          <cell r="T179">
            <v>153800</v>
          </cell>
          <cell r="U179">
            <v>161800</v>
          </cell>
          <cell r="V179">
            <v>169800</v>
          </cell>
          <cell r="W179">
            <v>177700</v>
          </cell>
          <cell r="X179">
            <v>185500</v>
          </cell>
          <cell r="Y179">
            <v>193200</v>
          </cell>
          <cell r="Z179">
            <v>201000</v>
          </cell>
        </row>
        <row r="180">
          <cell r="A180" t="str">
            <v>8#F6800#750</v>
          </cell>
          <cell r="C180">
            <v>6400</v>
          </cell>
          <cell r="D180">
            <v>12700</v>
          </cell>
          <cell r="E180">
            <v>19000</v>
          </cell>
          <cell r="F180">
            <v>25300</v>
          </cell>
          <cell r="G180">
            <v>31500</v>
          </cell>
          <cell r="H180">
            <v>37600</v>
          </cell>
          <cell r="I180">
            <v>43700</v>
          </cell>
          <cell r="J180">
            <v>49800</v>
          </cell>
          <cell r="K180">
            <v>55800</v>
          </cell>
          <cell r="L180">
            <v>61700</v>
          </cell>
          <cell r="M180">
            <v>67700</v>
          </cell>
          <cell r="N180">
            <v>73500</v>
          </cell>
          <cell r="O180">
            <v>79300</v>
          </cell>
          <cell r="P180">
            <v>85100</v>
          </cell>
          <cell r="Q180">
            <v>90800</v>
          </cell>
          <cell r="R180">
            <v>96500</v>
          </cell>
          <cell r="S180">
            <v>102100</v>
          </cell>
          <cell r="T180">
            <v>107700</v>
          </cell>
          <cell r="U180">
            <v>113200</v>
          </cell>
          <cell r="V180">
            <v>118700</v>
          </cell>
          <cell r="W180">
            <v>124200</v>
          </cell>
          <cell r="X180">
            <v>129600</v>
          </cell>
          <cell r="Y180">
            <v>134900</v>
          </cell>
          <cell r="Z180">
            <v>140300</v>
          </cell>
        </row>
        <row r="181">
          <cell r="A181" t="str">
            <v>8#F6800#900</v>
          </cell>
          <cell r="C181">
            <v>7525</v>
          </cell>
          <cell r="D181">
            <v>15000</v>
          </cell>
          <cell r="E181">
            <v>22400</v>
          </cell>
          <cell r="F181">
            <v>29800</v>
          </cell>
          <cell r="G181">
            <v>37100</v>
          </cell>
          <cell r="H181">
            <v>44400</v>
          </cell>
          <cell r="I181">
            <v>51600</v>
          </cell>
          <cell r="J181">
            <v>58700</v>
          </cell>
          <cell r="K181">
            <v>65900</v>
          </cell>
          <cell r="L181">
            <v>72900</v>
          </cell>
          <cell r="M181">
            <v>79900</v>
          </cell>
          <cell r="N181">
            <v>86900</v>
          </cell>
          <cell r="O181">
            <v>93800</v>
          </cell>
          <cell r="P181">
            <v>100700</v>
          </cell>
          <cell r="Q181">
            <v>107500</v>
          </cell>
          <cell r="R181">
            <v>114300</v>
          </cell>
          <cell r="S181">
            <v>121000</v>
          </cell>
          <cell r="T181">
            <v>127700</v>
          </cell>
          <cell r="U181">
            <v>134300</v>
          </cell>
          <cell r="V181">
            <v>140900</v>
          </cell>
          <cell r="W181">
            <v>147400</v>
          </cell>
          <cell r="X181">
            <v>153900</v>
          </cell>
          <cell r="Y181">
            <v>160400</v>
          </cell>
          <cell r="Z181">
            <v>166800</v>
          </cell>
        </row>
        <row r="182">
          <cell r="A182" t="str">
            <v>8#NetraT1#440</v>
          </cell>
          <cell r="C182">
            <v>4000</v>
          </cell>
        </row>
        <row r="183">
          <cell r="A183" t="str">
            <v>8#NetraT1400#440</v>
          </cell>
          <cell r="C183">
            <v>4000</v>
          </cell>
        </row>
        <row r="184">
          <cell r="A184" t="str">
            <v>8#NetraT1AC200#500</v>
          </cell>
          <cell r="C184">
            <v>5100</v>
          </cell>
        </row>
        <row r="185">
          <cell r="A185" t="str">
            <v>8#NetraT1105#440</v>
          </cell>
          <cell r="C185">
            <v>4000</v>
          </cell>
        </row>
        <row r="186">
          <cell r="A186" t="str">
            <v>8#NetraT1200#500</v>
          </cell>
          <cell r="C186">
            <v>5100</v>
          </cell>
        </row>
        <row r="187">
          <cell r="A187" t="str">
            <v>8#Sparc10#40</v>
          </cell>
          <cell r="C187">
            <v>338</v>
          </cell>
          <cell r="D187">
            <v>657</v>
          </cell>
          <cell r="E187">
            <v>950</v>
          </cell>
          <cell r="F187">
            <v>1243</v>
          </cell>
        </row>
        <row r="188">
          <cell r="A188" t="str">
            <v>8#Sparc20#125</v>
          </cell>
          <cell r="C188">
            <v>1100</v>
          </cell>
          <cell r="D188">
            <v>1950</v>
          </cell>
          <cell r="E188">
            <v>2750</v>
          </cell>
          <cell r="F188">
            <v>3400</v>
          </cell>
        </row>
        <row r="189">
          <cell r="A189" t="str">
            <v>8#Sparc20#150</v>
          </cell>
          <cell r="C189">
            <v>1300</v>
          </cell>
          <cell r="D189">
            <v>2200</v>
          </cell>
          <cell r="E189">
            <v>3000</v>
          </cell>
          <cell r="F189">
            <v>3800</v>
          </cell>
        </row>
        <row r="190">
          <cell r="A190" t="str">
            <v>8#Sparc20#50</v>
          </cell>
          <cell r="C190">
            <v>400</v>
          </cell>
          <cell r="D190">
            <v>780</v>
          </cell>
          <cell r="E190">
            <v>1140</v>
          </cell>
          <cell r="F190">
            <v>1500</v>
          </cell>
        </row>
        <row r="191">
          <cell r="A191" t="str">
            <v>8#Sparc20#60</v>
          </cell>
          <cell r="C191">
            <v>480</v>
          </cell>
          <cell r="D191">
            <v>930</v>
          </cell>
          <cell r="E191">
            <v>1420</v>
          </cell>
          <cell r="F191">
            <v>1700</v>
          </cell>
        </row>
        <row r="192">
          <cell r="A192" t="str">
            <v>8#Sparc20#75</v>
          </cell>
          <cell r="C192">
            <v>638</v>
          </cell>
          <cell r="D192">
            <v>1238</v>
          </cell>
          <cell r="E192">
            <v>1600</v>
          </cell>
          <cell r="F192">
            <v>2000</v>
          </cell>
        </row>
        <row r="193">
          <cell r="A193" t="str">
            <v>8#Sparc5#85</v>
          </cell>
          <cell r="C193">
            <v>790</v>
          </cell>
        </row>
        <row r="194">
          <cell r="A194" t="str">
            <v>8#Sparc5#110</v>
          </cell>
          <cell r="C194">
            <v>950</v>
          </cell>
        </row>
        <row r="195">
          <cell r="A195" t="str">
            <v>8#Sparc5#170</v>
          </cell>
          <cell r="C195">
            <v>1500</v>
          </cell>
        </row>
        <row r="196">
          <cell r="A196" t="str">
            <v>8#Ultra1#143</v>
          </cell>
          <cell r="C196">
            <v>1325</v>
          </cell>
        </row>
        <row r="197">
          <cell r="A197" t="str">
            <v>8#Ultra1#148</v>
          </cell>
          <cell r="C197">
            <v>1325</v>
          </cell>
        </row>
        <row r="198">
          <cell r="A198" t="str">
            <v>8#Ultra1#167</v>
          </cell>
          <cell r="C198">
            <v>1500</v>
          </cell>
        </row>
        <row r="199">
          <cell r="A199" t="str">
            <v>8#Ultra1#200</v>
          </cell>
          <cell r="C199">
            <v>1850</v>
          </cell>
        </row>
        <row r="200">
          <cell r="A200" t="str">
            <v>8#Ultra10#300</v>
          </cell>
          <cell r="C200">
            <v>2100</v>
          </cell>
        </row>
        <row r="201">
          <cell r="A201" t="str">
            <v>8#Ultra10#333</v>
          </cell>
          <cell r="C201">
            <v>2200</v>
          </cell>
        </row>
        <row r="202">
          <cell r="A202" t="str">
            <v>8#Ultra10#440</v>
          </cell>
          <cell r="C202">
            <v>3280</v>
          </cell>
        </row>
        <row r="203">
          <cell r="A203" t="str">
            <v>8#Ultra2#148</v>
          </cell>
          <cell r="C203">
            <v>1325</v>
          </cell>
          <cell r="D203">
            <v>2400</v>
          </cell>
        </row>
        <row r="204">
          <cell r="A204" t="str">
            <v>8#Ultra2#168</v>
          </cell>
          <cell r="C204">
            <v>1500</v>
          </cell>
          <cell r="D204">
            <v>2900</v>
          </cell>
        </row>
        <row r="205">
          <cell r="A205" t="str">
            <v>8#Ultra2#200</v>
          </cell>
          <cell r="C205">
            <v>1850</v>
          </cell>
          <cell r="D205">
            <v>3400</v>
          </cell>
        </row>
        <row r="206">
          <cell r="A206" t="str">
            <v>8#Ultra2#248</v>
          </cell>
          <cell r="C206">
            <v>2527</v>
          </cell>
          <cell r="D206">
            <v>4693</v>
          </cell>
        </row>
        <row r="207">
          <cell r="A207" t="str">
            <v>8#Ultra2#250</v>
          </cell>
          <cell r="C207">
            <v>2527</v>
          </cell>
          <cell r="D207">
            <v>4693</v>
          </cell>
        </row>
        <row r="208">
          <cell r="A208" t="str">
            <v>8#Ultra2#296</v>
          </cell>
          <cell r="C208">
            <v>3120</v>
          </cell>
          <cell r="D208">
            <v>5794</v>
          </cell>
        </row>
        <row r="209">
          <cell r="A209" t="str">
            <v>8#Ultra2#400</v>
          </cell>
          <cell r="C209">
            <v>4000</v>
          </cell>
          <cell r="D209">
            <v>7400</v>
          </cell>
        </row>
        <row r="210">
          <cell r="A210" t="str">
            <v>8#Ultra30#248</v>
          </cell>
          <cell r="C210">
            <v>2527</v>
          </cell>
          <cell r="D210">
            <v>4693</v>
          </cell>
        </row>
        <row r="211">
          <cell r="A211" t="str">
            <v>8#Ultra30#250</v>
          </cell>
          <cell r="C211">
            <v>2527</v>
          </cell>
          <cell r="D211">
            <v>4693</v>
          </cell>
        </row>
        <row r="212">
          <cell r="A212" t="str">
            <v>8#Ultra5#333</v>
          </cell>
          <cell r="C212">
            <v>3000</v>
          </cell>
          <cell r="D212">
            <v>5400</v>
          </cell>
        </row>
        <row r="213">
          <cell r="A213" t="str">
            <v>8#Ultra5#400</v>
          </cell>
          <cell r="C213">
            <v>4000</v>
          </cell>
          <cell r="D213">
            <v>7400</v>
          </cell>
        </row>
        <row r="214">
          <cell r="A214" t="str">
            <v>8#Ultra60#360</v>
          </cell>
          <cell r="C214">
            <v>3682</v>
          </cell>
          <cell r="D214">
            <v>6837</v>
          </cell>
        </row>
        <row r="215">
          <cell r="A215" t="str">
            <v>8#Ultra60#450</v>
          </cell>
          <cell r="C215">
            <v>4500</v>
          </cell>
          <cell r="D215">
            <v>8200</v>
          </cell>
        </row>
        <row r="216">
          <cell r="A216" t="str">
            <v>8#Ultra80#300</v>
          </cell>
          <cell r="C216">
            <v>3120</v>
          </cell>
          <cell r="D216">
            <v>5794</v>
          </cell>
        </row>
        <row r="217">
          <cell r="A217" t="str">
            <v>8#Ultra80#360</v>
          </cell>
          <cell r="C217">
            <v>3600</v>
          </cell>
          <cell r="D217">
            <v>6490</v>
          </cell>
        </row>
        <row r="218">
          <cell r="A218" t="str">
            <v>8#Ultra80#450</v>
          </cell>
          <cell r="C218">
            <v>4500</v>
          </cell>
          <cell r="D218">
            <v>8200</v>
          </cell>
          <cell r="E218">
            <v>10700</v>
          </cell>
          <cell r="F218">
            <v>14000</v>
          </cell>
        </row>
        <row r="219">
          <cell r="A219" t="str">
            <v>8#UltraAX-I2#500</v>
          </cell>
          <cell r="C219">
            <v>5100</v>
          </cell>
        </row>
        <row r="220">
          <cell r="A220" t="str">
            <v>8#V120#648</v>
          </cell>
          <cell r="C220">
            <v>6000</v>
          </cell>
        </row>
        <row r="221">
          <cell r="A221" t="str">
            <v>8#V1280#1200</v>
          </cell>
          <cell r="C221">
            <v>9100</v>
          </cell>
          <cell r="D221">
            <v>18100</v>
          </cell>
          <cell r="E221">
            <v>27000</v>
          </cell>
          <cell r="F221">
            <v>35900</v>
          </cell>
          <cell r="G221">
            <v>44700</v>
          </cell>
          <cell r="H221">
            <v>53500</v>
          </cell>
          <cell r="I221">
            <v>62200</v>
          </cell>
          <cell r="J221">
            <v>70800</v>
          </cell>
          <cell r="K221">
            <v>79400</v>
          </cell>
          <cell r="L221">
            <v>87900</v>
          </cell>
          <cell r="M221">
            <v>96300</v>
          </cell>
          <cell r="N221">
            <v>104700</v>
          </cell>
        </row>
        <row r="222">
          <cell r="A222" t="str">
            <v>8#V1280#900</v>
          </cell>
          <cell r="C222">
            <v>7500</v>
          </cell>
          <cell r="D222">
            <v>15000</v>
          </cell>
          <cell r="E222">
            <v>22400</v>
          </cell>
          <cell r="F222">
            <v>29800</v>
          </cell>
          <cell r="G222">
            <v>37100</v>
          </cell>
          <cell r="H222">
            <v>44400</v>
          </cell>
          <cell r="I222">
            <v>51600</v>
          </cell>
          <cell r="J222">
            <v>58700</v>
          </cell>
          <cell r="K222">
            <v>65900</v>
          </cell>
          <cell r="L222">
            <v>72900</v>
          </cell>
          <cell r="M222">
            <v>79900</v>
          </cell>
          <cell r="N222">
            <v>86900</v>
          </cell>
        </row>
        <row r="223">
          <cell r="A223" t="str">
            <v>8#V100#500</v>
          </cell>
          <cell r="C223">
            <v>4000</v>
          </cell>
        </row>
        <row r="224">
          <cell r="A224" t="str">
            <v>8#V100#550</v>
          </cell>
          <cell r="C224">
            <v>4200</v>
          </cell>
        </row>
        <row r="225">
          <cell r="A225" t="str">
            <v>8#V100#650</v>
          </cell>
          <cell r="C225">
            <v>5200</v>
          </cell>
        </row>
        <row r="226">
          <cell r="A226" t="str">
            <v>8#V120#550</v>
          </cell>
          <cell r="C226">
            <v>4200</v>
          </cell>
        </row>
        <row r="227">
          <cell r="A227" t="str">
            <v>8#V120#650</v>
          </cell>
          <cell r="C227">
            <v>5200</v>
          </cell>
        </row>
        <row r="228">
          <cell r="A228" t="str">
            <v>8#V210#1000</v>
          </cell>
          <cell r="C228">
            <v>7900</v>
          </cell>
          <cell r="D228">
            <v>15300</v>
          </cell>
        </row>
        <row r="229">
          <cell r="A229" t="str">
            <v>8#V210#1002</v>
          </cell>
          <cell r="C229">
            <v>7900</v>
          </cell>
          <cell r="D229">
            <v>15300</v>
          </cell>
        </row>
        <row r="230">
          <cell r="A230" t="str">
            <v>8#V210#1280</v>
          </cell>
          <cell r="C230">
            <v>9600</v>
          </cell>
          <cell r="D230">
            <v>18700</v>
          </cell>
        </row>
        <row r="231">
          <cell r="A231" t="str">
            <v>8#V240#1000</v>
          </cell>
          <cell r="C231">
            <v>7900</v>
          </cell>
          <cell r="D231">
            <v>15300</v>
          </cell>
        </row>
        <row r="232">
          <cell r="A232" t="str">
            <v>8#V240#1002</v>
          </cell>
          <cell r="C232">
            <v>7900</v>
          </cell>
          <cell r="D232">
            <v>15300</v>
          </cell>
        </row>
        <row r="233">
          <cell r="A233" t="str">
            <v>8#V240#1280</v>
          </cell>
          <cell r="C233">
            <v>9600</v>
          </cell>
          <cell r="D233">
            <v>18700</v>
          </cell>
        </row>
        <row r="234">
          <cell r="A234" t="str">
            <v>8#V440#1062</v>
          </cell>
          <cell r="C234">
            <v>7900</v>
          </cell>
          <cell r="D234">
            <v>15300</v>
          </cell>
          <cell r="E234">
            <v>22200</v>
          </cell>
          <cell r="F234">
            <v>28700</v>
          </cell>
        </row>
        <row r="235">
          <cell r="A235" t="str">
            <v>8#V440#1280</v>
          </cell>
          <cell r="C235">
            <v>9600</v>
          </cell>
          <cell r="D235">
            <v>18700</v>
          </cell>
          <cell r="E235">
            <v>27100</v>
          </cell>
          <cell r="F235">
            <v>35000</v>
          </cell>
        </row>
        <row r="236">
          <cell r="A236" t="str">
            <v>8#V480#1050</v>
          </cell>
          <cell r="C236">
            <v>8800</v>
          </cell>
          <cell r="D236">
            <v>17500</v>
          </cell>
          <cell r="E236">
            <v>26200</v>
          </cell>
          <cell r="F236">
            <v>34800</v>
          </cell>
        </row>
        <row r="237">
          <cell r="A237" t="str">
            <v>8#V480#1200</v>
          </cell>
          <cell r="C237">
            <v>9500</v>
          </cell>
          <cell r="D237">
            <v>18900</v>
          </cell>
          <cell r="E237">
            <v>28200</v>
          </cell>
          <cell r="F237">
            <v>37400</v>
          </cell>
        </row>
        <row r="238">
          <cell r="A238" t="str">
            <v>8#V480#750</v>
          </cell>
          <cell r="C238">
            <v>6700</v>
          </cell>
          <cell r="D238">
            <v>13300</v>
          </cell>
          <cell r="E238">
            <v>19800</v>
          </cell>
          <cell r="F238">
            <v>26300</v>
          </cell>
        </row>
        <row r="239">
          <cell r="A239" t="str">
            <v>8#V480#900</v>
          </cell>
          <cell r="C239">
            <v>7900</v>
          </cell>
          <cell r="D239">
            <v>15600</v>
          </cell>
          <cell r="E239">
            <v>23400</v>
          </cell>
          <cell r="F239">
            <v>31000</v>
          </cell>
        </row>
        <row r="240">
          <cell r="A240" t="str">
            <v>8#V880#1050</v>
          </cell>
          <cell r="C240">
            <v>8800</v>
          </cell>
          <cell r="D240">
            <v>17500</v>
          </cell>
          <cell r="E240">
            <v>26200</v>
          </cell>
          <cell r="F240">
            <v>34800</v>
          </cell>
          <cell r="G240">
            <v>43300</v>
          </cell>
          <cell r="H240">
            <v>51700</v>
          </cell>
          <cell r="I240">
            <v>60100</v>
          </cell>
          <cell r="J240">
            <v>68400</v>
          </cell>
        </row>
        <row r="241">
          <cell r="A241" t="str">
            <v>8#V880#1200</v>
          </cell>
          <cell r="C241">
            <v>9500</v>
          </cell>
          <cell r="D241">
            <v>18900</v>
          </cell>
          <cell r="E241">
            <v>28200</v>
          </cell>
          <cell r="F241">
            <v>37400</v>
          </cell>
          <cell r="G241">
            <v>46600</v>
          </cell>
          <cell r="H241">
            <v>55700</v>
          </cell>
          <cell r="I241">
            <v>64700</v>
          </cell>
          <cell r="J241">
            <v>73600</v>
          </cell>
        </row>
        <row r="242">
          <cell r="A242" t="str">
            <v>8#V880#750</v>
          </cell>
          <cell r="C242">
            <v>6700</v>
          </cell>
          <cell r="D242">
            <v>13300</v>
          </cell>
          <cell r="E242">
            <v>19800</v>
          </cell>
          <cell r="F242">
            <v>26300</v>
          </cell>
          <cell r="G242">
            <v>32800</v>
          </cell>
          <cell r="H242">
            <v>39100</v>
          </cell>
          <cell r="I242">
            <v>45500</v>
          </cell>
          <cell r="J242">
            <v>51800</v>
          </cell>
        </row>
        <row r="243">
          <cell r="A243" t="str">
            <v>8#V880#900</v>
          </cell>
          <cell r="C243">
            <v>7900</v>
          </cell>
          <cell r="D243">
            <v>15600</v>
          </cell>
          <cell r="E243">
            <v>23400</v>
          </cell>
          <cell r="F243">
            <v>31000</v>
          </cell>
          <cell r="G243">
            <v>38600</v>
          </cell>
          <cell r="H243">
            <v>46200</v>
          </cell>
          <cell r="I243">
            <v>53700</v>
          </cell>
          <cell r="J243">
            <v>61100</v>
          </cell>
        </row>
        <row r="244">
          <cell r="A244" t="str">
            <v>9#B1600B200x#450</v>
          </cell>
          <cell r="C244">
            <v>300</v>
          </cell>
          <cell r="D244">
            <v>600</v>
          </cell>
          <cell r="E244">
            <v>900</v>
          </cell>
          <cell r="F244">
            <v>1200</v>
          </cell>
        </row>
        <row r="245">
          <cell r="A245" t="str">
            <v>9#E10000#167</v>
          </cell>
          <cell r="C245">
            <v>1800</v>
          </cell>
          <cell r="D245">
            <v>3600</v>
          </cell>
          <cell r="E245">
            <v>5400</v>
          </cell>
          <cell r="F245">
            <v>7100</v>
          </cell>
          <cell r="G245">
            <v>8900</v>
          </cell>
          <cell r="H245">
            <v>10600</v>
          </cell>
          <cell r="I245">
            <v>12300</v>
          </cell>
          <cell r="J245">
            <v>14000</v>
          </cell>
          <cell r="K245">
            <v>15700</v>
          </cell>
          <cell r="L245">
            <v>17300</v>
          </cell>
          <cell r="M245">
            <v>19000</v>
          </cell>
          <cell r="N245">
            <v>20600</v>
          </cell>
          <cell r="O245">
            <v>22200</v>
          </cell>
          <cell r="P245">
            <v>23800</v>
          </cell>
          <cell r="Q245">
            <v>25400</v>
          </cell>
          <cell r="R245">
            <v>26900</v>
          </cell>
          <cell r="S245">
            <v>28500</v>
          </cell>
          <cell r="T245">
            <v>30000</v>
          </cell>
          <cell r="U245">
            <v>31500</v>
          </cell>
          <cell r="V245">
            <v>33000</v>
          </cell>
          <cell r="W245">
            <v>34500</v>
          </cell>
          <cell r="X245">
            <v>35900</v>
          </cell>
          <cell r="Y245">
            <v>37400</v>
          </cell>
          <cell r="Z245">
            <v>38800</v>
          </cell>
          <cell r="AA245">
            <v>40200</v>
          </cell>
          <cell r="AB245">
            <v>41600</v>
          </cell>
          <cell r="AC245">
            <v>43000</v>
          </cell>
          <cell r="AD245">
            <v>44400</v>
          </cell>
          <cell r="AE245">
            <v>45800</v>
          </cell>
          <cell r="AF245">
            <v>47100</v>
          </cell>
          <cell r="AG245">
            <v>48500</v>
          </cell>
          <cell r="AH245">
            <v>49800</v>
          </cell>
          <cell r="AI245">
            <v>51100</v>
          </cell>
          <cell r="AJ245">
            <v>52400</v>
          </cell>
          <cell r="AK245">
            <v>53700</v>
          </cell>
          <cell r="AL245">
            <v>55000</v>
          </cell>
          <cell r="AM245">
            <v>56200</v>
          </cell>
          <cell r="AN245">
            <v>57500</v>
          </cell>
          <cell r="AO245">
            <v>58700</v>
          </cell>
          <cell r="AP245">
            <v>60000</v>
          </cell>
          <cell r="AQ245">
            <v>61200</v>
          </cell>
          <cell r="AR245">
            <v>62400</v>
          </cell>
          <cell r="AS245">
            <v>63500</v>
          </cell>
          <cell r="AT245">
            <v>64700</v>
          </cell>
          <cell r="AU245">
            <v>65900</v>
          </cell>
          <cell r="AV245">
            <v>67000</v>
          </cell>
          <cell r="AW245">
            <v>68200</v>
          </cell>
          <cell r="AX245">
            <v>69300</v>
          </cell>
          <cell r="AY245">
            <v>70400</v>
          </cell>
          <cell r="AZ245">
            <v>71500</v>
          </cell>
          <cell r="BA245">
            <v>72600</v>
          </cell>
          <cell r="BB245">
            <v>73700</v>
          </cell>
          <cell r="BC245">
            <v>74800</v>
          </cell>
          <cell r="BD245">
            <v>75800</v>
          </cell>
          <cell r="BE245">
            <v>76900</v>
          </cell>
          <cell r="BF245">
            <v>77900</v>
          </cell>
          <cell r="BG245">
            <v>79000</v>
          </cell>
          <cell r="BH245">
            <v>80000</v>
          </cell>
          <cell r="BI245">
            <v>81000</v>
          </cell>
          <cell r="BJ245">
            <v>82000</v>
          </cell>
          <cell r="BK245">
            <v>83000</v>
          </cell>
          <cell r="BL245">
            <v>84000</v>
          </cell>
          <cell r="BM245">
            <v>84900</v>
          </cell>
          <cell r="BN245">
            <v>85900</v>
          </cell>
        </row>
        <row r="246">
          <cell r="A246" t="str">
            <v>9#E10000#250</v>
          </cell>
          <cell r="C246">
            <v>2530</v>
          </cell>
          <cell r="D246">
            <v>5000</v>
          </cell>
          <cell r="E246">
            <v>7480</v>
          </cell>
          <cell r="F246">
            <v>9950</v>
          </cell>
          <cell r="G246">
            <v>12400</v>
          </cell>
          <cell r="H246">
            <v>14800</v>
          </cell>
          <cell r="I246">
            <v>17200</v>
          </cell>
          <cell r="J246">
            <v>19600</v>
          </cell>
          <cell r="K246">
            <v>22000</v>
          </cell>
          <cell r="L246">
            <v>24300</v>
          </cell>
          <cell r="M246">
            <v>26600</v>
          </cell>
          <cell r="N246">
            <v>29000</v>
          </cell>
          <cell r="O246">
            <v>31300</v>
          </cell>
          <cell r="P246">
            <v>33500</v>
          </cell>
          <cell r="Q246">
            <v>35800</v>
          </cell>
          <cell r="R246">
            <v>38000</v>
          </cell>
          <cell r="S246">
            <v>40300</v>
          </cell>
          <cell r="T246">
            <v>42500</v>
          </cell>
          <cell r="U246">
            <v>44700</v>
          </cell>
          <cell r="V246">
            <v>46900</v>
          </cell>
          <cell r="W246">
            <v>49000</v>
          </cell>
          <cell r="X246">
            <v>51200</v>
          </cell>
          <cell r="Y246">
            <v>53300</v>
          </cell>
          <cell r="Z246">
            <v>55400</v>
          </cell>
          <cell r="AA246">
            <v>57500</v>
          </cell>
          <cell r="AB246">
            <v>59600</v>
          </cell>
          <cell r="AC246">
            <v>61700</v>
          </cell>
          <cell r="AD246">
            <v>63700</v>
          </cell>
          <cell r="AE246">
            <v>65700</v>
          </cell>
          <cell r="AF246">
            <v>67800</v>
          </cell>
          <cell r="AG246">
            <v>69800</v>
          </cell>
          <cell r="AH246">
            <v>71800</v>
          </cell>
          <cell r="AI246">
            <v>73700</v>
          </cell>
          <cell r="AJ246">
            <v>75700</v>
          </cell>
          <cell r="AK246">
            <v>77600</v>
          </cell>
          <cell r="AL246">
            <v>79600</v>
          </cell>
          <cell r="AM246">
            <v>81500</v>
          </cell>
          <cell r="AN246">
            <v>83400</v>
          </cell>
          <cell r="AO246">
            <v>85300</v>
          </cell>
          <cell r="AP246">
            <v>87100</v>
          </cell>
          <cell r="AQ246">
            <v>89000</v>
          </cell>
          <cell r="AR246">
            <v>90900</v>
          </cell>
          <cell r="AS246">
            <v>92700</v>
          </cell>
          <cell r="AT246">
            <v>94500</v>
          </cell>
          <cell r="AU246">
            <v>96300</v>
          </cell>
          <cell r="AV246">
            <v>98100</v>
          </cell>
          <cell r="AW246">
            <v>99900</v>
          </cell>
          <cell r="AX246">
            <v>101600</v>
          </cell>
          <cell r="AY246">
            <v>103400</v>
          </cell>
          <cell r="AZ246">
            <v>105100</v>
          </cell>
          <cell r="BA246">
            <v>106900</v>
          </cell>
          <cell r="BB246">
            <v>108600</v>
          </cell>
          <cell r="BC246">
            <v>110300</v>
          </cell>
          <cell r="BD246">
            <v>112000</v>
          </cell>
          <cell r="BE246">
            <v>113600</v>
          </cell>
          <cell r="BF246">
            <v>115300</v>
          </cell>
          <cell r="BG246">
            <v>116900</v>
          </cell>
          <cell r="BH246">
            <v>118600</v>
          </cell>
          <cell r="BI246">
            <v>120200</v>
          </cell>
          <cell r="BJ246">
            <v>121800</v>
          </cell>
          <cell r="BK246">
            <v>123400</v>
          </cell>
          <cell r="BL246">
            <v>125000</v>
          </cell>
          <cell r="BM246">
            <v>126600</v>
          </cell>
          <cell r="BN246">
            <v>128100</v>
          </cell>
        </row>
        <row r="247">
          <cell r="A247" t="str">
            <v>9#E10000#336</v>
          </cell>
          <cell r="C247">
            <v>3200</v>
          </cell>
          <cell r="D247">
            <v>6300</v>
          </cell>
          <cell r="E247">
            <v>9400</v>
          </cell>
          <cell r="F247">
            <v>12500</v>
          </cell>
          <cell r="G247">
            <v>15600</v>
          </cell>
          <cell r="H247">
            <v>18600</v>
          </cell>
          <cell r="I247">
            <v>21600</v>
          </cell>
          <cell r="J247">
            <v>24500</v>
          </cell>
          <cell r="K247">
            <v>27500</v>
          </cell>
          <cell r="L247">
            <v>30400</v>
          </cell>
          <cell r="M247">
            <v>33200</v>
          </cell>
          <cell r="N247">
            <v>36100</v>
          </cell>
          <cell r="O247">
            <v>38900</v>
          </cell>
          <cell r="P247">
            <v>41700</v>
          </cell>
          <cell r="Q247">
            <v>44400</v>
          </cell>
          <cell r="R247">
            <v>47100</v>
          </cell>
          <cell r="S247">
            <v>49800</v>
          </cell>
          <cell r="T247">
            <v>52500</v>
          </cell>
          <cell r="U247">
            <v>55200</v>
          </cell>
          <cell r="V247">
            <v>57800</v>
          </cell>
          <cell r="W247">
            <v>60400</v>
          </cell>
          <cell r="X247">
            <v>63000</v>
          </cell>
          <cell r="Y247">
            <v>65500</v>
          </cell>
          <cell r="Z247">
            <v>68000</v>
          </cell>
          <cell r="AA247">
            <v>70500</v>
          </cell>
          <cell r="AB247">
            <v>73000</v>
          </cell>
          <cell r="AC247">
            <v>75400</v>
          </cell>
          <cell r="AD247">
            <v>77800</v>
          </cell>
          <cell r="AE247">
            <v>80200</v>
          </cell>
          <cell r="AF247">
            <v>82600</v>
          </cell>
          <cell r="AG247">
            <v>85000</v>
          </cell>
          <cell r="AH247">
            <v>87300</v>
          </cell>
          <cell r="AI247">
            <v>89600</v>
          </cell>
          <cell r="AJ247">
            <v>91900</v>
          </cell>
          <cell r="AK247">
            <v>94100</v>
          </cell>
          <cell r="AL247">
            <v>96300</v>
          </cell>
          <cell r="AM247">
            <v>98600</v>
          </cell>
          <cell r="AN247">
            <v>100700</v>
          </cell>
          <cell r="AO247">
            <v>102900</v>
          </cell>
          <cell r="AP247">
            <v>105000</v>
          </cell>
          <cell r="AQ247">
            <v>107200</v>
          </cell>
          <cell r="AR247">
            <v>109300</v>
          </cell>
          <cell r="AS247">
            <v>111400</v>
          </cell>
          <cell r="AT247">
            <v>113400</v>
          </cell>
          <cell r="AU247">
            <v>115500</v>
          </cell>
          <cell r="AV247">
            <v>117500</v>
          </cell>
          <cell r="AW247">
            <v>119500</v>
          </cell>
          <cell r="AX247">
            <v>121400</v>
          </cell>
          <cell r="AY247">
            <v>123400</v>
          </cell>
          <cell r="AZ247">
            <v>125300</v>
          </cell>
          <cell r="BA247">
            <v>127300</v>
          </cell>
          <cell r="BB247">
            <v>129200</v>
          </cell>
          <cell r="BC247">
            <v>131000</v>
          </cell>
          <cell r="BD247">
            <v>132900</v>
          </cell>
          <cell r="BE247">
            <v>134800</v>
          </cell>
          <cell r="BF247">
            <v>136600</v>
          </cell>
          <cell r="BG247">
            <v>138400</v>
          </cell>
          <cell r="BH247">
            <v>140200</v>
          </cell>
          <cell r="BI247">
            <v>141900</v>
          </cell>
          <cell r="BJ247">
            <v>143700</v>
          </cell>
          <cell r="BK247">
            <v>145400</v>
          </cell>
          <cell r="BL247">
            <v>147200</v>
          </cell>
          <cell r="BM247">
            <v>148900</v>
          </cell>
          <cell r="BN247">
            <v>150500</v>
          </cell>
        </row>
        <row r="248">
          <cell r="A248" t="str">
            <v>9#E10000#400</v>
          </cell>
          <cell r="C248">
            <v>4200</v>
          </cell>
          <cell r="D248">
            <v>8300</v>
          </cell>
          <cell r="E248">
            <v>12400</v>
          </cell>
          <cell r="F248">
            <v>16500</v>
          </cell>
          <cell r="G248">
            <v>20500</v>
          </cell>
          <cell r="H248">
            <v>24500</v>
          </cell>
          <cell r="I248">
            <v>28400</v>
          </cell>
          <cell r="J248">
            <v>32300</v>
          </cell>
          <cell r="K248">
            <v>36100</v>
          </cell>
          <cell r="L248">
            <v>40000</v>
          </cell>
          <cell r="M248">
            <v>43700</v>
          </cell>
          <cell r="N248">
            <v>47500</v>
          </cell>
          <cell r="O248">
            <v>51200</v>
          </cell>
          <cell r="P248">
            <v>54900</v>
          </cell>
          <cell r="Q248">
            <v>58500</v>
          </cell>
          <cell r="R248">
            <v>62100</v>
          </cell>
          <cell r="S248">
            <v>65600</v>
          </cell>
          <cell r="T248">
            <v>69200</v>
          </cell>
          <cell r="U248">
            <v>72600</v>
          </cell>
          <cell r="V248">
            <v>76100</v>
          </cell>
          <cell r="W248">
            <v>79500</v>
          </cell>
          <cell r="X248">
            <v>82900</v>
          </cell>
          <cell r="Y248">
            <v>86200</v>
          </cell>
          <cell r="Z248">
            <v>89600</v>
          </cell>
          <cell r="AA248">
            <v>92800</v>
          </cell>
          <cell r="AB248">
            <v>96100</v>
          </cell>
          <cell r="AC248">
            <v>99300</v>
          </cell>
          <cell r="AD248">
            <v>102500</v>
          </cell>
          <cell r="AE248">
            <v>105600</v>
          </cell>
          <cell r="AF248">
            <v>108800</v>
          </cell>
          <cell r="AG248">
            <v>111900</v>
          </cell>
          <cell r="AH248">
            <v>114900</v>
          </cell>
          <cell r="AI248">
            <v>118000</v>
          </cell>
          <cell r="AJ248">
            <v>120900</v>
          </cell>
          <cell r="AK248">
            <v>123900</v>
          </cell>
          <cell r="AL248">
            <v>126900</v>
          </cell>
          <cell r="AM248">
            <v>129800</v>
          </cell>
          <cell r="AN248">
            <v>132600</v>
          </cell>
          <cell r="AO248">
            <v>135500</v>
          </cell>
          <cell r="AP248">
            <v>138300</v>
          </cell>
          <cell r="AQ248">
            <v>141100</v>
          </cell>
          <cell r="AR248">
            <v>143900</v>
          </cell>
          <cell r="AS248">
            <v>146600</v>
          </cell>
          <cell r="AT248">
            <v>149300</v>
          </cell>
          <cell r="AU248">
            <v>152000</v>
          </cell>
          <cell r="AV248">
            <v>154700</v>
          </cell>
          <cell r="AW248">
            <v>157300</v>
          </cell>
          <cell r="AX248">
            <v>159900</v>
          </cell>
          <cell r="AY248">
            <v>162500</v>
          </cell>
          <cell r="AZ248">
            <v>165000</v>
          </cell>
          <cell r="BA248">
            <v>167600</v>
          </cell>
          <cell r="BB248">
            <v>170100</v>
          </cell>
          <cell r="BC248">
            <v>172600</v>
          </cell>
          <cell r="BD248">
            <v>175000</v>
          </cell>
          <cell r="BE248">
            <v>177400</v>
          </cell>
          <cell r="BF248">
            <v>179800</v>
          </cell>
          <cell r="BG248">
            <v>182200</v>
          </cell>
          <cell r="BH248">
            <v>184600</v>
          </cell>
          <cell r="BI248">
            <v>186900</v>
          </cell>
          <cell r="BJ248">
            <v>189200</v>
          </cell>
          <cell r="BK248">
            <v>191500</v>
          </cell>
          <cell r="BL248">
            <v>193800</v>
          </cell>
          <cell r="BM248">
            <v>196000</v>
          </cell>
          <cell r="BN248">
            <v>198200</v>
          </cell>
        </row>
        <row r="249">
          <cell r="A249" t="str">
            <v>9#E10000#466</v>
          </cell>
          <cell r="C249">
            <v>4600</v>
          </cell>
          <cell r="D249">
            <v>9200</v>
          </cell>
          <cell r="E249">
            <v>13700</v>
          </cell>
          <cell r="F249">
            <v>18100</v>
          </cell>
          <cell r="G249">
            <v>22500</v>
          </cell>
          <cell r="H249">
            <v>26900</v>
          </cell>
          <cell r="I249">
            <v>31200</v>
          </cell>
          <cell r="J249">
            <v>35400</v>
          </cell>
          <cell r="K249">
            <v>39600</v>
          </cell>
          <cell r="L249">
            <v>43800</v>
          </cell>
          <cell r="M249">
            <v>47900</v>
          </cell>
          <cell r="N249">
            <v>52000</v>
          </cell>
          <cell r="O249">
            <v>56100</v>
          </cell>
          <cell r="P249">
            <v>60100</v>
          </cell>
          <cell r="Q249">
            <v>64000</v>
          </cell>
          <cell r="R249">
            <v>67900</v>
          </cell>
          <cell r="S249">
            <v>71800</v>
          </cell>
          <cell r="T249">
            <v>75600</v>
          </cell>
          <cell r="U249">
            <v>79400</v>
          </cell>
          <cell r="V249">
            <v>83100</v>
          </cell>
          <cell r="W249">
            <v>86900</v>
          </cell>
          <cell r="X249">
            <v>90500</v>
          </cell>
          <cell r="Y249">
            <v>94100</v>
          </cell>
          <cell r="Z249">
            <v>97700</v>
          </cell>
          <cell r="AA249">
            <v>101300</v>
          </cell>
          <cell r="AB249">
            <v>104800</v>
          </cell>
          <cell r="AC249">
            <v>108300</v>
          </cell>
          <cell r="AD249">
            <v>111700</v>
          </cell>
          <cell r="AE249">
            <v>115100</v>
          </cell>
          <cell r="AF249">
            <v>118500</v>
          </cell>
          <cell r="AG249">
            <v>121800</v>
          </cell>
          <cell r="AH249">
            <v>125100</v>
          </cell>
          <cell r="AI249">
            <v>128300</v>
          </cell>
          <cell r="AJ249">
            <v>131600</v>
          </cell>
          <cell r="AK249">
            <v>134800</v>
          </cell>
          <cell r="AL249">
            <v>137900</v>
          </cell>
          <cell r="AM249">
            <v>141000</v>
          </cell>
          <cell r="AN249">
            <v>144100</v>
          </cell>
          <cell r="AO249">
            <v>147200</v>
          </cell>
          <cell r="AP249">
            <v>150200</v>
          </cell>
          <cell r="AQ249">
            <v>153200</v>
          </cell>
          <cell r="AR249">
            <v>156100</v>
          </cell>
          <cell r="AS249">
            <v>159100</v>
          </cell>
          <cell r="AT249">
            <v>162000</v>
          </cell>
          <cell r="AU249">
            <v>164800</v>
          </cell>
          <cell r="AV249">
            <v>167600</v>
          </cell>
          <cell r="AW249">
            <v>170400</v>
          </cell>
          <cell r="AX249">
            <v>173200</v>
          </cell>
          <cell r="AY249">
            <v>176000</v>
          </cell>
          <cell r="AZ249">
            <v>178700</v>
          </cell>
          <cell r="BA249">
            <v>181400</v>
          </cell>
          <cell r="BB249">
            <v>184000</v>
          </cell>
          <cell r="BC249">
            <v>186600</v>
          </cell>
          <cell r="BD249">
            <v>189200</v>
          </cell>
          <cell r="BE249">
            <v>191800</v>
          </cell>
          <cell r="BF249">
            <v>194300</v>
          </cell>
          <cell r="BG249">
            <v>196900</v>
          </cell>
          <cell r="BH249">
            <v>199400</v>
          </cell>
          <cell r="BI249">
            <v>201800</v>
          </cell>
          <cell r="BJ249">
            <v>204300</v>
          </cell>
          <cell r="BK249">
            <v>206700</v>
          </cell>
          <cell r="BL249">
            <v>209000</v>
          </cell>
          <cell r="BM249">
            <v>211400</v>
          </cell>
          <cell r="BN249">
            <v>213700</v>
          </cell>
        </row>
        <row r="250">
          <cell r="A250" t="str">
            <v>9#E220R#450</v>
          </cell>
          <cell r="C250">
            <v>4980</v>
          </cell>
          <cell r="D250">
            <v>9750</v>
          </cell>
          <cell r="E250" t="str">
            <v xml:space="preserve"> </v>
          </cell>
        </row>
        <row r="251">
          <cell r="A251" t="str">
            <v>9#e250#300</v>
          </cell>
          <cell r="C251">
            <v>3350</v>
          </cell>
          <cell r="D251">
            <v>6550</v>
          </cell>
        </row>
        <row r="252">
          <cell r="A252" t="str">
            <v>9#e250#400</v>
          </cell>
          <cell r="C252">
            <v>4500</v>
          </cell>
          <cell r="D252">
            <v>8780</v>
          </cell>
        </row>
        <row r="253">
          <cell r="A253" t="str">
            <v>9#e250#480</v>
          </cell>
          <cell r="C253">
            <v>5180</v>
          </cell>
          <cell r="D253">
            <v>10100</v>
          </cell>
        </row>
        <row r="254">
          <cell r="A254" t="str">
            <v>9#E2900#1050</v>
          </cell>
          <cell r="C254">
            <v>16800</v>
          </cell>
          <cell r="D254">
            <v>33500</v>
          </cell>
          <cell r="E254">
            <v>50100</v>
          </cell>
          <cell r="F254">
            <v>66400</v>
          </cell>
          <cell r="G254">
            <v>82600</v>
          </cell>
          <cell r="H254">
            <v>98600</v>
          </cell>
          <cell r="I254">
            <v>114500</v>
          </cell>
          <cell r="J254">
            <v>130100</v>
          </cell>
          <cell r="K254">
            <v>145600</v>
          </cell>
          <cell r="L254">
            <v>161000</v>
          </cell>
          <cell r="M254">
            <v>176100</v>
          </cell>
          <cell r="N254">
            <v>191100</v>
          </cell>
        </row>
        <row r="255">
          <cell r="A255" t="str">
            <v>9#E2900#1200</v>
          </cell>
          <cell r="C255">
            <v>18200</v>
          </cell>
          <cell r="D255">
            <v>36200</v>
          </cell>
          <cell r="E255">
            <v>54100</v>
          </cell>
          <cell r="F255">
            <v>71700</v>
          </cell>
          <cell r="G255">
            <v>89200</v>
          </cell>
          <cell r="H255">
            <v>106500</v>
          </cell>
          <cell r="I255">
            <v>123600</v>
          </cell>
          <cell r="J255">
            <v>140500</v>
          </cell>
          <cell r="K255">
            <v>157300</v>
          </cell>
          <cell r="L255">
            <v>173900</v>
          </cell>
          <cell r="M255">
            <v>190200</v>
          </cell>
          <cell r="N255">
            <v>206400</v>
          </cell>
        </row>
        <row r="256">
          <cell r="A256" t="str">
            <v>9#E3000#336</v>
          </cell>
          <cell r="C256">
            <v>3530</v>
          </cell>
          <cell r="D256">
            <v>6980</v>
          </cell>
          <cell r="E256">
            <v>10400</v>
          </cell>
          <cell r="F256">
            <v>13700</v>
          </cell>
          <cell r="G256">
            <v>16900</v>
          </cell>
          <cell r="H256">
            <v>20100</v>
          </cell>
          <cell r="I256">
            <v>23200</v>
          </cell>
          <cell r="J256">
            <v>26300</v>
          </cell>
        </row>
        <row r="257">
          <cell r="A257" t="str">
            <v>9#E3000#400</v>
          </cell>
          <cell r="C257">
            <v>4500</v>
          </cell>
          <cell r="D257">
            <v>8930</v>
          </cell>
          <cell r="E257">
            <v>13300</v>
          </cell>
          <cell r="F257">
            <v>17600</v>
          </cell>
          <cell r="G257">
            <v>21800</v>
          </cell>
          <cell r="H257">
            <v>26000</v>
          </cell>
          <cell r="I257">
            <v>30100</v>
          </cell>
          <cell r="J257">
            <v>34100</v>
          </cell>
        </row>
        <row r="258">
          <cell r="A258" t="str">
            <v>9#E3000#464</v>
          </cell>
          <cell r="C258">
            <v>4950</v>
          </cell>
          <cell r="D258">
            <v>9800</v>
          </cell>
          <cell r="E258">
            <v>14600</v>
          </cell>
          <cell r="F258">
            <v>19300</v>
          </cell>
          <cell r="G258">
            <v>23900</v>
          </cell>
          <cell r="H258">
            <v>28500</v>
          </cell>
          <cell r="I258">
            <v>33000</v>
          </cell>
          <cell r="J258">
            <v>37400</v>
          </cell>
        </row>
        <row r="259">
          <cell r="A259" t="str">
            <v>9#E3500#336</v>
          </cell>
          <cell r="C259">
            <v>3530</v>
          </cell>
          <cell r="D259">
            <v>6980</v>
          </cell>
          <cell r="E259">
            <v>10400</v>
          </cell>
          <cell r="F259">
            <v>13700</v>
          </cell>
          <cell r="G259">
            <v>16900</v>
          </cell>
          <cell r="H259">
            <v>20100</v>
          </cell>
          <cell r="I259">
            <v>23200</v>
          </cell>
          <cell r="J259">
            <v>26300</v>
          </cell>
        </row>
        <row r="260">
          <cell r="A260" t="str">
            <v>9#E3500#400</v>
          </cell>
          <cell r="C260">
            <v>4500</v>
          </cell>
          <cell r="D260">
            <v>8930</v>
          </cell>
          <cell r="E260">
            <v>13300</v>
          </cell>
          <cell r="F260">
            <v>17600</v>
          </cell>
          <cell r="G260">
            <v>21800</v>
          </cell>
          <cell r="H260">
            <v>26000</v>
          </cell>
          <cell r="I260">
            <v>30100</v>
          </cell>
          <cell r="J260">
            <v>34100</v>
          </cell>
        </row>
        <row r="261">
          <cell r="A261" t="str">
            <v>9#E3500#464</v>
          </cell>
          <cell r="C261">
            <v>4950</v>
          </cell>
          <cell r="D261">
            <v>9800</v>
          </cell>
          <cell r="E261">
            <v>14600</v>
          </cell>
          <cell r="F261">
            <v>19300</v>
          </cell>
          <cell r="G261">
            <v>23900</v>
          </cell>
          <cell r="H261">
            <v>28500</v>
          </cell>
          <cell r="I261">
            <v>33000</v>
          </cell>
          <cell r="J261">
            <v>37400</v>
          </cell>
        </row>
        <row r="262">
          <cell r="A262" t="str">
            <v>9#E4000#336</v>
          </cell>
          <cell r="C262">
            <v>3530</v>
          </cell>
          <cell r="D262">
            <v>6980</v>
          </cell>
          <cell r="E262">
            <v>10400</v>
          </cell>
          <cell r="F262">
            <v>13700</v>
          </cell>
          <cell r="G262">
            <v>16900</v>
          </cell>
          <cell r="H262">
            <v>20100</v>
          </cell>
          <cell r="I262">
            <v>23200</v>
          </cell>
          <cell r="J262">
            <v>26300</v>
          </cell>
          <cell r="K262">
            <v>29300</v>
          </cell>
          <cell r="L262">
            <v>32200</v>
          </cell>
          <cell r="M262">
            <v>35100</v>
          </cell>
          <cell r="N262">
            <v>37900</v>
          </cell>
          <cell r="O262">
            <v>40700</v>
          </cell>
          <cell r="P262">
            <v>43400</v>
          </cell>
        </row>
        <row r="263">
          <cell r="A263" t="str">
            <v>9#E4000#400</v>
          </cell>
          <cell r="C263">
            <v>4500</v>
          </cell>
          <cell r="D263">
            <v>8930</v>
          </cell>
          <cell r="E263">
            <v>13300</v>
          </cell>
          <cell r="F263">
            <v>17600</v>
          </cell>
          <cell r="G263">
            <v>21800</v>
          </cell>
          <cell r="H263">
            <v>26000</v>
          </cell>
          <cell r="I263">
            <v>30100</v>
          </cell>
          <cell r="J263">
            <v>34100</v>
          </cell>
          <cell r="K263">
            <v>38100</v>
          </cell>
          <cell r="L263">
            <v>42000</v>
          </cell>
          <cell r="M263">
            <v>45900</v>
          </cell>
          <cell r="N263">
            <v>49700</v>
          </cell>
          <cell r="O263">
            <v>53400</v>
          </cell>
          <cell r="P263">
            <v>57100</v>
          </cell>
        </row>
        <row r="264">
          <cell r="A264" t="str">
            <v>9#E4000#464</v>
          </cell>
          <cell r="C264">
            <v>4950</v>
          </cell>
          <cell r="D264">
            <v>9800</v>
          </cell>
          <cell r="E264">
            <v>14600</v>
          </cell>
          <cell r="F264">
            <v>19300</v>
          </cell>
          <cell r="G264">
            <v>23900</v>
          </cell>
          <cell r="H264">
            <v>28500</v>
          </cell>
          <cell r="I264">
            <v>33000</v>
          </cell>
          <cell r="J264">
            <v>37400</v>
          </cell>
          <cell r="K264">
            <v>41800</v>
          </cell>
          <cell r="L264">
            <v>46000</v>
          </cell>
          <cell r="M264">
            <v>50300</v>
          </cell>
          <cell r="N264">
            <v>54400</v>
          </cell>
          <cell r="O264">
            <v>58500</v>
          </cell>
          <cell r="P264">
            <v>62500</v>
          </cell>
        </row>
        <row r="265">
          <cell r="A265" t="str">
            <v>9#E420R#450</v>
          </cell>
          <cell r="C265">
            <v>4980</v>
          </cell>
          <cell r="D265">
            <v>9750</v>
          </cell>
          <cell r="E265">
            <v>14300</v>
          </cell>
          <cell r="F265">
            <v>18700</v>
          </cell>
          <cell r="AQ265" t="str">
            <v xml:space="preserve">    </v>
          </cell>
        </row>
        <row r="266">
          <cell r="A266" t="str">
            <v>9#E450#300</v>
          </cell>
          <cell r="C266">
            <v>3350</v>
          </cell>
          <cell r="D266">
            <v>6550</v>
          </cell>
          <cell r="E266">
            <v>9630</v>
          </cell>
          <cell r="F266">
            <v>12600</v>
          </cell>
        </row>
        <row r="267">
          <cell r="A267" t="str">
            <v>9#E450#400</v>
          </cell>
          <cell r="C267">
            <v>4500</v>
          </cell>
          <cell r="D267">
            <v>8780</v>
          </cell>
          <cell r="E267">
            <v>12900</v>
          </cell>
          <cell r="F267">
            <v>16800</v>
          </cell>
        </row>
        <row r="268">
          <cell r="A268" t="str">
            <v>9#E450#480</v>
          </cell>
          <cell r="C268">
            <v>5180</v>
          </cell>
          <cell r="D268">
            <v>10100</v>
          </cell>
          <cell r="E268">
            <v>14800</v>
          </cell>
          <cell r="F268">
            <v>19300</v>
          </cell>
        </row>
        <row r="269">
          <cell r="A269" t="str">
            <v>9#E4500#336</v>
          </cell>
          <cell r="C269">
            <v>3530</v>
          </cell>
          <cell r="D269">
            <v>6980</v>
          </cell>
          <cell r="E269">
            <v>10400</v>
          </cell>
          <cell r="F269">
            <v>13700</v>
          </cell>
          <cell r="G269">
            <v>16900</v>
          </cell>
          <cell r="H269">
            <v>20100</v>
          </cell>
          <cell r="I269">
            <v>23200</v>
          </cell>
          <cell r="J269">
            <v>26300</v>
          </cell>
          <cell r="K269">
            <v>29300</v>
          </cell>
          <cell r="L269">
            <v>32200</v>
          </cell>
          <cell r="M269">
            <v>35100</v>
          </cell>
          <cell r="N269">
            <v>37900</v>
          </cell>
          <cell r="O269">
            <v>40700</v>
          </cell>
          <cell r="P269">
            <v>43400</v>
          </cell>
        </row>
        <row r="270">
          <cell r="A270" t="str">
            <v>9#E4500#400</v>
          </cell>
          <cell r="C270">
            <v>4500</v>
          </cell>
          <cell r="D270">
            <v>8930</v>
          </cell>
          <cell r="E270">
            <v>13300</v>
          </cell>
          <cell r="F270">
            <v>17600</v>
          </cell>
          <cell r="G270">
            <v>21800</v>
          </cell>
          <cell r="H270">
            <v>26000</v>
          </cell>
          <cell r="I270">
            <v>30100</v>
          </cell>
          <cell r="J270">
            <v>34100</v>
          </cell>
          <cell r="K270">
            <v>38100</v>
          </cell>
          <cell r="L270">
            <v>42000</v>
          </cell>
          <cell r="M270">
            <v>45900</v>
          </cell>
          <cell r="N270">
            <v>49700</v>
          </cell>
          <cell r="O270">
            <v>53400</v>
          </cell>
          <cell r="P270">
            <v>57100</v>
          </cell>
        </row>
        <row r="271">
          <cell r="A271" t="str">
            <v>9#E4500#464</v>
          </cell>
          <cell r="C271">
            <v>4950</v>
          </cell>
          <cell r="D271">
            <v>9800</v>
          </cell>
          <cell r="E271">
            <v>14600</v>
          </cell>
          <cell r="F271">
            <v>19300</v>
          </cell>
          <cell r="G271">
            <v>23900</v>
          </cell>
          <cell r="H271">
            <v>28500</v>
          </cell>
          <cell r="I271">
            <v>33000</v>
          </cell>
          <cell r="J271">
            <v>37400</v>
          </cell>
          <cell r="K271">
            <v>41800</v>
          </cell>
          <cell r="L271">
            <v>46000</v>
          </cell>
          <cell r="M271">
            <v>50300</v>
          </cell>
          <cell r="N271">
            <v>54400</v>
          </cell>
          <cell r="O271">
            <v>58500</v>
          </cell>
          <cell r="P271">
            <v>62500</v>
          </cell>
        </row>
        <row r="272">
          <cell r="A272" t="str">
            <v>9#E4900#1050</v>
          </cell>
          <cell r="C272">
            <v>16800</v>
          </cell>
          <cell r="D272">
            <v>33500</v>
          </cell>
          <cell r="E272">
            <v>50100</v>
          </cell>
          <cell r="F272">
            <v>66400</v>
          </cell>
          <cell r="G272">
            <v>82600</v>
          </cell>
          <cell r="H272">
            <v>98600</v>
          </cell>
          <cell r="I272">
            <v>114500</v>
          </cell>
          <cell r="J272">
            <v>130100</v>
          </cell>
          <cell r="K272">
            <v>145600</v>
          </cell>
          <cell r="L272">
            <v>161000</v>
          </cell>
          <cell r="M272">
            <v>176100</v>
          </cell>
          <cell r="N272">
            <v>191100</v>
          </cell>
        </row>
        <row r="273">
          <cell r="A273" t="str">
            <v>9#E4900#1200</v>
          </cell>
          <cell r="C273">
            <v>18200</v>
          </cell>
          <cell r="D273">
            <v>36200</v>
          </cell>
          <cell r="E273">
            <v>54100</v>
          </cell>
          <cell r="F273">
            <v>71700</v>
          </cell>
          <cell r="G273">
            <v>89200</v>
          </cell>
          <cell r="H273">
            <v>106500</v>
          </cell>
          <cell r="I273">
            <v>123600</v>
          </cell>
          <cell r="J273">
            <v>140500</v>
          </cell>
          <cell r="K273">
            <v>157300</v>
          </cell>
          <cell r="L273">
            <v>173900</v>
          </cell>
          <cell r="M273">
            <v>190200</v>
          </cell>
          <cell r="N273">
            <v>206400</v>
          </cell>
        </row>
        <row r="274">
          <cell r="A274" t="str">
            <v>9#E5000#336</v>
          </cell>
          <cell r="C274">
            <v>3530</v>
          </cell>
          <cell r="D274">
            <v>6980</v>
          </cell>
          <cell r="E274">
            <v>10400</v>
          </cell>
          <cell r="F274">
            <v>13700</v>
          </cell>
          <cell r="G274">
            <v>16900</v>
          </cell>
          <cell r="H274">
            <v>20100</v>
          </cell>
          <cell r="I274">
            <v>23200</v>
          </cell>
          <cell r="J274">
            <v>26300</v>
          </cell>
          <cell r="K274">
            <v>29300</v>
          </cell>
          <cell r="L274">
            <v>32200</v>
          </cell>
          <cell r="M274">
            <v>35100</v>
          </cell>
          <cell r="N274">
            <v>37900</v>
          </cell>
          <cell r="O274">
            <v>40700</v>
          </cell>
          <cell r="P274">
            <v>43400</v>
          </cell>
        </row>
        <row r="275">
          <cell r="A275" t="str">
            <v>9#E5000#400</v>
          </cell>
          <cell r="C275">
            <v>4500</v>
          </cell>
          <cell r="D275">
            <v>8930</v>
          </cell>
          <cell r="E275">
            <v>13300</v>
          </cell>
          <cell r="F275">
            <v>17600</v>
          </cell>
          <cell r="G275">
            <v>21800</v>
          </cell>
          <cell r="H275">
            <v>26000</v>
          </cell>
          <cell r="I275">
            <v>30100</v>
          </cell>
          <cell r="J275">
            <v>34100</v>
          </cell>
          <cell r="K275">
            <v>38100</v>
          </cell>
          <cell r="L275">
            <v>42000</v>
          </cell>
          <cell r="M275">
            <v>45900</v>
          </cell>
          <cell r="N275">
            <v>49700</v>
          </cell>
          <cell r="O275">
            <v>53400</v>
          </cell>
          <cell r="P275">
            <v>57100</v>
          </cell>
        </row>
        <row r="276">
          <cell r="A276" t="str">
            <v>9#E5000#464</v>
          </cell>
          <cell r="C276">
            <v>4950</v>
          </cell>
          <cell r="D276">
            <v>9800</v>
          </cell>
          <cell r="E276">
            <v>14600</v>
          </cell>
          <cell r="F276">
            <v>19300</v>
          </cell>
          <cell r="G276">
            <v>23900</v>
          </cell>
          <cell r="H276">
            <v>28500</v>
          </cell>
          <cell r="I276">
            <v>33000</v>
          </cell>
          <cell r="J276">
            <v>37400</v>
          </cell>
          <cell r="K276">
            <v>41800</v>
          </cell>
          <cell r="L276">
            <v>46000</v>
          </cell>
          <cell r="M276">
            <v>50300</v>
          </cell>
          <cell r="N276">
            <v>54400</v>
          </cell>
          <cell r="O276">
            <v>58500</v>
          </cell>
          <cell r="P276">
            <v>62500</v>
          </cell>
        </row>
        <row r="277">
          <cell r="A277" t="str">
            <v>9#E5500#336</v>
          </cell>
          <cell r="C277">
            <v>3530</v>
          </cell>
          <cell r="D277">
            <v>6980</v>
          </cell>
          <cell r="E277">
            <v>10400</v>
          </cell>
          <cell r="F277">
            <v>13700</v>
          </cell>
          <cell r="G277">
            <v>16900</v>
          </cell>
          <cell r="H277">
            <v>20100</v>
          </cell>
          <cell r="I277">
            <v>23200</v>
          </cell>
          <cell r="J277">
            <v>26300</v>
          </cell>
          <cell r="K277">
            <v>29300</v>
          </cell>
          <cell r="L277">
            <v>32200</v>
          </cell>
          <cell r="M277">
            <v>35100</v>
          </cell>
          <cell r="N277">
            <v>37900</v>
          </cell>
          <cell r="O277">
            <v>40700</v>
          </cell>
          <cell r="P277">
            <v>43400</v>
          </cell>
        </row>
        <row r="278">
          <cell r="A278" t="str">
            <v>9#E5500#400</v>
          </cell>
          <cell r="C278">
            <v>4500</v>
          </cell>
          <cell r="D278">
            <v>8930</v>
          </cell>
          <cell r="E278">
            <v>13300</v>
          </cell>
          <cell r="F278">
            <v>17600</v>
          </cell>
          <cell r="G278">
            <v>21800</v>
          </cell>
          <cell r="H278">
            <v>26000</v>
          </cell>
          <cell r="I278">
            <v>30100</v>
          </cell>
          <cell r="J278">
            <v>34100</v>
          </cell>
          <cell r="K278">
            <v>38100</v>
          </cell>
          <cell r="L278">
            <v>42000</v>
          </cell>
          <cell r="M278">
            <v>45900</v>
          </cell>
          <cell r="N278">
            <v>49700</v>
          </cell>
          <cell r="O278">
            <v>53400</v>
          </cell>
          <cell r="P278">
            <v>57100</v>
          </cell>
        </row>
        <row r="279">
          <cell r="A279" t="str">
            <v>9#E5500#464</v>
          </cell>
          <cell r="C279">
            <v>4950</v>
          </cell>
          <cell r="D279">
            <v>9800</v>
          </cell>
          <cell r="E279">
            <v>14600</v>
          </cell>
          <cell r="F279">
            <v>19300</v>
          </cell>
          <cell r="G279">
            <v>23900</v>
          </cell>
          <cell r="H279">
            <v>28500</v>
          </cell>
          <cell r="I279">
            <v>33000</v>
          </cell>
          <cell r="J279">
            <v>37400</v>
          </cell>
          <cell r="K279">
            <v>41800</v>
          </cell>
          <cell r="L279">
            <v>46000</v>
          </cell>
          <cell r="M279">
            <v>50300</v>
          </cell>
          <cell r="N279">
            <v>54400</v>
          </cell>
          <cell r="O279">
            <v>58500</v>
          </cell>
          <cell r="P279">
            <v>62500</v>
          </cell>
        </row>
        <row r="280">
          <cell r="A280" t="str">
            <v>9#E6000#336</v>
          </cell>
          <cell r="C280">
            <v>3530</v>
          </cell>
          <cell r="D280">
            <v>6980</v>
          </cell>
          <cell r="E280">
            <v>10400</v>
          </cell>
          <cell r="F280">
            <v>13700</v>
          </cell>
          <cell r="G280">
            <v>16900</v>
          </cell>
          <cell r="H280">
            <v>20100</v>
          </cell>
          <cell r="I280">
            <v>23200</v>
          </cell>
          <cell r="J280">
            <v>26300</v>
          </cell>
          <cell r="K280">
            <v>29300</v>
          </cell>
          <cell r="L280">
            <v>32200</v>
          </cell>
          <cell r="M280">
            <v>35100</v>
          </cell>
          <cell r="N280">
            <v>37900</v>
          </cell>
          <cell r="O280">
            <v>40700</v>
          </cell>
          <cell r="P280">
            <v>43400</v>
          </cell>
          <cell r="Q280">
            <v>46100</v>
          </cell>
          <cell r="R280">
            <v>48700</v>
          </cell>
          <cell r="S280">
            <v>51200</v>
          </cell>
          <cell r="T280">
            <v>53700</v>
          </cell>
          <cell r="U280">
            <v>56200</v>
          </cell>
          <cell r="V280">
            <v>58600</v>
          </cell>
          <cell r="W280">
            <v>60900</v>
          </cell>
          <cell r="X280">
            <v>63200</v>
          </cell>
          <cell r="Y280">
            <v>65500</v>
          </cell>
          <cell r="Z280">
            <v>67700</v>
          </cell>
          <cell r="AA280">
            <v>69900</v>
          </cell>
          <cell r="AB280">
            <v>72000</v>
          </cell>
          <cell r="AC280">
            <v>74100</v>
          </cell>
          <cell r="AD280">
            <v>76100</v>
          </cell>
          <cell r="AE280">
            <v>78100</v>
          </cell>
          <cell r="AF280">
            <v>80100</v>
          </cell>
        </row>
        <row r="281">
          <cell r="A281" t="str">
            <v>9#E6000#400</v>
          </cell>
          <cell r="C281">
            <v>4500</v>
          </cell>
          <cell r="D281">
            <v>8930</v>
          </cell>
          <cell r="E281">
            <v>13300</v>
          </cell>
          <cell r="F281">
            <v>17600</v>
          </cell>
          <cell r="G281">
            <v>21800</v>
          </cell>
          <cell r="H281">
            <v>26000</v>
          </cell>
          <cell r="I281">
            <v>30100</v>
          </cell>
          <cell r="J281">
            <v>34100</v>
          </cell>
          <cell r="K281">
            <v>38100</v>
          </cell>
          <cell r="L281">
            <v>42000</v>
          </cell>
          <cell r="M281">
            <v>45900</v>
          </cell>
          <cell r="N281">
            <v>49700</v>
          </cell>
          <cell r="O281">
            <v>53400</v>
          </cell>
          <cell r="P281">
            <v>57100</v>
          </cell>
          <cell r="Q281">
            <v>60700</v>
          </cell>
          <cell r="R281">
            <v>64300</v>
          </cell>
          <cell r="S281">
            <v>67800</v>
          </cell>
          <cell r="T281">
            <v>71300</v>
          </cell>
          <cell r="U281">
            <v>74700</v>
          </cell>
          <cell r="V281">
            <v>78100</v>
          </cell>
          <cell r="W281">
            <v>81400</v>
          </cell>
          <cell r="X281">
            <v>84700</v>
          </cell>
          <cell r="Y281">
            <v>87900</v>
          </cell>
          <cell r="Z281">
            <v>91100</v>
          </cell>
          <cell r="AA281">
            <v>94200</v>
          </cell>
          <cell r="AB281">
            <v>97300</v>
          </cell>
          <cell r="AC281">
            <v>100300</v>
          </cell>
          <cell r="AD281">
            <v>103300</v>
          </cell>
          <cell r="AE281">
            <v>106200</v>
          </cell>
          <cell r="AF281">
            <v>109100</v>
          </cell>
        </row>
        <row r="282">
          <cell r="A282" t="str">
            <v>9#E6000#464</v>
          </cell>
          <cell r="C282">
            <v>4950</v>
          </cell>
          <cell r="D282">
            <v>9800</v>
          </cell>
          <cell r="E282">
            <v>14600</v>
          </cell>
          <cell r="F282">
            <v>19300</v>
          </cell>
          <cell r="G282">
            <v>23900</v>
          </cell>
          <cell r="H282">
            <v>28500</v>
          </cell>
          <cell r="I282">
            <v>33000</v>
          </cell>
          <cell r="J282">
            <v>37400</v>
          </cell>
          <cell r="K282">
            <v>41800</v>
          </cell>
          <cell r="L282">
            <v>46000</v>
          </cell>
          <cell r="M282">
            <v>50300</v>
          </cell>
          <cell r="N282">
            <v>54400</v>
          </cell>
          <cell r="O282">
            <v>58500</v>
          </cell>
          <cell r="P282">
            <v>62500</v>
          </cell>
          <cell r="Q282">
            <v>66400</v>
          </cell>
          <cell r="R282">
            <v>70300</v>
          </cell>
          <cell r="S282">
            <v>742000</v>
          </cell>
          <cell r="T282">
            <v>77900</v>
          </cell>
          <cell r="U282">
            <v>81600</v>
          </cell>
          <cell r="V282">
            <v>85300</v>
          </cell>
          <cell r="W282">
            <v>88900</v>
          </cell>
          <cell r="X282">
            <v>92400</v>
          </cell>
          <cell r="Y282">
            <v>95900</v>
          </cell>
          <cell r="Z282">
            <v>99300</v>
          </cell>
          <cell r="AA282">
            <v>102700</v>
          </cell>
          <cell r="AB282">
            <v>106000</v>
          </cell>
          <cell r="AC282">
            <v>109300</v>
          </cell>
          <cell r="AD282">
            <v>112500</v>
          </cell>
          <cell r="AE282">
            <v>115700</v>
          </cell>
          <cell r="AF282">
            <v>118800</v>
          </cell>
        </row>
        <row r="283">
          <cell r="A283" t="str">
            <v>9#E6500#336</v>
          </cell>
          <cell r="C283">
            <v>3530</v>
          </cell>
          <cell r="D283">
            <v>6980</v>
          </cell>
          <cell r="E283">
            <v>10400</v>
          </cell>
          <cell r="F283">
            <v>13700</v>
          </cell>
          <cell r="G283">
            <v>16900</v>
          </cell>
          <cell r="H283">
            <v>20100</v>
          </cell>
          <cell r="I283">
            <v>23200</v>
          </cell>
          <cell r="J283">
            <v>26300</v>
          </cell>
          <cell r="K283">
            <v>29300</v>
          </cell>
          <cell r="L283">
            <v>32200</v>
          </cell>
          <cell r="M283">
            <v>35100</v>
          </cell>
          <cell r="N283">
            <v>37900</v>
          </cell>
          <cell r="O283">
            <v>40700</v>
          </cell>
          <cell r="P283">
            <v>43400</v>
          </cell>
          <cell r="Q283">
            <v>46100</v>
          </cell>
          <cell r="R283">
            <v>48700</v>
          </cell>
          <cell r="S283">
            <v>51200</v>
          </cell>
          <cell r="T283">
            <v>53700</v>
          </cell>
          <cell r="U283">
            <v>56200</v>
          </cell>
          <cell r="V283">
            <v>58600</v>
          </cell>
          <cell r="W283">
            <v>60900</v>
          </cell>
          <cell r="X283">
            <v>63200</v>
          </cell>
          <cell r="Y283">
            <v>65500</v>
          </cell>
          <cell r="Z283">
            <v>67700</v>
          </cell>
          <cell r="AA283">
            <v>69900</v>
          </cell>
          <cell r="AB283">
            <v>72000</v>
          </cell>
          <cell r="AC283">
            <v>74100</v>
          </cell>
          <cell r="AD283">
            <v>76100</v>
          </cell>
          <cell r="AE283">
            <v>78100</v>
          </cell>
          <cell r="AF283">
            <v>80100</v>
          </cell>
        </row>
        <row r="284">
          <cell r="A284" t="str">
            <v>9#E6500#400</v>
          </cell>
          <cell r="C284">
            <v>4500</v>
          </cell>
          <cell r="D284">
            <v>8930</v>
          </cell>
          <cell r="E284">
            <v>13300</v>
          </cell>
          <cell r="F284">
            <v>17600</v>
          </cell>
          <cell r="G284">
            <v>21800</v>
          </cell>
          <cell r="H284">
            <v>26000</v>
          </cell>
          <cell r="I284">
            <v>30100</v>
          </cell>
          <cell r="J284">
            <v>34100</v>
          </cell>
          <cell r="K284">
            <v>38100</v>
          </cell>
          <cell r="L284">
            <v>42000</v>
          </cell>
          <cell r="M284">
            <v>45900</v>
          </cell>
          <cell r="N284">
            <v>49700</v>
          </cell>
          <cell r="O284">
            <v>53400</v>
          </cell>
          <cell r="P284">
            <v>57100</v>
          </cell>
          <cell r="Q284">
            <v>60700</v>
          </cell>
          <cell r="R284">
            <v>64300</v>
          </cell>
          <cell r="S284">
            <v>67800</v>
          </cell>
          <cell r="T284">
            <v>71300</v>
          </cell>
          <cell r="U284">
            <v>74700</v>
          </cell>
          <cell r="V284">
            <v>78100</v>
          </cell>
          <cell r="W284">
            <v>81400</v>
          </cell>
          <cell r="X284">
            <v>84700</v>
          </cell>
          <cell r="Y284">
            <v>87900</v>
          </cell>
          <cell r="Z284">
            <v>91100</v>
          </cell>
          <cell r="AA284">
            <v>94200</v>
          </cell>
          <cell r="AB284">
            <v>97300</v>
          </cell>
          <cell r="AC284">
            <v>100300</v>
          </cell>
          <cell r="AD284">
            <v>103300</v>
          </cell>
          <cell r="AE284">
            <v>106200</v>
          </cell>
          <cell r="AF284">
            <v>109100</v>
          </cell>
        </row>
        <row r="285">
          <cell r="A285" t="str">
            <v>9#E6500#464</v>
          </cell>
          <cell r="C285">
            <v>4950</v>
          </cell>
          <cell r="D285">
            <v>9800</v>
          </cell>
          <cell r="E285">
            <v>14600</v>
          </cell>
          <cell r="F285">
            <v>19300</v>
          </cell>
          <cell r="G285">
            <v>23900</v>
          </cell>
          <cell r="H285">
            <v>28500</v>
          </cell>
          <cell r="I285">
            <v>33000</v>
          </cell>
          <cell r="J285">
            <v>37400</v>
          </cell>
          <cell r="K285">
            <v>41800</v>
          </cell>
          <cell r="L285">
            <v>46000</v>
          </cell>
          <cell r="M285">
            <v>50300</v>
          </cell>
          <cell r="N285">
            <v>54400</v>
          </cell>
          <cell r="O285">
            <v>58500</v>
          </cell>
          <cell r="P285">
            <v>62500</v>
          </cell>
          <cell r="Q285">
            <v>66400</v>
          </cell>
          <cell r="R285">
            <v>70300</v>
          </cell>
          <cell r="S285">
            <v>742000</v>
          </cell>
          <cell r="T285">
            <v>77900</v>
          </cell>
          <cell r="U285">
            <v>81600</v>
          </cell>
          <cell r="V285">
            <v>85300</v>
          </cell>
          <cell r="W285">
            <v>88900</v>
          </cell>
          <cell r="X285">
            <v>92400</v>
          </cell>
          <cell r="Y285">
            <v>95900</v>
          </cell>
          <cell r="Z285">
            <v>99300</v>
          </cell>
          <cell r="AA285">
            <v>102700</v>
          </cell>
          <cell r="AB285">
            <v>106000</v>
          </cell>
          <cell r="AC285">
            <v>109300</v>
          </cell>
          <cell r="AD285">
            <v>112500</v>
          </cell>
          <cell r="AE285">
            <v>115700</v>
          </cell>
          <cell r="AF285">
            <v>118800</v>
          </cell>
        </row>
        <row r="286">
          <cell r="A286" t="str">
            <v>9#E6900#1050</v>
          </cell>
          <cell r="C286">
            <v>16800</v>
          </cell>
          <cell r="D286">
            <v>33500</v>
          </cell>
          <cell r="E286">
            <v>50100</v>
          </cell>
          <cell r="F286">
            <v>66400</v>
          </cell>
          <cell r="G286">
            <v>82600</v>
          </cell>
          <cell r="H286">
            <v>98600</v>
          </cell>
          <cell r="I286">
            <v>114500</v>
          </cell>
          <cell r="J286">
            <v>130100</v>
          </cell>
          <cell r="K286">
            <v>145600</v>
          </cell>
          <cell r="L286">
            <v>161000</v>
          </cell>
          <cell r="M286">
            <v>176100</v>
          </cell>
          <cell r="N286">
            <v>191100</v>
          </cell>
          <cell r="O286">
            <v>206000</v>
          </cell>
          <cell r="P286">
            <v>220600</v>
          </cell>
          <cell r="Q286">
            <v>235200</v>
          </cell>
          <cell r="R286">
            <v>249500</v>
          </cell>
          <cell r="S286">
            <v>263700</v>
          </cell>
          <cell r="T286">
            <v>277800</v>
          </cell>
          <cell r="U286">
            <v>291600</v>
          </cell>
          <cell r="V286">
            <v>305400</v>
          </cell>
          <cell r="W286">
            <v>318900</v>
          </cell>
          <cell r="X286">
            <v>332400</v>
          </cell>
          <cell r="Y286">
            <v>345600</v>
          </cell>
          <cell r="Z286">
            <v>358800</v>
          </cell>
        </row>
        <row r="287">
          <cell r="A287" t="str">
            <v>9#E6900#1200</v>
          </cell>
          <cell r="C287">
            <v>18200</v>
          </cell>
          <cell r="D287">
            <v>36200</v>
          </cell>
          <cell r="E287">
            <v>54100</v>
          </cell>
          <cell r="F287">
            <v>71700</v>
          </cell>
          <cell r="G287">
            <v>89200</v>
          </cell>
          <cell r="H287">
            <v>106500</v>
          </cell>
          <cell r="I287">
            <v>123600</v>
          </cell>
          <cell r="J287">
            <v>140500</v>
          </cell>
          <cell r="K287">
            <v>157300</v>
          </cell>
          <cell r="L287">
            <v>173900</v>
          </cell>
          <cell r="M287">
            <v>190200</v>
          </cell>
          <cell r="N287">
            <v>206400</v>
          </cell>
          <cell r="O287">
            <v>222500</v>
          </cell>
          <cell r="P287">
            <v>238300</v>
          </cell>
          <cell r="Q287">
            <v>254000</v>
          </cell>
          <cell r="R287">
            <v>269500</v>
          </cell>
          <cell r="S287">
            <v>284800</v>
          </cell>
          <cell r="T287">
            <v>300000</v>
          </cell>
          <cell r="U287">
            <v>315000</v>
          </cell>
          <cell r="V287">
            <v>329800</v>
          </cell>
          <cell r="W287">
            <v>344500</v>
          </cell>
          <cell r="X287">
            <v>359000</v>
          </cell>
          <cell r="Y287">
            <v>373300</v>
          </cell>
          <cell r="Z287">
            <v>387500</v>
          </cell>
        </row>
        <row r="288">
          <cell r="A288" t="str">
            <v>9#F12K#1050</v>
          </cell>
          <cell r="C288">
            <v>8500</v>
          </cell>
          <cell r="D288">
            <v>17000</v>
          </cell>
          <cell r="E288">
            <v>25500</v>
          </cell>
          <cell r="F288">
            <v>34000</v>
          </cell>
          <cell r="G288">
            <v>42150</v>
          </cell>
          <cell r="H288">
            <v>50300</v>
          </cell>
          <cell r="I288">
            <v>58450</v>
          </cell>
          <cell r="J288">
            <v>66600</v>
          </cell>
          <cell r="K288">
            <v>74425</v>
          </cell>
          <cell r="L288">
            <v>82250</v>
          </cell>
          <cell r="M288">
            <v>90075</v>
          </cell>
          <cell r="N288">
            <v>97900</v>
          </cell>
          <cell r="O288">
            <v>105425</v>
          </cell>
          <cell r="P288">
            <v>112950</v>
          </cell>
          <cell r="Q288">
            <v>120475</v>
          </cell>
          <cell r="R288">
            <v>128000</v>
          </cell>
          <cell r="S288">
            <v>135225</v>
          </cell>
          <cell r="T288">
            <v>142450</v>
          </cell>
          <cell r="U288">
            <v>149675</v>
          </cell>
          <cell r="V288">
            <v>156900</v>
          </cell>
          <cell r="W288">
            <v>163850</v>
          </cell>
          <cell r="X288">
            <v>170800</v>
          </cell>
          <cell r="Y288">
            <v>177750</v>
          </cell>
          <cell r="Z288">
            <v>184700</v>
          </cell>
          <cell r="AA288">
            <v>191375</v>
          </cell>
          <cell r="AB288">
            <v>198050</v>
          </cell>
          <cell r="AC288">
            <v>204725</v>
          </cell>
          <cell r="AD288">
            <v>211400</v>
          </cell>
          <cell r="AE288">
            <v>217800</v>
          </cell>
          <cell r="AF288">
            <v>224200</v>
          </cell>
          <cell r="AG288">
            <v>230600</v>
          </cell>
          <cell r="AH288">
            <v>237000</v>
          </cell>
          <cell r="AI288">
            <v>243175</v>
          </cell>
          <cell r="AJ288">
            <v>249350</v>
          </cell>
          <cell r="AK288">
            <v>255525</v>
          </cell>
          <cell r="AL288">
            <v>261700</v>
          </cell>
        </row>
        <row r="289">
          <cell r="A289" t="str">
            <v>9#F12K#1200</v>
          </cell>
          <cell r="C289">
            <v>9175</v>
          </cell>
          <cell r="D289">
            <v>18350</v>
          </cell>
          <cell r="E289">
            <v>27525</v>
          </cell>
          <cell r="F289">
            <v>36700</v>
          </cell>
          <cell r="G289">
            <v>45500</v>
          </cell>
          <cell r="H289">
            <v>54300</v>
          </cell>
          <cell r="I289">
            <v>63100</v>
          </cell>
          <cell r="J289">
            <v>71900</v>
          </cell>
          <cell r="K289">
            <v>80375</v>
          </cell>
          <cell r="L289">
            <v>88850</v>
          </cell>
          <cell r="M289">
            <v>97325</v>
          </cell>
          <cell r="N289">
            <v>105800</v>
          </cell>
          <cell r="O289">
            <v>113925</v>
          </cell>
          <cell r="P289">
            <v>122050</v>
          </cell>
          <cell r="Q289">
            <v>130175</v>
          </cell>
          <cell r="R289">
            <v>138300</v>
          </cell>
          <cell r="S289">
            <v>146100</v>
          </cell>
          <cell r="T289">
            <v>153900</v>
          </cell>
          <cell r="U289">
            <v>161700</v>
          </cell>
          <cell r="V289">
            <v>169500</v>
          </cell>
          <cell r="W289">
            <v>177000</v>
          </cell>
          <cell r="X289">
            <v>184500</v>
          </cell>
          <cell r="Y289">
            <v>192000</v>
          </cell>
          <cell r="Z289">
            <v>199500</v>
          </cell>
          <cell r="AA289">
            <v>206700</v>
          </cell>
          <cell r="AB289">
            <v>213900</v>
          </cell>
          <cell r="AC289">
            <v>221100</v>
          </cell>
          <cell r="AD289">
            <v>228300</v>
          </cell>
          <cell r="AE289">
            <v>235225</v>
          </cell>
          <cell r="AF289">
            <v>242150</v>
          </cell>
          <cell r="AG289">
            <v>249075</v>
          </cell>
          <cell r="AH289">
            <v>256000</v>
          </cell>
          <cell r="AI289">
            <v>262650</v>
          </cell>
          <cell r="AJ289">
            <v>269300</v>
          </cell>
          <cell r="AK289">
            <v>275950</v>
          </cell>
          <cell r="AL289">
            <v>282600</v>
          </cell>
        </row>
        <row r="290">
          <cell r="A290" t="str">
            <v>9#F12K#900</v>
          </cell>
          <cell r="C290">
            <v>7625</v>
          </cell>
          <cell r="D290">
            <v>15250</v>
          </cell>
          <cell r="E290">
            <v>22875</v>
          </cell>
          <cell r="F290">
            <v>30500</v>
          </cell>
          <cell r="G290">
            <v>37800</v>
          </cell>
          <cell r="H290">
            <v>45100</v>
          </cell>
          <cell r="I290">
            <v>52400</v>
          </cell>
          <cell r="J290">
            <v>59700</v>
          </cell>
          <cell r="K290">
            <v>66725</v>
          </cell>
          <cell r="L290">
            <v>73750</v>
          </cell>
          <cell r="M290">
            <v>80775</v>
          </cell>
          <cell r="N290">
            <v>87800</v>
          </cell>
          <cell r="O290">
            <v>94550</v>
          </cell>
          <cell r="P290">
            <v>101300</v>
          </cell>
          <cell r="Q290">
            <v>108050</v>
          </cell>
          <cell r="R290">
            <v>114800</v>
          </cell>
          <cell r="S290">
            <v>121300</v>
          </cell>
          <cell r="T290">
            <v>127800</v>
          </cell>
          <cell r="U290">
            <v>134300</v>
          </cell>
          <cell r="V290">
            <v>140800</v>
          </cell>
          <cell r="W290">
            <v>147025</v>
          </cell>
          <cell r="X290">
            <v>153250</v>
          </cell>
          <cell r="Y290">
            <v>159475</v>
          </cell>
          <cell r="Z290">
            <v>165700</v>
          </cell>
          <cell r="AA290">
            <v>171675</v>
          </cell>
          <cell r="AB290">
            <v>177650</v>
          </cell>
          <cell r="AC290">
            <v>183625</v>
          </cell>
          <cell r="AD290">
            <v>189600</v>
          </cell>
          <cell r="AE290">
            <v>195350</v>
          </cell>
          <cell r="AF290">
            <v>201100</v>
          </cell>
          <cell r="AG290">
            <v>206850</v>
          </cell>
          <cell r="AH290">
            <v>212600</v>
          </cell>
          <cell r="AI290">
            <v>218125</v>
          </cell>
          <cell r="AJ290">
            <v>223650</v>
          </cell>
          <cell r="AK290">
            <v>229175</v>
          </cell>
          <cell r="AL290">
            <v>234700</v>
          </cell>
        </row>
        <row r="291">
          <cell r="A291" t="str">
            <v>9#F15K#1050</v>
          </cell>
          <cell r="C291">
            <v>8500</v>
          </cell>
          <cell r="D291">
            <v>17000</v>
          </cell>
          <cell r="E291">
            <v>25500</v>
          </cell>
          <cell r="F291">
            <v>34000</v>
          </cell>
          <cell r="G291">
            <v>42150</v>
          </cell>
          <cell r="H291">
            <v>50300</v>
          </cell>
          <cell r="I291">
            <v>58450</v>
          </cell>
          <cell r="J291">
            <v>66600</v>
          </cell>
          <cell r="K291">
            <v>74425</v>
          </cell>
          <cell r="L291">
            <v>82250</v>
          </cell>
          <cell r="M291">
            <v>90075</v>
          </cell>
          <cell r="N291">
            <v>97900</v>
          </cell>
          <cell r="O291">
            <v>105425</v>
          </cell>
          <cell r="P291">
            <v>112950</v>
          </cell>
          <cell r="Q291">
            <v>120475</v>
          </cell>
          <cell r="R291">
            <v>128000</v>
          </cell>
          <cell r="S291">
            <v>135225</v>
          </cell>
          <cell r="T291">
            <v>142450</v>
          </cell>
          <cell r="U291">
            <v>149675</v>
          </cell>
          <cell r="V291">
            <v>156900</v>
          </cell>
          <cell r="W291">
            <v>163850</v>
          </cell>
          <cell r="X291">
            <v>170800</v>
          </cell>
          <cell r="Y291">
            <v>177750</v>
          </cell>
          <cell r="Z291">
            <v>184700</v>
          </cell>
          <cell r="AA291">
            <v>191375</v>
          </cell>
          <cell r="AB291">
            <v>198050</v>
          </cell>
          <cell r="AC291">
            <v>204725</v>
          </cell>
          <cell r="AD291">
            <v>211400</v>
          </cell>
          <cell r="AE291">
            <v>217800</v>
          </cell>
          <cell r="AF291">
            <v>224200</v>
          </cell>
          <cell r="AG291">
            <v>230600</v>
          </cell>
          <cell r="AH291">
            <v>237000</v>
          </cell>
          <cell r="AI291">
            <v>243175</v>
          </cell>
          <cell r="AJ291">
            <v>249350</v>
          </cell>
          <cell r="AK291">
            <v>255525</v>
          </cell>
          <cell r="AL291">
            <v>261700</v>
          </cell>
          <cell r="AM291">
            <v>267600</v>
          </cell>
          <cell r="AN291">
            <v>273500</v>
          </cell>
          <cell r="AO291">
            <v>279400</v>
          </cell>
          <cell r="AP291">
            <v>285300</v>
          </cell>
          <cell r="AQ291">
            <v>290975</v>
          </cell>
          <cell r="AR291">
            <v>296650</v>
          </cell>
          <cell r="AS291">
            <v>302325</v>
          </cell>
          <cell r="AT291">
            <v>308000</v>
          </cell>
          <cell r="AU291">
            <v>313475</v>
          </cell>
          <cell r="AV291">
            <v>318950</v>
          </cell>
          <cell r="AW291">
            <v>324425</v>
          </cell>
          <cell r="AX291">
            <v>329900</v>
          </cell>
          <cell r="AY291">
            <v>335125</v>
          </cell>
          <cell r="AZ291">
            <v>340350</v>
          </cell>
          <cell r="BA291">
            <v>345575</v>
          </cell>
          <cell r="BB291">
            <v>350800</v>
          </cell>
          <cell r="BC291">
            <v>355850</v>
          </cell>
          <cell r="BD291">
            <v>360900</v>
          </cell>
          <cell r="BE291">
            <v>365950</v>
          </cell>
          <cell r="BF291">
            <v>371000</v>
          </cell>
          <cell r="BG291">
            <v>375825</v>
          </cell>
          <cell r="BH291">
            <v>380650</v>
          </cell>
          <cell r="BI291">
            <v>385475</v>
          </cell>
          <cell r="BJ291">
            <v>390300</v>
          </cell>
          <cell r="BK291">
            <v>394950</v>
          </cell>
          <cell r="BL291">
            <v>399600</v>
          </cell>
          <cell r="BM291">
            <v>404250</v>
          </cell>
          <cell r="BN291">
            <v>408900</v>
          </cell>
          <cell r="BO291">
            <v>413350</v>
          </cell>
          <cell r="BP291">
            <v>417800</v>
          </cell>
          <cell r="BQ291">
            <v>422250</v>
          </cell>
          <cell r="BR291">
            <v>426700</v>
          </cell>
          <cell r="BS291">
            <v>431000</v>
          </cell>
          <cell r="BT291">
            <v>435300</v>
          </cell>
          <cell r="BU291">
            <v>439600</v>
          </cell>
          <cell r="BV291">
            <v>443900</v>
          </cell>
        </row>
        <row r="292">
          <cell r="A292" t="str">
            <v>9#F15K#1200</v>
          </cell>
          <cell r="C292">
            <v>9175</v>
          </cell>
          <cell r="D292">
            <v>18350</v>
          </cell>
          <cell r="E292">
            <v>27525</v>
          </cell>
          <cell r="F292">
            <v>36700</v>
          </cell>
          <cell r="G292">
            <v>45500</v>
          </cell>
          <cell r="H292">
            <v>54300</v>
          </cell>
          <cell r="I292">
            <v>63100</v>
          </cell>
          <cell r="J292">
            <v>71900</v>
          </cell>
          <cell r="K292">
            <v>80375</v>
          </cell>
          <cell r="L292">
            <v>88850</v>
          </cell>
          <cell r="M292">
            <v>97325</v>
          </cell>
          <cell r="N292">
            <v>105800</v>
          </cell>
          <cell r="O292">
            <v>113925</v>
          </cell>
          <cell r="P292">
            <v>122050</v>
          </cell>
          <cell r="Q292">
            <v>130175</v>
          </cell>
          <cell r="R292">
            <v>138300</v>
          </cell>
          <cell r="S292">
            <v>146100</v>
          </cell>
          <cell r="T292">
            <v>153900</v>
          </cell>
          <cell r="U292">
            <v>161700</v>
          </cell>
          <cell r="V292">
            <v>169500</v>
          </cell>
          <cell r="W292">
            <v>177000</v>
          </cell>
          <cell r="X292">
            <v>184500</v>
          </cell>
          <cell r="Y292">
            <v>192000</v>
          </cell>
          <cell r="Z292">
            <v>199500</v>
          </cell>
          <cell r="AA292">
            <v>206700</v>
          </cell>
          <cell r="AB292">
            <v>213900</v>
          </cell>
          <cell r="AC292">
            <v>221100</v>
          </cell>
          <cell r="AD292">
            <v>228300</v>
          </cell>
          <cell r="AE292">
            <v>235225</v>
          </cell>
          <cell r="AF292">
            <v>242150</v>
          </cell>
          <cell r="AG292">
            <v>249075</v>
          </cell>
          <cell r="AH292">
            <v>256000</v>
          </cell>
          <cell r="AI292">
            <v>262650</v>
          </cell>
          <cell r="AJ292">
            <v>269300</v>
          </cell>
          <cell r="AK292">
            <v>275950</v>
          </cell>
          <cell r="AL292">
            <v>282600</v>
          </cell>
          <cell r="AM292">
            <v>288975</v>
          </cell>
          <cell r="AN292">
            <v>295350</v>
          </cell>
          <cell r="AO292">
            <v>301725</v>
          </cell>
          <cell r="AP292">
            <v>308100</v>
          </cell>
          <cell r="AQ292">
            <v>314250</v>
          </cell>
          <cell r="AR292">
            <v>320400</v>
          </cell>
          <cell r="AS292">
            <v>326550</v>
          </cell>
          <cell r="AT292">
            <v>332700</v>
          </cell>
          <cell r="AU292">
            <v>338575</v>
          </cell>
          <cell r="AV292">
            <v>344450</v>
          </cell>
          <cell r="AW292">
            <v>350325</v>
          </cell>
          <cell r="AX292">
            <v>356200</v>
          </cell>
          <cell r="AY292">
            <v>361875</v>
          </cell>
          <cell r="AZ292">
            <v>367550</v>
          </cell>
          <cell r="BA292">
            <v>373225</v>
          </cell>
          <cell r="BB292">
            <v>378900</v>
          </cell>
          <cell r="BC292">
            <v>384325</v>
          </cell>
          <cell r="BD292">
            <v>389750</v>
          </cell>
          <cell r="BE292">
            <v>395175</v>
          </cell>
          <cell r="BF292">
            <v>400600</v>
          </cell>
          <cell r="BG292">
            <v>405825</v>
          </cell>
          <cell r="BH292">
            <v>411050</v>
          </cell>
          <cell r="BI292">
            <v>416275</v>
          </cell>
          <cell r="BJ292">
            <v>421500</v>
          </cell>
          <cell r="BK292">
            <v>426525</v>
          </cell>
          <cell r="BL292">
            <v>431550</v>
          </cell>
          <cell r="BM292">
            <v>436575</v>
          </cell>
          <cell r="BN292">
            <v>441600</v>
          </cell>
          <cell r="BO292">
            <v>446400</v>
          </cell>
          <cell r="BP292">
            <v>451200</v>
          </cell>
          <cell r="BQ292">
            <v>456000</v>
          </cell>
          <cell r="BR292">
            <v>460800</v>
          </cell>
          <cell r="BS292">
            <v>465450</v>
          </cell>
          <cell r="BT292">
            <v>470100</v>
          </cell>
          <cell r="BU292">
            <v>474750</v>
          </cell>
          <cell r="BV292">
            <v>479400</v>
          </cell>
        </row>
        <row r="293">
          <cell r="A293" t="str">
            <v>9#F15K#900</v>
          </cell>
          <cell r="C293">
            <v>7625</v>
          </cell>
          <cell r="D293">
            <v>15250</v>
          </cell>
          <cell r="E293">
            <v>22875</v>
          </cell>
          <cell r="F293">
            <v>30500</v>
          </cell>
          <cell r="G293">
            <v>37800</v>
          </cell>
          <cell r="H293">
            <v>45100</v>
          </cell>
          <cell r="I293">
            <v>52400</v>
          </cell>
          <cell r="J293">
            <v>59700</v>
          </cell>
          <cell r="K293">
            <v>66725</v>
          </cell>
          <cell r="L293">
            <v>73750</v>
          </cell>
          <cell r="M293">
            <v>80775</v>
          </cell>
          <cell r="N293">
            <v>87800</v>
          </cell>
          <cell r="O293">
            <v>94550</v>
          </cell>
          <cell r="P293">
            <v>101300</v>
          </cell>
          <cell r="Q293">
            <v>108050</v>
          </cell>
          <cell r="R293">
            <v>114800</v>
          </cell>
          <cell r="S293">
            <v>121300</v>
          </cell>
          <cell r="T293">
            <v>127800</v>
          </cell>
          <cell r="U293">
            <v>134300</v>
          </cell>
          <cell r="V293">
            <v>140800</v>
          </cell>
          <cell r="W293">
            <v>147025</v>
          </cell>
          <cell r="X293">
            <v>153250</v>
          </cell>
          <cell r="Y293">
            <v>159475</v>
          </cell>
          <cell r="Z293">
            <v>165700</v>
          </cell>
          <cell r="AA293">
            <v>171675</v>
          </cell>
          <cell r="AB293">
            <v>177650</v>
          </cell>
          <cell r="AC293">
            <v>183625</v>
          </cell>
          <cell r="AD293">
            <v>189600</v>
          </cell>
          <cell r="AE293">
            <v>195350</v>
          </cell>
          <cell r="AF293">
            <v>201100</v>
          </cell>
          <cell r="AG293">
            <v>206850</v>
          </cell>
          <cell r="AH293">
            <v>212600</v>
          </cell>
          <cell r="AI293">
            <v>218125</v>
          </cell>
          <cell r="AJ293">
            <v>223650</v>
          </cell>
          <cell r="AK293">
            <v>229175</v>
          </cell>
          <cell r="AL293">
            <v>234700</v>
          </cell>
          <cell r="AM293">
            <v>240000</v>
          </cell>
          <cell r="AN293">
            <v>245300</v>
          </cell>
          <cell r="AO293">
            <v>250600</v>
          </cell>
          <cell r="AP293">
            <v>255900</v>
          </cell>
          <cell r="AQ293">
            <v>260975</v>
          </cell>
          <cell r="AR293">
            <v>266050</v>
          </cell>
          <cell r="AS293">
            <v>271125</v>
          </cell>
          <cell r="AT293">
            <v>276200</v>
          </cell>
          <cell r="AU293">
            <v>281100</v>
          </cell>
          <cell r="AV293">
            <v>286000</v>
          </cell>
          <cell r="AW293">
            <v>290900</v>
          </cell>
          <cell r="AX293">
            <v>295800</v>
          </cell>
          <cell r="AY293">
            <v>300500</v>
          </cell>
          <cell r="AZ293">
            <v>305200</v>
          </cell>
          <cell r="BA293">
            <v>309900</v>
          </cell>
          <cell r="BB293">
            <v>314600</v>
          </cell>
          <cell r="BC293">
            <v>319125</v>
          </cell>
          <cell r="BD293">
            <v>323650</v>
          </cell>
          <cell r="BE293">
            <v>328175</v>
          </cell>
          <cell r="BF293">
            <v>332700</v>
          </cell>
          <cell r="BG293">
            <v>337025</v>
          </cell>
          <cell r="BH293">
            <v>341350</v>
          </cell>
          <cell r="BI293">
            <v>345675</v>
          </cell>
          <cell r="BJ293">
            <v>350000</v>
          </cell>
          <cell r="BK293">
            <v>354175</v>
          </cell>
          <cell r="BL293">
            <v>358350</v>
          </cell>
          <cell r="BM293">
            <v>362525</v>
          </cell>
          <cell r="BN293">
            <v>366700</v>
          </cell>
          <cell r="BO293">
            <v>370700</v>
          </cell>
          <cell r="BP293">
            <v>374700</v>
          </cell>
          <cell r="BQ293">
            <v>378700</v>
          </cell>
          <cell r="BR293">
            <v>382700</v>
          </cell>
          <cell r="BS293">
            <v>386550</v>
          </cell>
          <cell r="BT293">
            <v>390400</v>
          </cell>
          <cell r="BU293">
            <v>394250</v>
          </cell>
          <cell r="BV293">
            <v>398100</v>
          </cell>
        </row>
        <row r="294">
          <cell r="A294" t="str">
            <v>9#F280R#1015</v>
          </cell>
          <cell r="C294">
            <v>8920</v>
          </cell>
          <cell r="D294">
            <v>17800</v>
          </cell>
        </row>
        <row r="295">
          <cell r="A295" t="str">
            <v>9#F280R#1200</v>
          </cell>
          <cell r="C295">
            <v>9730</v>
          </cell>
          <cell r="D295">
            <v>19400</v>
          </cell>
        </row>
        <row r="296">
          <cell r="A296" t="str">
            <v>9#F280R#750</v>
          </cell>
          <cell r="C296">
            <v>6830</v>
          </cell>
          <cell r="D296">
            <v>13600</v>
          </cell>
        </row>
        <row r="297">
          <cell r="A297" t="str">
            <v>9#F280R#900</v>
          </cell>
          <cell r="C297">
            <v>8050</v>
          </cell>
          <cell r="D297">
            <v>16000</v>
          </cell>
        </row>
        <row r="298">
          <cell r="A298" t="str">
            <v>9#F3800#1050</v>
          </cell>
          <cell r="C298">
            <v>8650</v>
          </cell>
          <cell r="D298">
            <v>17200</v>
          </cell>
          <cell r="E298">
            <v>25800</v>
          </cell>
          <cell r="F298">
            <v>34200</v>
          </cell>
          <cell r="G298">
            <v>42600</v>
          </cell>
          <cell r="H298">
            <v>51000</v>
          </cell>
          <cell r="I298">
            <v>59300</v>
          </cell>
          <cell r="J298">
            <v>67500</v>
          </cell>
        </row>
        <row r="299">
          <cell r="A299" t="str">
            <v>9#F3800#1200</v>
          </cell>
          <cell r="C299">
            <v>9340</v>
          </cell>
          <cell r="D299">
            <v>18600</v>
          </cell>
          <cell r="E299">
            <v>27800</v>
          </cell>
          <cell r="F299">
            <v>37000</v>
          </cell>
          <cell r="G299">
            <v>46000</v>
          </cell>
          <cell r="H299">
            <v>55100</v>
          </cell>
          <cell r="I299">
            <v>64000</v>
          </cell>
          <cell r="J299">
            <v>72900</v>
          </cell>
        </row>
        <row r="300">
          <cell r="A300" t="str">
            <v>9#F3800#750</v>
          </cell>
          <cell r="C300">
            <v>6590</v>
          </cell>
          <cell r="D300">
            <v>13100</v>
          </cell>
          <cell r="E300">
            <v>19600</v>
          </cell>
          <cell r="F300">
            <v>26100</v>
          </cell>
          <cell r="G300">
            <v>32400</v>
          </cell>
          <cell r="H300">
            <v>38800</v>
          </cell>
          <cell r="I300">
            <v>45100</v>
          </cell>
          <cell r="J300">
            <v>51300</v>
          </cell>
        </row>
        <row r="301">
          <cell r="A301" t="str">
            <v>9#F3800#900</v>
          </cell>
          <cell r="C301">
            <v>7750</v>
          </cell>
          <cell r="D301">
            <v>15400</v>
          </cell>
          <cell r="E301">
            <v>23100</v>
          </cell>
          <cell r="F301">
            <v>30700</v>
          </cell>
          <cell r="G301">
            <v>38200</v>
          </cell>
          <cell r="H301">
            <v>45700</v>
          </cell>
          <cell r="I301">
            <v>53100</v>
          </cell>
          <cell r="J301">
            <v>60500</v>
          </cell>
        </row>
        <row r="302">
          <cell r="A302" t="str">
            <v>9#F4800#1050</v>
          </cell>
          <cell r="C302">
            <v>8650</v>
          </cell>
          <cell r="D302">
            <v>17200</v>
          </cell>
          <cell r="E302">
            <v>25800</v>
          </cell>
          <cell r="F302">
            <v>34200</v>
          </cell>
          <cell r="G302">
            <v>42600</v>
          </cell>
          <cell r="H302">
            <v>51000</v>
          </cell>
          <cell r="I302">
            <v>59300</v>
          </cell>
          <cell r="J302">
            <v>67500</v>
          </cell>
          <cell r="K302">
            <v>75700</v>
          </cell>
          <cell r="L302">
            <v>83800</v>
          </cell>
          <cell r="M302">
            <v>91900</v>
          </cell>
          <cell r="N302">
            <v>99900</v>
          </cell>
        </row>
        <row r="303">
          <cell r="A303" t="str">
            <v>9#F4800#1200</v>
          </cell>
          <cell r="C303">
            <v>9340</v>
          </cell>
          <cell r="D303">
            <v>18600</v>
          </cell>
          <cell r="E303">
            <v>27800</v>
          </cell>
          <cell r="F303">
            <v>37000</v>
          </cell>
          <cell r="G303">
            <v>46000</v>
          </cell>
          <cell r="H303">
            <v>55100</v>
          </cell>
          <cell r="I303">
            <v>64000</v>
          </cell>
          <cell r="J303">
            <v>72900</v>
          </cell>
          <cell r="K303">
            <v>81700</v>
          </cell>
          <cell r="L303">
            <v>90500</v>
          </cell>
          <cell r="M303">
            <v>99200</v>
          </cell>
          <cell r="N303">
            <v>107900</v>
          </cell>
        </row>
        <row r="304">
          <cell r="A304" t="str">
            <v>9#F4800#750</v>
          </cell>
          <cell r="C304">
            <v>6590</v>
          </cell>
          <cell r="D304">
            <v>13100</v>
          </cell>
          <cell r="E304">
            <v>19600</v>
          </cell>
          <cell r="F304">
            <v>26100</v>
          </cell>
          <cell r="G304">
            <v>32400</v>
          </cell>
          <cell r="H304">
            <v>38800</v>
          </cell>
          <cell r="I304">
            <v>45100</v>
          </cell>
          <cell r="J304">
            <v>51300</v>
          </cell>
          <cell r="K304">
            <v>57500</v>
          </cell>
          <cell r="L304">
            <v>63600</v>
          </cell>
          <cell r="M304">
            <v>69700</v>
          </cell>
          <cell r="N304">
            <v>75700</v>
          </cell>
        </row>
        <row r="305">
          <cell r="A305" t="str">
            <v>9#F4800#900</v>
          </cell>
          <cell r="C305">
            <v>7750</v>
          </cell>
          <cell r="D305">
            <v>15400</v>
          </cell>
          <cell r="E305">
            <v>23100</v>
          </cell>
          <cell r="F305">
            <v>30700</v>
          </cell>
          <cell r="G305">
            <v>38200</v>
          </cell>
          <cell r="H305">
            <v>45700</v>
          </cell>
          <cell r="I305">
            <v>53100</v>
          </cell>
          <cell r="J305">
            <v>60500</v>
          </cell>
          <cell r="K305">
            <v>67800</v>
          </cell>
          <cell r="L305">
            <v>75100</v>
          </cell>
          <cell r="M305">
            <v>82300</v>
          </cell>
          <cell r="N305">
            <v>89500</v>
          </cell>
        </row>
        <row r="306">
          <cell r="A306" t="str">
            <v>9#F6800#1050</v>
          </cell>
          <cell r="C306">
            <v>8650</v>
          </cell>
          <cell r="D306">
            <v>17200</v>
          </cell>
          <cell r="E306">
            <v>25800</v>
          </cell>
          <cell r="F306">
            <v>34200</v>
          </cell>
          <cell r="G306">
            <v>42600</v>
          </cell>
          <cell r="H306">
            <v>51000</v>
          </cell>
          <cell r="I306">
            <v>59300</v>
          </cell>
          <cell r="J306">
            <v>67500</v>
          </cell>
          <cell r="K306">
            <v>75700</v>
          </cell>
          <cell r="L306">
            <v>83800</v>
          </cell>
          <cell r="M306">
            <v>91900</v>
          </cell>
          <cell r="N306">
            <v>99900</v>
          </cell>
          <cell r="O306">
            <v>107800</v>
          </cell>
          <cell r="P306">
            <v>115700</v>
          </cell>
          <cell r="Q306">
            <v>123500</v>
          </cell>
          <cell r="R306">
            <v>131300</v>
          </cell>
          <cell r="S306">
            <v>139000</v>
          </cell>
          <cell r="T306">
            <v>146700</v>
          </cell>
          <cell r="U306">
            <v>154300</v>
          </cell>
          <cell r="V306">
            <v>161900</v>
          </cell>
          <cell r="W306">
            <v>169400</v>
          </cell>
          <cell r="X306">
            <v>176900</v>
          </cell>
          <cell r="Y306">
            <v>184300</v>
          </cell>
          <cell r="Z306">
            <v>191600</v>
          </cell>
        </row>
        <row r="307">
          <cell r="A307" t="str">
            <v>9#F6800#1200</v>
          </cell>
          <cell r="C307">
            <v>9340</v>
          </cell>
          <cell r="D307">
            <v>18600</v>
          </cell>
          <cell r="E307">
            <v>27800</v>
          </cell>
          <cell r="F307">
            <v>37000</v>
          </cell>
          <cell r="G307">
            <v>46000</v>
          </cell>
          <cell r="H307">
            <v>55100</v>
          </cell>
          <cell r="I307">
            <v>64000</v>
          </cell>
          <cell r="J307">
            <v>72900</v>
          </cell>
          <cell r="K307">
            <v>81700</v>
          </cell>
          <cell r="L307">
            <v>90500</v>
          </cell>
          <cell r="M307">
            <v>99200</v>
          </cell>
          <cell r="N307">
            <v>107900</v>
          </cell>
          <cell r="O307">
            <v>116400</v>
          </cell>
          <cell r="P307">
            <v>125000</v>
          </cell>
          <cell r="Q307">
            <v>133400</v>
          </cell>
          <cell r="R307">
            <v>141800</v>
          </cell>
          <cell r="S307">
            <v>150200</v>
          </cell>
          <cell r="T307">
            <v>158500</v>
          </cell>
          <cell r="U307">
            <v>166700</v>
          </cell>
          <cell r="V307">
            <v>174900</v>
          </cell>
          <cell r="W307">
            <v>183000</v>
          </cell>
          <cell r="X307">
            <v>191000</v>
          </cell>
          <cell r="Y307">
            <v>199000</v>
          </cell>
          <cell r="Z307">
            <v>207000</v>
          </cell>
        </row>
        <row r="308">
          <cell r="A308" t="str">
            <v>9#F6800#750</v>
          </cell>
          <cell r="C308">
            <v>6590</v>
          </cell>
          <cell r="D308">
            <v>13100</v>
          </cell>
          <cell r="E308">
            <v>19600</v>
          </cell>
          <cell r="F308">
            <v>26100</v>
          </cell>
          <cell r="G308">
            <v>32400</v>
          </cell>
          <cell r="H308">
            <v>38800</v>
          </cell>
          <cell r="I308">
            <v>45100</v>
          </cell>
          <cell r="J308">
            <v>51300</v>
          </cell>
          <cell r="K308">
            <v>57500</v>
          </cell>
          <cell r="L308">
            <v>63600</v>
          </cell>
          <cell r="M308">
            <v>69700</v>
          </cell>
          <cell r="N308">
            <v>75700</v>
          </cell>
          <cell r="O308">
            <v>81700</v>
          </cell>
          <cell r="P308">
            <v>87600</v>
          </cell>
          <cell r="Q308">
            <v>93500</v>
          </cell>
          <cell r="R308">
            <v>99400</v>
          </cell>
          <cell r="S308">
            <v>105200</v>
          </cell>
          <cell r="T308">
            <v>110900</v>
          </cell>
          <cell r="U308">
            <v>116600</v>
          </cell>
          <cell r="V308">
            <v>122300</v>
          </cell>
          <cell r="W308">
            <v>127900</v>
          </cell>
          <cell r="X308">
            <v>133500</v>
          </cell>
          <cell r="Y308">
            <v>139000</v>
          </cell>
          <cell r="Z308">
            <v>144500</v>
          </cell>
        </row>
        <row r="309">
          <cell r="A309" t="str">
            <v>9#F6800#900</v>
          </cell>
          <cell r="C309">
            <v>7750</v>
          </cell>
          <cell r="D309">
            <v>15400</v>
          </cell>
          <cell r="E309">
            <v>23100</v>
          </cell>
          <cell r="F309">
            <v>30700</v>
          </cell>
          <cell r="G309">
            <v>38200</v>
          </cell>
          <cell r="H309">
            <v>45700</v>
          </cell>
          <cell r="I309">
            <v>53100</v>
          </cell>
          <cell r="J309">
            <v>60500</v>
          </cell>
          <cell r="K309">
            <v>67800</v>
          </cell>
          <cell r="L309">
            <v>75100</v>
          </cell>
          <cell r="M309">
            <v>82300</v>
          </cell>
          <cell r="N309">
            <v>89500</v>
          </cell>
          <cell r="O309">
            <v>96600</v>
          </cell>
          <cell r="P309">
            <v>103700</v>
          </cell>
          <cell r="Q309">
            <v>110700</v>
          </cell>
          <cell r="R309">
            <v>117700</v>
          </cell>
          <cell r="S309">
            <v>124600</v>
          </cell>
          <cell r="T309">
            <v>131500</v>
          </cell>
          <cell r="U309">
            <v>138300</v>
          </cell>
          <cell r="V309">
            <v>145100</v>
          </cell>
          <cell r="W309">
            <v>151900</v>
          </cell>
          <cell r="X309">
            <v>158500</v>
          </cell>
          <cell r="Y309">
            <v>165200</v>
          </cell>
          <cell r="Z309">
            <v>171800</v>
          </cell>
        </row>
        <row r="310">
          <cell r="A310" t="str">
            <v>9#V1280#1200</v>
          </cell>
          <cell r="C310">
            <v>9340</v>
          </cell>
          <cell r="D310">
            <v>18600</v>
          </cell>
          <cell r="E310">
            <v>27800</v>
          </cell>
          <cell r="F310">
            <v>37000</v>
          </cell>
          <cell r="G310">
            <v>46000</v>
          </cell>
          <cell r="H310">
            <v>55100</v>
          </cell>
          <cell r="I310">
            <v>64000</v>
          </cell>
          <cell r="J310">
            <v>72900</v>
          </cell>
          <cell r="K310">
            <v>81700</v>
          </cell>
          <cell r="L310">
            <v>90500</v>
          </cell>
          <cell r="M310">
            <v>99200</v>
          </cell>
          <cell r="N310">
            <v>107900</v>
          </cell>
        </row>
        <row r="311">
          <cell r="A311" t="str">
            <v>9#V1280#900</v>
          </cell>
          <cell r="C311">
            <v>7750</v>
          </cell>
          <cell r="D311">
            <v>15400</v>
          </cell>
          <cell r="E311">
            <v>23100</v>
          </cell>
          <cell r="F311">
            <v>30700</v>
          </cell>
          <cell r="G311">
            <v>38200</v>
          </cell>
          <cell r="H311">
            <v>45700</v>
          </cell>
          <cell r="I311">
            <v>53100</v>
          </cell>
          <cell r="J311">
            <v>60500</v>
          </cell>
          <cell r="K311">
            <v>67800</v>
          </cell>
          <cell r="L311">
            <v>75100</v>
          </cell>
          <cell r="M311">
            <v>82300</v>
          </cell>
          <cell r="N311">
            <v>89500</v>
          </cell>
        </row>
        <row r="312">
          <cell r="A312" t="str">
            <v>9#V20z#900</v>
          </cell>
          <cell r="C312">
            <v>525</v>
          </cell>
          <cell r="D312">
            <v>1050</v>
          </cell>
        </row>
        <row r="313">
          <cell r="A313" t="str">
            <v>9#V210#1000</v>
          </cell>
          <cell r="C313">
            <v>8130</v>
          </cell>
          <cell r="D313">
            <v>15700</v>
          </cell>
        </row>
        <row r="314">
          <cell r="A314" t="str">
            <v>9#V210#1280</v>
          </cell>
          <cell r="C314">
            <v>9920</v>
          </cell>
          <cell r="D314">
            <v>19200</v>
          </cell>
        </row>
        <row r="315">
          <cell r="A315" t="str">
            <v>9#V240#1000</v>
          </cell>
          <cell r="C315">
            <v>8130</v>
          </cell>
          <cell r="D315">
            <v>15700</v>
          </cell>
        </row>
        <row r="316">
          <cell r="A316" t="str">
            <v>9#V240#1280</v>
          </cell>
          <cell r="C316">
            <v>9920</v>
          </cell>
          <cell r="D316">
            <v>19200</v>
          </cell>
        </row>
        <row r="317">
          <cell r="A317" t="str">
            <v>9#V250#1060</v>
          </cell>
          <cell r="C317">
            <v>8130</v>
          </cell>
          <cell r="D317">
            <v>15700</v>
          </cell>
        </row>
        <row r="318">
          <cell r="A318" t="str">
            <v>9#V250#1280</v>
          </cell>
          <cell r="C318">
            <v>9750</v>
          </cell>
          <cell r="D318">
            <v>19400</v>
          </cell>
        </row>
        <row r="319">
          <cell r="A319" t="str">
            <v>9#V440#1062</v>
          </cell>
          <cell r="C319">
            <v>8130</v>
          </cell>
          <cell r="D319">
            <v>15700</v>
          </cell>
          <cell r="E319">
            <v>22900</v>
          </cell>
          <cell r="F319">
            <v>29500</v>
          </cell>
        </row>
        <row r="320">
          <cell r="A320" t="str">
            <v>9#V440#1280</v>
          </cell>
          <cell r="C320">
            <v>9920</v>
          </cell>
          <cell r="D320">
            <v>19200</v>
          </cell>
          <cell r="E320">
            <v>27900</v>
          </cell>
          <cell r="F320">
            <v>36000</v>
          </cell>
        </row>
        <row r="321">
          <cell r="A321" t="str">
            <v>9#V480#1050</v>
          </cell>
          <cell r="C321">
            <v>9060</v>
          </cell>
          <cell r="D321">
            <v>18000</v>
          </cell>
          <cell r="E321">
            <v>27000</v>
          </cell>
          <cell r="F321">
            <v>35800</v>
          </cell>
        </row>
        <row r="322">
          <cell r="A322" t="str">
            <v>9#V480#1200</v>
          </cell>
          <cell r="C322">
            <v>9750</v>
          </cell>
          <cell r="D322">
            <v>19400</v>
          </cell>
          <cell r="E322">
            <v>29000</v>
          </cell>
          <cell r="F322">
            <v>38500</v>
          </cell>
        </row>
        <row r="323">
          <cell r="A323" t="str">
            <v>9#V480#750</v>
          </cell>
          <cell r="C323">
            <v>6860</v>
          </cell>
          <cell r="D323">
            <v>13700</v>
          </cell>
          <cell r="E323">
            <v>20400</v>
          </cell>
          <cell r="F323">
            <v>27100</v>
          </cell>
        </row>
        <row r="324">
          <cell r="A324" t="str">
            <v>9#V480#900</v>
          </cell>
          <cell r="C324">
            <v>8090</v>
          </cell>
          <cell r="D324">
            <v>16100</v>
          </cell>
          <cell r="E324">
            <v>24100</v>
          </cell>
          <cell r="F324">
            <v>32000</v>
          </cell>
        </row>
        <row r="325">
          <cell r="A325" t="str">
            <v>9#V880#1050</v>
          </cell>
          <cell r="C325">
            <v>9100</v>
          </cell>
          <cell r="D325">
            <v>18000</v>
          </cell>
          <cell r="E325">
            <v>27000</v>
          </cell>
          <cell r="F325">
            <v>35800</v>
          </cell>
          <cell r="G325">
            <v>44600</v>
          </cell>
          <cell r="H325">
            <v>53300</v>
          </cell>
          <cell r="I325">
            <v>61900</v>
          </cell>
          <cell r="J325">
            <v>70500</v>
          </cell>
        </row>
        <row r="326">
          <cell r="A326" t="str">
            <v>9#V880#1200</v>
          </cell>
          <cell r="C326">
            <v>9700</v>
          </cell>
          <cell r="D326">
            <v>19400</v>
          </cell>
          <cell r="E326">
            <v>29000</v>
          </cell>
          <cell r="F326">
            <v>38500</v>
          </cell>
          <cell r="G326">
            <v>48000</v>
          </cell>
          <cell r="H326">
            <v>57300</v>
          </cell>
          <cell r="I326">
            <v>66600</v>
          </cell>
          <cell r="J326">
            <v>75800</v>
          </cell>
        </row>
        <row r="327">
          <cell r="A327" t="str">
            <v>9#V880#750</v>
          </cell>
          <cell r="C327">
            <v>6900</v>
          </cell>
          <cell r="D327">
            <v>13700</v>
          </cell>
          <cell r="E327">
            <v>20400</v>
          </cell>
          <cell r="F327">
            <v>27100</v>
          </cell>
          <cell r="G327">
            <v>33700</v>
          </cell>
          <cell r="H327">
            <v>40300</v>
          </cell>
          <cell r="I327">
            <v>46900</v>
          </cell>
          <cell r="J327">
            <v>53300</v>
          </cell>
        </row>
        <row r="328">
          <cell r="A328" t="str">
            <v>9#V880#900</v>
          </cell>
          <cell r="C328">
            <v>8100</v>
          </cell>
          <cell r="D328">
            <v>16100</v>
          </cell>
          <cell r="E328">
            <v>24100</v>
          </cell>
          <cell r="F328">
            <v>32000</v>
          </cell>
          <cell r="G328">
            <v>39800</v>
          </cell>
          <cell r="H328">
            <v>47600</v>
          </cell>
          <cell r="I328">
            <v>55300</v>
          </cell>
          <cell r="J328">
            <v>62900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is"/>
      <sheetName val="41340102"/>
      <sheetName val="41340103"/>
      <sheetName val="voucher"/>
      <sheetName val="functional"/>
      <sheetName val="research"/>
      <sheetName val="LUMvalues"/>
      <sheetName val="Sheet1"/>
    </sheetNames>
    <sheetDataSet>
      <sheetData sheetId="0" refreshError="1">
        <row r="1485">
          <cell r="B1485" t="str">
            <v>P</v>
          </cell>
        </row>
      </sheetData>
      <sheetData sheetId="1"/>
      <sheetData sheetId="2"/>
      <sheetData sheetId="3"/>
      <sheetData sheetId="4"/>
      <sheetData sheetId="5"/>
      <sheetData sheetId="6" refreshError="1"/>
      <sheetData sheetId="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sheetName val="Overview"/>
      <sheetName val="Takeaways"/>
      <sheetName val="Qtr RR"/>
      <sheetName val="MPR Qtr RR"/>
      <sheetName val="Cover"/>
      <sheetName val="Index"/>
      <sheetName val="REGIONS"/>
      <sheetName val="Highlights"/>
      <sheetName val="Variance vs. PM"/>
      <sheetName val="Validation"/>
      <sheetName val="GCIB CM"/>
      <sheetName val="GCIB CM vs. PLAN"/>
      <sheetName val="FY RR vs. PLAN"/>
      <sheetName val="GCIB RR vs. 2004FY"/>
      <sheetName val="TI2003Data"/>
      <sheetName val="GCIB YTD"/>
      <sheetName val="GCIB YTD2003"/>
      <sheetName val="GCIB RR"/>
      <sheetName val="TIRegionData"/>
      <sheetName val="GCIB CM vs. PM"/>
      <sheetName val="MPR"/>
      <sheetName val="GCIB MPR CM"/>
      <sheetName val="MPR CM vs. PLAN"/>
      <sheetName val="MPR RR vs. Plan"/>
      <sheetName val="TIData"/>
      <sheetName val="GCIB MPR YTD"/>
      <sheetName val="GCIB MPRvs. PY"/>
      <sheetName val="GCIB MPR FYF"/>
      <sheetName val="GCIB RR vs. 2004FY MPR"/>
      <sheetName val="MPR CM vs. PM"/>
      <sheetName val="Trend"/>
      <sheetName val="TrendSummary"/>
      <sheetName val="TrendDetail"/>
      <sheetName val="TITrendData"/>
      <sheetName val="MPR2003"/>
      <sheetName val="GCIB RR vs. 2003FY"/>
      <sheetName val="GCIB RR vs. 2003FY MPR"/>
      <sheetName val="CELULARES"/>
      <sheetName val="No WB"/>
      <sheetName val="YTDDiv w FX"/>
      <sheetName val="YTD FX bY RegCount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 sheetId="16" refreshError="1"/>
      <sheetData sheetId="17" refreshError="1"/>
      <sheetData sheetId="18" refreshError="1"/>
      <sheetData sheetId="19" refreshError="1">
        <row r="1">
          <cell r="B1" t="str">
            <v>Total Global Transaction Services</v>
          </cell>
        </row>
        <row r="2">
          <cell r="B2" t="str">
            <v>2005</v>
          </cell>
        </row>
        <row r="3">
          <cell r="B3" t="str">
            <v>Entity</v>
          </cell>
        </row>
        <row r="4">
          <cell r="B4" t="str">
            <v>TI Charges</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cell r="R4">
            <v>18</v>
          </cell>
          <cell r="S4">
            <v>19</v>
          </cell>
          <cell r="T4">
            <v>20</v>
          </cell>
          <cell r="U4">
            <v>21</v>
          </cell>
          <cell r="V4">
            <v>22</v>
          </cell>
          <cell r="W4">
            <v>23</v>
          </cell>
          <cell r="X4">
            <v>24</v>
          </cell>
          <cell r="Y4">
            <v>25</v>
          </cell>
          <cell r="Z4">
            <v>26</v>
          </cell>
          <cell r="AA4">
            <v>27</v>
          </cell>
        </row>
        <row r="5">
          <cell r="C5" t="str">
            <v>Full Year</v>
          </cell>
          <cell r="M5" t="str">
            <v>Jan</v>
          </cell>
          <cell r="R5" t="str">
            <v>Jan</v>
          </cell>
          <cell r="W5" t="str">
            <v>Jan YTD</v>
          </cell>
          <cell r="AG5" t="str">
            <v>Jan YTD</v>
          </cell>
        </row>
        <row r="6">
          <cell r="C6" t="str">
            <v>ACT</v>
          </cell>
          <cell r="H6" t="str">
            <v>FCST</v>
          </cell>
          <cell r="M6" t="str">
            <v>Projected MYF</v>
          </cell>
          <cell r="R6" t="str">
            <v>ACT</v>
          </cell>
          <cell r="W6" t="str">
            <v>FCST</v>
          </cell>
          <cell r="AB6" t="str">
            <v>Projected MYF</v>
          </cell>
          <cell r="AG6" t="str">
            <v>ACT</v>
          </cell>
        </row>
        <row r="7">
          <cell r="C7" t="str">
            <v>Asia Pacific</v>
          </cell>
          <cell r="D7" t="str">
            <v>Japan Region</v>
          </cell>
          <cell r="E7" t="str">
            <v>Total NA</v>
          </cell>
          <cell r="F7" t="str">
            <v>EMEA1</v>
          </cell>
          <cell r="G7" t="str">
            <v>LATAM</v>
          </cell>
          <cell r="H7" t="str">
            <v>Asia Pacific</v>
          </cell>
          <cell r="I7" t="str">
            <v>Japan Region</v>
          </cell>
          <cell r="J7" t="str">
            <v>Total NA</v>
          </cell>
          <cell r="K7" t="str">
            <v>EMEA1</v>
          </cell>
          <cell r="L7" t="str">
            <v>LATAM</v>
          </cell>
          <cell r="M7" t="str">
            <v>Asia Pacific</v>
          </cell>
          <cell r="N7" t="str">
            <v>Japan Region</v>
          </cell>
          <cell r="O7" t="str">
            <v>Total NA</v>
          </cell>
          <cell r="P7" t="str">
            <v>EMEA1</v>
          </cell>
          <cell r="Q7" t="str">
            <v>LATAM</v>
          </cell>
          <cell r="R7" t="str">
            <v>Asia Pacific</v>
          </cell>
          <cell r="S7" t="str">
            <v>Japan Region</v>
          </cell>
          <cell r="T7" t="str">
            <v>Total NA</v>
          </cell>
          <cell r="U7" t="str">
            <v>EMEA1</v>
          </cell>
          <cell r="V7" t="str">
            <v>LATAM</v>
          </cell>
          <cell r="W7" t="str">
            <v>Asia Pacific</v>
          </cell>
          <cell r="X7" t="str">
            <v>Japan Region</v>
          </cell>
          <cell r="Y7" t="str">
            <v>Total NA</v>
          </cell>
          <cell r="Z7" t="str">
            <v>EMEA1</v>
          </cell>
          <cell r="AA7" t="str">
            <v>LATAM</v>
          </cell>
          <cell r="AB7" t="str">
            <v>Asia Pacific</v>
          </cell>
          <cell r="AC7" t="str">
            <v>Japan Region</v>
          </cell>
          <cell r="AD7" t="str">
            <v>Total NA</v>
          </cell>
          <cell r="AE7" t="str">
            <v>EMEA1</v>
          </cell>
          <cell r="AF7" t="str">
            <v>LATAM</v>
          </cell>
          <cell r="AG7" t="str">
            <v>Asia Pacific</v>
          </cell>
          <cell r="AH7" t="str">
            <v>Japan Region</v>
          </cell>
          <cell r="AI7" t="str">
            <v>Total NA</v>
          </cell>
          <cell r="AJ7" t="str">
            <v>EMEA1</v>
          </cell>
          <cell r="AK7" t="str">
            <v>LATAM</v>
          </cell>
        </row>
        <row r="8">
          <cell r="A8" t="str">
            <v>032</v>
          </cell>
          <cell r="B8" t="str">
            <v>GAD-032 Gl Cash Management-GAD</v>
          </cell>
          <cell r="C8">
            <v>434.32927000000001</v>
          </cell>
          <cell r="D8">
            <v>187.93693999999999</v>
          </cell>
          <cell r="E8">
            <v>2827.46875</v>
          </cell>
          <cell r="F8">
            <v>2444.31423</v>
          </cell>
          <cell r="G8">
            <v>299.82645000000002</v>
          </cell>
          <cell r="H8">
            <v>6600.6819999999998</v>
          </cell>
          <cell r="I8">
            <v>2248.1759999999999</v>
          </cell>
          <cell r="J8">
            <v>41470.451000000001</v>
          </cell>
          <cell r="K8">
            <v>25204.864000000001</v>
          </cell>
          <cell r="L8">
            <v>3945.355</v>
          </cell>
          <cell r="M8" t="str">
            <v>0</v>
          </cell>
          <cell r="N8" t="str">
            <v>0</v>
          </cell>
          <cell r="O8" t="str">
            <v>0</v>
          </cell>
          <cell r="P8" t="str">
            <v>0</v>
          </cell>
          <cell r="Q8" t="str">
            <v>0</v>
          </cell>
          <cell r="R8">
            <v>434.32927000000001</v>
          </cell>
          <cell r="S8">
            <v>187.93693999999999</v>
          </cell>
          <cell r="T8">
            <v>2827.46875</v>
          </cell>
          <cell r="U8">
            <v>2444.31423</v>
          </cell>
          <cell r="V8">
            <v>299.82645000000002</v>
          </cell>
          <cell r="W8">
            <v>605.85599999999999</v>
          </cell>
          <cell r="X8">
            <v>187.34800000000001</v>
          </cell>
          <cell r="Y8">
            <v>3538.6669999999999</v>
          </cell>
          <cell r="Z8">
            <v>2304.1950000000002</v>
          </cell>
          <cell r="AA8">
            <v>320.67500000000001</v>
          </cell>
          <cell r="AB8" t="str">
            <v>0</v>
          </cell>
          <cell r="AC8" t="str">
            <v>0</v>
          </cell>
          <cell r="AD8" t="str">
            <v>0</v>
          </cell>
          <cell r="AE8" t="str">
            <v>0</v>
          </cell>
          <cell r="AF8" t="str">
            <v>0</v>
          </cell>
          <cell r="AG8">
            <v>434.32927000000001</v>
          </cell>
          <cell r="AH8">
            <v>187.93693999999999</v>
          </cell>
          <cell r="AI8">
            <v>2827.46875</v>
          </cell>
          <cell r="AJ8">
            <v>2444.31423</v>
          </cell>
          <cell r="AK8">
            <v>299.82645000000002</v>
          </cell>
        </row>
        <row r="9">
          <cell r="A9" t="str">
            <v>420</v>
          </cell>
          <cell r="B9" t="str">
            <v>GAD-420 Trade-GAD</v>
          </cell>
          <cell r="C9">
            <v>100.86647000000001</v>
          </cell>
          <cell r="D9">
            <v>25.984860000000001</v>
          </cell>
          <cell r="E9">
            <v>333.90375999999998</v>
          </cell>
          <cell r="F9">
            <v>116.99959</v>
          </cell>
          <cell r="G9">
            <v>46.654490000000003</v>
          </cell>
          <cell r="H9">
            <v>1467.615</v>
          </cell>
          <cell r="I9">
            <v>334.05599999999998</v>
          </cell>
          <cell r="J9">
            <v>2509.2080000000001</v>
          </cell>
          <cell r="K9">
            <v>1563.201</v>
          </cell>
          <cell r="L9">
            <v>556.33199999999999</v>
          </cell>
          <cell r="M9" t="str">
            <v>0</v>
          </cell>
          <cell r="N9" t="str">
            <v>0</v>
          </cell>
          <cell r="O9" t="str">
            <v>0</v>
          </cell>
          <cell r="P9" t="str">
            <v>0</v>
          </cell>
          <cell r="Q9" t="str">
            <v>0</v>
          </cell>
          <cell r="R9">
            <v>100.86647000000001</v>
          </cell>
          <cell r="S9">
            <v>25.984860000000001</v>
          </cell>
          <cell r="T9">
            <v>333.90375999999998</v>
          </cell>
          <cell r="U9">
            <v>116.99959</v>
          </cell>
          <cell r="V9">
            <v>46.654490000000003</v>
          </cell>
          <cell r="W9">
            <v>132.41999999999999</v>
          </cell>
          <cell r="X9">
            <v>27.838000000000001</v>
          </cell>
          <cell r="Y9">
            <v>209.101</v>
          </cell>
          <cell r="Z9">
            <v>141.07499999999999</v>
          </cell>
          <cell r="AA9">
            <v>45.091000000000001</v>
          </cell>
          <cell r="AB9" t="str">
            <v>0</v>
          </cell>
          <cell r="AC9" t="str">
            <v>0</v>
          </cell>
          <cell r="AD9" t="str">
            <v>0</v>
          </cell>
          <cell r="AE9" t="str">
            <v>0</v>
          </cell>
          <cell r="AF9" t="str">
            <v>0</v>
          </cell>
          <cell r="AG9">
            <v>100.86647000000001</v>
          </cell>
          <cell r="AH9">
            <v>25.984860000000001</v>
          </cell>
          <cell r="AI9">
            <v>333.90375999999998</v>
          </cell>
          <cell r="AJ9">
            <v>116.99959</v>
          </cell>
          <cell r="AK9">
            <v>46.654490000000003</v>
          </cell>
        </row>
        <row r="10">
          <cell r="A10" t="str">
            <v>031</v>
          </cell>
          <cell r="B10" t="str">
            <v>GAD-031 Securities Services-GAD</v>
          </cell>
          <cell r="C10">
            <v>91.877780000000001</v>
          </cell>
          <cell r="D10">
            <v>244.91275999999999</v>
          </cell>
          <cell r="E10">
            <v>1116.5266300000001</v>
          </cell>
          <cell r="F10">
            <v>1938.6564000000001</v>
          </cell>
          <cell r="G10">
            <v>29.226009999999999</v>
          </cell>
          <cell r="H10">
            <v>818.71199999999999</v>
          </cell>
          <cell r="I10">
            <v>2601.252</v>
          </cell>
          <cell r="J10">
            <v>7804.52</v>
          </cell>
          <cell r="K10">
            <v>22474.52</v>
          </cell>
          <cell r="L10">
            <v>378.71899999999999</v>
          </cell>
          <cell r="M10" t="str">
            <v>0</v>
          </cell>
          <cell r="N10" t="str">
            <v>0</v>
          </cell>
          <cell r="O10" t="str">
            <v>0</v>
          </cell>
          <cell r="P10" t="str">
            <v>0</v>
          </cell>
          <cell r="Q10" t="str">
            <v>0</v>
          </cell>
          <cell r="R10">
            <v>91.877780000000001</v>
          </cell>
          <cell r="S10">
            <v>244.91275999999999</v>
          </cell>
          <cell r="T10">
            <v>1116.5266300000001</v>
          </cell>
          <cell r="U10">
            <v>1938.6564000000001</v>
          </cell>
          <cell r="V10">
            <v>29.226009999999999</v>
          </cell>
          <cell r="W10">
            <v>87.284999999999997</v>
          </cell>
          <cell r="X10">
            <v>216.77099999999999</v>
          </cell>
          <cell r="Y10">
            <v>647.55600000000004</v>
          </cell>
          <cell r="Z10">
            <v>2033.298</v>
          </cell>
          <cell r="AA10">
            <v>30.68</v>
          </cell>
          <cell r="AB10" t="str">
            <v>0</v>
          </cell>
          <cell r="AC10" t="str">
            <v>0</v>
          </cell>
          <cell r="AD10" t="str">
            <v>0</v>
          </cell>
          <cell r="AE10" t="str">
            <v>0</v>
          </cell>
          <cell r="AF10" t="str">
            <v>0</v>
          </cell>
          <cell r="AG10">
            <v>91.877780000000001</v>
          </cell>
          <cell r="AH10">
            <v>244.91275999999999</v>
          </cell>
          <cell r="AI10">
            <v>1116.5266300000001</v>
          </cell>
          <cell r="AJ10">
            <v>1938.6564000000001</v>
          </cell>
          <cell r="AK10">
            <v>29.226009999999999</v>
          </cell>
        </row>
        <row r="11">
          <cell r="A11" t="str">
            <v>870</v>
          </cell>
          <cell r="B11" t="str">
            <v>GAD-870 GTS Ops + Client-GAD</v>
          </cell>
          <cell r="C11">
            <v>1541.0086899999999</v>
          </cell>
          <cell r="D11">
            <v>90.867599999999996</v>
          </cell>
          <cell r="E11">
            <v>5463.06322</v>
          </cell>
          <cell r="F11">
            <v>6334.9562500000002</v>
          </cell>
          <cell r="G11">
            <v>823.98726999999997</v>
          </cell>
          <cell r="H11">
            <v>20029.037</v>
          </cell>
          <cell r="I11">
            <v>944.62099999999998</v>
          </cell>
          <cell r="J11">
            <v>62097.15</v>
          </cell>
          <cell r="K11">
            <v>71941.103000000003</v>
          </cell>
          <cell r="L11">
            <v>11049.812</v>
          </cell>
          <cell r="M11" t="str">
            <v>0</v>
          </cell>
          <cell r="N11" t="str">
            <v>0</v>
          </cell>
          <cell r="O11" t="str">
            <v>0</v>
          </cell>
          <cell r="P11" t="str">
            <v>0</v>
          </cell>
          <cell r="Q11" t="str">
            <v>0</v>
          </cell>
          <cell r="R11">
            <v>1541.0086899999999</v>
          </cell>
          <cell r="S11">
            <v>90.867599999999996</v>
          </cell>
          <cell r="T11">
            <v>5463.06322</v>
          </cell>
          <cell r="U11">
            <v>6334.9562500000002</v>
          </cell>
          <cell r="V11">
            <v>823.98726999999997</v>
          </cell>
          <cell r="W11">
            <v>1830.604</v>
          </cell>
          <cell r="X11">
            <v>77.850999999999999</v>
          </cell>
          <cell r="Y11">
            <v>5147.098</v>
          </cell>
          <cell r="Z11">
            <v>6676.076</v>
          </cell>
          <cell r="AA11">
            <v>899.74599999999998</v>
          </cell>
          <cell r="AB11" t="str">
            <v>0</v>
          </cell>
          <cell r="AC11" t="str">
            <v>0</v>
          </cell>
          <cell r="AD11" t="str">
            <v>0</v>
          </cell>
          <cell r="AE11" t="str">
            <v>0</v>
          </cell>
          <cell r="AF11" t="str">
            <v>0</v>
          </cell>
          <cell r="AG11">
            <v>1541.0086899999999</v>
          </cell>
          <cell r="AH11">
            <v>90.867599999999996</v>
          </cell>
          <cell r="AI11">
            <v>5463.06322</v>
          </cell>
          <cell r="AJ11">
            <v>6334.9562500000002</v>
          </cell>
          <cell r="AK11">
            <v>823.98726999999997</v>
          </cell>
        </row>
        <row r="12">
          <cell r="A12" t="str">
            <v>GTSOps</v>
          </cell>
          <cell r="B12" t="str">
            <v>GTS Operations</v>
          </cell>
          <cell r="C12">
            <v>1541.0086899999999</v>
          </cell>
          <cell r="D12">
            <v>90.867599999999996</v>
          </cell>
          <cell r="E12">
            <v>5463.06322</v>
          </cell>
          <cell r="F12">
            <v>6334.9562500000002</v>
          </cell>
          <cell r="G12">
            <v>823.98726999999997</v>
          </cell>
          <cell r="H12">
            <v>20029.037</v>
          </cell>
          <cell r="I12">
            <v>944.62099999999998</v>
          </cell>
          <cell r="J12">
            <v>62097.15</v>
          </cell>
          <cell r="K12">
            <v>71941.103000000003</v>
          </cell>
          <cell r="L12">
            <v>11049.812</v>
          </cell>
          <cell r="M12" t="str">
            <v>0</v>
          </cell>
          <cell r="N12" t="str">
            <v>0</v>
          </cell>
          <cell r="O12" t="str">
            <v>0</v>
          </cell>
          <cell r="P12" t="str">
            <v>0</v>
          </cell>
          <cell r="Q12" t="str">
            <v>0</v>
          </cell>
          <cell r="R12">
            <v>1541.0086899999999</v>
          </cell>
          <cell r="S12">
            <v>90.867599999999996</v>
          </cell>
          <cell r="T12">
            <v>5463.06322</v>
          </cell>
          <cell r="U12">
            <v>6334.9562500000002</v>
          </cell>
          <cell r="V12">
            <v>823.98726999999997</v>
          </cell>
          <cell r="W12">
            <v>1830.604</v>
          </cell>
          <cell r="X12">
            <v>77.850999999999999</v>
          </cell>
          <cell r="Y12">
            <v>5147.098</v>
          </cell>
          <cell r="Z12">
            <v>6676.076</v>
          </cell>
          <cell r="AA12">
            <v>899.74599999999998</v>
          </cell>
          <cell r="AB12" t="str">
            <v>0</v>
          </cell>
          <cell r="AC12" t="str">
            <v>0</v>
          </cell>
          <cell r="AD12" t="str">
            <v>0</v>
          </cell>
          <cell r="AE12" t="str">
            <v>0</v>
          </cell>
          <cell r="AF12" t="str">
            <v>0</v>
          </cell>
          <cell r="AG12">
            <v>1541.0086899999999</v>
          </cell>
          <cell r="AH12">
            <v>90.867599999999996</v>
          </cell>
          <cell r="AI12">
            <v>5463.06322</v>
          </cell>
          <cell r="AJ12">
            <v>6334.9562500000002</v>
          </cell>
          <cell r="AK12">
            <v>823.98726999999997</v>
          </cell>
        </row>
        <row r="13">
          <cell r="A13" t="str">
            <v>100</v>
          </cell>
          <cell r="B13" t="str">
            <v>GAD-100 Corporate Bnkg Mgmt-GAD</v>
          </cell>
          <cell r="C13" t="str">
            <v>0</v>
          </cell>
          <cell r="D13" t="str">
            <v>0</v>
          </cell>
          <cell r="E13" t="str">
            <v>0</v>
          </cell>
          <cell r="F13">
            <v>4.6825799999999997</v>
          </cell>
          <cell r="G13">
            <v>9.8260100000000001</v>
          </cell>
          <cell r="H13" t="str">
            <v>0</v>
          </cell>
          <cell r="I13" t="str">
            <v>0</v>
          </cell>
          <cell r="J13" t="str">
            <v>0</v>
          </cell>
          <cell r="K13">
            <v>21.597000000000001</v>
          </cell>
          <cell r="L13" t="str">
            <v>0</v>
          </cell>
          <cell r="M13" t="str">
            <v>0</v>
          </cell>
          <cell r="N13" t="str">
            <v>0</v>
          </cell>
          <cell r="O13" t="str">
            <v>0</v>
          </cell>
          <cell r="P13" t="str">
            <v>0</v>
          </cell>
          <cell r="Q13" t="str">
            <v>0</v>
          </cell>
          <cell r="R13" t="str">
            <v>0</v>
          </cell>
          <cell r="S13" t="str">
            <v>0</v>
          </cell>
          <cell r="T13" t="str">
            <v>0</v>
          </cell>
          <cell r="U13">
            <v>4.6825799999999997</v>
          </cell>
          <cell r="V13">
            <v>9.8260100000000001</v>
          </cell>
          <cell r="W13" t="str">
            <v>0</v>
          </cell>
          <cell r="X13" t="str">
            <v>0</v>
          </cell>
          <cell r="Y13" t="str">
            <v>0</v>
          </cell>
          <cell r="Z13">
            <v>1.9339999999999999</v>
          </cell>
          <cell r="AA13" t="str">
            <v>0</v>
          </cell>
          <cell r="AB13" t="str">
            <v>0</v>
          </cell>
          <cell r="AC13" t="str">
            <v>0</v>
          </cell>
          <cell r="AD13" t="str">
            <v>0</v>
          </cell>
          <cell r="AE13" t="str">
            <v>0</v>
          </cell>
          <cell r="AF13" t="str">
            <v>0</v>
          </cell>
          <cell r="AG13" t="str">
            <v>0</v>
          </cell>
          <cell r="AH13" t="str">
            <v>0</v>
          </cell>
          <cell r="AI13" t="str">
            <v>0</v>
          </cell>
          <cell r="AJ13">
            <v>4.6825799999999997</v>
          </cell>
          <cell r="AK13">
            <v>9.8260100000000001</v>
          </cell>
        </row>
        <row r="14">
          <cell r="A14" t="str">
            <v>150</v>
          </cell>
          <cell r="B14" t="str">
            <v>GAD-150 GTS Sales-GAD</v>
          </cell>
          <cell r="C14">
            <v>215.57876999999999</v>
          </cell>
          <cell r="D14">
            <v>16.29533</v>
          </cell>
          <cell r="E14">
            <v>245.12013999999999</v>
          </cell>
          <cell r="F14">
            <v>568.73985000000005</v>
          </cell>
          <cell r="G14">
            <v>66.338790000000003</v>
          </cell>
          <cell r="H14">
            <v>2629.752</v>
          </cell>
          <cell r="I14">
            <v>147.14699999999999</v>
          </cell>
          <cell r="J14">
            <v>2355.2640000000001</v>
          </cell>
          <cell r="K14">
            <v>6843.02</v>
          </cell>
          <cell r="L14">
            <v>504.85</v>
          </cell>
          <cell r="M14" t="str">
            <v>0</v>
          </cell>
          <cell r="N14" t="str">
            <v>0</v>
          </cell>
          <cell r="O14" t="str">
            <v>0</v>
          </cell>
          <cell r="P14" t="str">
            <v>0</v>
          </cell>
          <cell r="Q14" t="str">
            <v>0</v>
          </cell>
          <cell r="R14">
            <v>215.57876999999999</v>
          </cell>
          <cell r="S14">
            <v>16.29533</v>
          </cell>
          <cell r="T14">
            <v>245.12013999999999</v>
          </cell>
          <cell r="U14">
            <v>568.73985000000005</v>
          </cell>
          <cell r="V14">
            <v>66.338790000000003</v>
          </cell>
          <cell r="W14">
            <v>228.41300000000001</v>
          </cell>
          <cell r="X14">
            <v>12.263</v>
          </cell>
          <cell r="Y14">
            <v>196.27199999999999</v>
          </cell>
          <cell r="Z14">
            <v>637.78099999999995</v>
          </cell>
          <cell r="AA14">
            <v>39.052999999999997</v>
          </cell>
          <cell r="AB14" t="str">
            <v>0</v>
          </cell>
          <cell r="AC14" t="str">
            <v>0</v>
          </cell>
          <cell r="AD14" t="str">
            <v>0</v>
          </cell>
          <cell r="AE14" t="str">
            <v>0</v>
          </cell>
          <cell r="AF14" t="str">
            <v>0</v>
          </cell>
          <cell r="AG14">
            <v>215.57876999999999</v>
          </cell>
          <cell r="AH14">
            <v>16.29533</v>
          </cell>
          <cell r="AI14">
            <v>245.12013999999999</v>
          </cell>
          <cell r="AJ14">
            <v>568.73985000000005</v>
          </cell>
          <cell r="AK14">
            <v>66.338790000000003</v>
          </cell>
        </row>
        <row r="15">
          <cell r="A15" t="str">
            <v>430</v>
          </cell>
          <cell r="B15" t="str">
            <v>GAD-430 GTS Admin + Finance-GAD</v>
          </cell>
          <cell r="C15">
            <v>58.731639999999999</v>
          </cell>
          <cell r="D15">
            <v>11.23798</v>
          </cell>
          <cell r="E15">
            <v>102.93563</v>
          </cell>
          <cell r="F15">
            <v>130.61929000000001</v>
          </cell>
          <cell r="G15">
            <v>0.82223000000000002</v>
          </cell>
          <cell r="H15">
            <v>195.333</v>
          </cell>
          <cell r="I15">
            <v>88.56</v>
          </cell>
          <cell r="J15">
            <v>1091.07</v>
          </cell>
          <cell r="K15">
            <v>1546.712</v>
          </cell>
          <cell r="L15">
            <v>9.4410000000000007</v>
          </cell>
          <cell r="M15" t="str">
            <v>0</v>
          </cell>
          <cell r="N15" t="str">
            <v>0</v>
          </cell>
          <cell r="O15" t="str">
            <v>0</v>
          </cell>
          <cell r="P15" t="str">
            <v>0</v>
          </cell>
          <cell r="Q15" t="str">
            <v>0</v>
          </cell>
          <cell r="R15">
            <v>58.731639999999999</v>
          </cell>
          <cell r="S15">
            <v>11.23798</v>
          </cell>
          <cell r="T15">
            <v>102.93563</v>
          </cell>
          <cell r="U15">
            <v>130.61929000000001</v>
          </cell>
          <cell r="V15">
            <v>0.82223000000000002</v>
          </cell>
          <cell r="W15">
            <v>19.222999999999999</v>
          </cell>
          <cell r="X15">
            <v>7.38</v>
          </cell>
          <cell r="Y15">
            <v>89.709000000000003</v>
          </cell>
          <cell r="Z15">
            <v>126.294</v>
          </cell>
          <cell r="AA15">
            <v>0.78600000000000003</v>
          </cell>
          <cell r="AB15" t="str">
            <v>0</v>
          </cell>
          <cell r="AC15" t="str">
            <v>0</v>
          </cell>
          <cell r="AD15" t="str">
            <v>0</v>
          </cell>
          <cell r="AE15" t="str">
            <v>0</v>
          </cell>
          <cell r="AF15" t="str">
            <v>0</v>
          </cell>
          <cell r="AG15">
            <v>58.731639999999999</v>
          </cell>
          <cell r="AH15">
            <v>11.23798</v>
          </cell>
          <cell r="AI15">
            <v>102.93563</v>
          </cell>
          <cell r="AJ15">
            <v>130.61929000000001</v>
          </cell>
          <cell r="AK15">
            <v>0.82223000000000002</v>
          </cell>
        </row>
        <row r="16">
          <cell r="A16" t="str">
            <v>GTS830</v>
          </cell>
          <cell r="B16" t="str">
            <v>GAD-830 GTS Systems Develop-GAD</v>
          </cell>
          <cell r="C16">
            <v>0.56908999999999998</v>
          </cell>
          <cell r="D16">
            <v>5.3917099999999998</v>
          </cell>
          <cell r="E16">
            <v>1822.44596</v>
          </cell>
          <cell r="F16">
            <v>571.71142999999995</v>
          </cell>
          <cell r="G16">
            <v>113.68456</v>
          </cell>
          <cell r="H16">
            <v>276.19200000000001</v>
          </cell>
          <cell r="I16">
            <v>249.26400000000001</v>
          </cell>
          <cell r="J16">
            <v>24647.109</v>
          </cell>
          <cell r="K16">
            <v>6700.0389999999998</v>
          </cell>
          <cell r="L16">
            <v>1360.8309999999999</v>
          </cell>
          <cell r="M16" t="str">
            <v>0</v>
          </cell>
          <cell r="N16" t="str">
            <v>0</v>
          </cell>
          <cell r="O16" t="str">
            <v>0</v>
          </cell>
          <cell r="P16" t="str">
            <v>0</v>
          </cell>
          <cell r="Q16" t="str">
            <v>0</v>
          </cell>
          <cell r="R16">
            <v>0.56908999999999998</v>
          </cell>
          <cell r="S16">
            <v>5.3917099999999998</v>
          </cell>
          <cell r="T16">
            <v>1822.44596</v>
          </cell>
          <cell r="U16">
            <v>571.71142999999995</v>
          </cell>
          <cell r="V16">
            <v>113.68456</v>
          </cell>
          <cell r="W16">
            <v>23.015999999999998</v>
          </cell>
          <cell r="X16">
            <v>20.771999999999998</v>
          </cell>
          <cell r="Y16">
            <v>2053.0149999999999</v>
          </cell>
          <cell r="Z16">
            <v>565.75099999999998</v>
          </cell>
          <cell r="AA16">
            <v>111.467</v>
          </cell>
          <cell r="AB16" t="str">
            <v>0</v>
          </cell>
          <cell r="AC16" t="str">
            <v>0</v>
          </cell>
          <cell r="AD16" t="str">
            <v>0</v>
          </cell>
          <cell r="AE16" t="str">
            <v>0</v>
          </cell>
          <cell r="AF16" t="str">
            <v>0</v>
          </cell>
          <cell r="AG16">
            <v>0.56908999999999998</v>
          </cell>
          <cell r="AH16">
            <v>5.3917099999999998</v>
          </cell>
          <cell r="AI16">
            <v>1822.44596</v>
          </cell>
          <cell r="AJ16">
            <v>571.71142999999995</v>
          </cell>
          <cell r="AK16">
            <v>113.68456</v>
          </cell>
        </row>
        <row r="17">
          <cell r="A17" t="str">
            <v>GTSOth</v>
          </cell>
          <cell r="B17" t="str">
            <v>GTS Other</v>
          </cell>
          <cell r="C17">
            <v>274.31040999999999</v>
          </cell>
          <cell r="D17">
            <v>27.53331</v>
          </cell>
          <cell r="E17">
            <v>348.05577</v>
          </cell>
          <cell r="F17">
            <v>704.04172000000005</v>
          </cell>
          <cell r="G17">
            <v>76.987030000000004</v>
          </cell>
          <cell r="H17">
            <v>2825.085</v>
          </cell>
          <cell r="I17">
            <v>235.70699999999999</v>
          </cell>
          <cell r="J17">
            <v>3446.3339999999998</v>
          </cell>
          <cell r="K17">
            <v>8411.3289999999997</v>
          </cell>
          <cell r="L17">
            <v>514.29100000000005</v>
          </cell>
          <cell r="M17" t="str">
            <v>0</v>
          </cell>
          <cell r="N17" t="str">
            <v>0</v>
          </cell>
          <cell r="O17" t="str">
            <v>0</v>
          </cell>
          <cell r="P17" t="str">
            <v>0</v>
          </cell>
          <cell r="Q17" t="str">
            <v>0</v>
          </cell>
          <cell r="R17">
            <v>274.31040999999999</v>
          </cell>
          <cell r="S17">
            <v>27.53331</v>
          </cell>
          <cell r="T17">
            <v>348.05577</v>
          </cell>
          <cell r="U17">
            <v>704.04172000000005</v>
          </cell>
          <cell r="V17">
            <v>76.987030000000004</v>
          </cell>
          <cell r="W17">
            <v>247.636</v>
          </cell>
          <cell r="X17">
            <v>19.643000000000001</v>
          </cell>
          <cell r="Y17">
            <v>285.98099999999999</v>
          </cell>
          <cell r="Z17">
            <v>766.00900000000001</v>
          </cell>
          <cell r="AA17">
            <v>39.838999999999999</v>
          </cell>
          <cell r="AB17" t="str">
            <v>0</v>
          </cell>
          <cell r="AC17" t="str">
            <v>0</v>
          </cell>
          <cell r="AD17" t="str">
            <v>0</v>
          </cell>
          <cell r="AE17" t="str">
            <v>0</v>
          </cell>
          <cell r="AF17" t="str">
            <v>0</v>
          </cell>
          <cell r="AG17">
            <v>274.31040999999999</v>
          </cell>
          <cell r="AH17">
            <v>27.53331</v>
          </cell>
          <cell r="AI17">
            <v>348.05577</v>
          </cell>
          <cell r="AJ17">
            <v>704.04172000000005</v>
          </cell>
          <cell r="AK17">
            <v>76.987030000000004</v>
          </cell>
        </row>
        <row r="18">
          <cell r="A18" t="str">
            <v>GCIBO</v>
          </cell>
          <cell r="B18" t="str">
            <v>GCIB ORG</v>
          </cell>
          <cell r="C18">
            <v>2442.96171</v>
          </cell>
          <cell r="D18">
            <v>582.62717999999995</v>
          </cell>
          <cell r="E18">
            <v>11911.464089999999</v>
          </cell>
          <cell r="F18">
            <v>12116.119350000001</v>
          </cell>
          <cell r="G18">
            <v>1390.36581</v>
          </cell>
          <cell r="H18">
            <v>32017.323</v>
          </cell>
          <cell r="I18">
            <v>6613.076</v>
          </cell>
          <cell r="J18">
            <v>141974.772</v>
          </cell>
          <cell r="K18">
            <v>136295.12599999999</v>
          </cell>
          <cell r="L18">
            <v>17805.34</v>
          </cell>
          <cell r="M18" t="str">
            <v>0</v>
          </cell>
          <cell r="N18" t="str">
            <v>0</v>
          </cell>
          <cell r="O18" t="str">
            <v>0</v>
          </cell>
          <cell r="P18" t="str">
            <v>0</v>
          </cell>
          <cell r="Q18" t="str">
            <v>0</v>
          </cell>
          <cell r="R18">
            <v>2442.96171</v>
          </cell>
          <cell r="S18">
            <v>582.62717999999995</v>
          </cell>
          <cell r="T18">
            <v>11911.464089999999</v>
          </cell>
          <cell r="U18">
            <v>12116.119350000001</v>
          </cell>
          <cell r="V18">
            <v>1390.36581</v>
          </cell>
          <cell r="W18">
            <v>2926.817</v>
          </cell>
          <cell r="X18">
            <v>550.22299999999996</v>
          </cell>
          <cell r="Y18">
            <v>11881.418</v>
          </cell>
          <cell r="Z18">
            <v>12486.358</v>
          </cell>
          <cell r="AA18">
            <v>1447.498</v>
          </cell>
          <cell r="AB18" t="str">
            <v>0</v>
          </cell>
          <cell r="AC18" t="str">
            <v>0</v>
          </cell>
          <cell r="AD18" t="str">
            <v>0</v>
          </cell>
          <cell r="AE18" t="str">
            <v>0</v>
          </cell>
          <cell r="AF18" t="str">
            <v>0</v>
          </cell>
          <cell r="AG18">
            <v>2442.96171</v>
          </cell>
          <cell r="AH18">
            <v>582.62717999999995</v>
          </cell>
          <cell r="AI18">
            <v>11911.464089999999</v>
          </cell>
          <cell r="AJ18">
            <v>12116.119350000001</v>
          </cell>
          <cell r="AK18">
            <v>1390.36581</v>
          </cell>
        </row>
        <row r="19">
          <cell r="A19" t="str">
            <v>016</v>
          </cell>
          <cell r="B19" t="str">
            <v>GAD-016 Regl Sales + Trading-GAD</v>
          </cell>
          <cell r="C19">
            <v>752.64746000000002</v>
          </cell>
          <cell r="D19" t="str">
            <v>0</v>
          </cell>
          <cell r="E19">
            <v>527.64991999999995</v>
          </cell>
          <cell r="F19">
            <v>1216.6773599999999</v>
          </cell>
          <cell r="G19">
            <v>397.37653</v>
          </cell>
          <cell r="H19">
            <v>4440.7979999999998</v>
          </cell>
          <cell r="I19" t="str">
            <v>0</v>
          </cell>
          <cell r="J19">
            <v>3990.556</v>
          </cell>
          <cell r="K19">
            <v>16260.124</v>
          </cell>
          <cell r="L19">
            <v>5722.63</v>
          </cell>
          <cell r="M19" t="str">
            <v>0</v>
          </cell>
          <cell r="N19" t="str">
            <v>0</v>
          </cell>
          <cell r="O19" t="str">
            <v>0</v>
          </cell>
          <cell r="P19" t="str">
            <v>0</v>
          </cell>
          <cell r="Q19" t="str">
            <v>0</v>
          </cell>
          <cell r="R19">
            <v>752.64746000000002</v>
          </cell>
          <cell r="S19" t="str">
            <v>0</v>
          </cell>
          <cell r="T19">
            <v>527.64991999999995</v>
          </cell>
          <cell r="U19">
            <v>1216.6773599999999</v>
          </cell>
          <cell r="V19">
            <v>397.37653</v>
          </cell>
          <cell r="W19">
            <v>367.03100000000001</v>
          </cell>
          <cell r="X19" t="str">
            <v>0</v>
          </cell>
          <cell r="Y19">
            <v>332.54700000000003</v>
          </cell>
          <cell r="Z19">
            <v>1370.9</v>
          </cell>
          <cell r="AA19">
            <v>470.93400000000003</v>
          </cell>
          <cell r="AB19" t="str">
            <v>0</v>
          </cell>
          <cell r="AC19" t="str">
            <v>0</v>
          </cell>
          <cell r="AD19" t="str">
            <v>0</v>
          </cell>
          <cell r="AE19" t="str">
            <v>0</v>
          </cell>
          <cell r="AF19" t="str">
            <v>0</v>
          </cell>
          <cell r="AG19">
            <v>752.64746000000002</v>
          </cell>
          <cell r="AH19" t="str">
            <v>0</v>
          </cell>
          <cell r="AI19">
            <v>527.64991999999995</v>
          </cell>
          <cell r="AJ19">
            <v>1216.6773599999999</v>
          </cell>
          <cell r="AK19">
            <v>397.37653</v>
          </cell>
        </row>
        <row r="20">
          <cell r="A20" t="str">
            <v>021</v>
          </cell>
          <cell r="B20" t="str">
            <v>GAD-021 Disc Prod Risk Mgmt-GAD</v>
          </cell>
          <cell r="C20" t="str">
            <v>0</v>
          </cell>
          <cell r="D20" t="str">
            <v>0</v>
          </cell>
          <cell r="E20">
            <v>4.0765099999999999</v>
          </cell>
          <cell r="F20">
            <v>1.1065700000000001</v>
          </cell>
          <cell r="G20" t="str">
            <v>0</v>
          </cell>
          <cell r="H20" t="str">
            <v>0</v>
          </cell>
          <cell r="I20" t="str">
            <v>0</v>
          </cell>
          <cell r="J20">
            <v>61.607999999999997</v>
          </cell>
          <cell r="K20" t="str">
            <v>0</v>
          </cell>
          <cell r="L20" t="str">
            <v>0</v>
          </cell>
          <cell r="M20" t="str">
            <v>0</v>
          </cell>
          <cell r="N20" t="str">
            <v>0</v>
          </cell>
          <cell r="O20" t="str">
            <v>0</v>
          </cell>
          <cell r="P20" t="str">
            <v>0</v>
          </cell>
          <cell r="Q20" t="str">
            <v>0</v>
          </cell>
          <cell r="R20" t="str">
            <v>0</v>
          </cell>
          <cell r="S20" t="str">
            <v>0</v>
          </cell>
          <cell r="T20">
            <v>4.0765099999999999</v>
          </cell>
          <cell r="U20">
            <v>1.1065700000000001</v>
          </cell>
          <cell r="V20" t="str">
            <v>0</v>
          </cell>
          <cell r="W20" t="str">
            <v>0</v>
          </cell>
          <cell r="X20" t="str">
            <v>0</v>
          </cell>
          <cell r="Y20">
            <v>5.1340000000000003</v>
          </cell>
          <cell r="Z20" t="str">
            <v>0</v>
          </cell>
          <cell r="AA20" t="str">
            <v>0</v>
          </cell>
          <cell r="AB20" t="str">
            <v>0</v>
          </cell>
          <cell r="AC20" t="str">
            <v>0</v>
          </cell>
          <cell r="AD20" t="str">
            <v>0</v>
          </cell>
          <cell r="AE20" t="str">
            <v>0</v>
          </cell>
          <cell r="AF20" t="str">
            <v>0</v>
          </cell>
          <cell r="AG20" t="str">
            <v>0</v>
          </cell>
          <cell r="AH20" t="str">
            <v>0</v>
          </cell>
          <cell r="AI20">
            <v>4.0765099999999999</v>
          </cell>
          <cell r="AJ20">
            <v>1.1065700000000001</v>
          </cell>
          <cell r="AK20" t="str">
            <v>0</v>
          </cell>
        </row>
        <row r="21">
          <cell r="A21" t="str">
            <v>032</v>
          </cell>
          <cell r="B21" t="str">
            <v>GAD-032 Gl Cash Management-GAD</v>
          </cell>
          <cell r="C21" t="str">
            <v>0</v>
          </cell>
          <cell r="D21" t="str">
            <v>0</v>
          </cell>
          <cell r="E21" t="str">
            <v>0</v>
          </cell>
          <cell r="F21">
            <v>0.44264999999999999</v>
          </cell>
          <cell r="G21" t="str">
            <v>0</v>
          </cell>
          <cell r="H21">
            <v>3.5999999999999997E-2</v>
          </cell>
          <cell r="I21" t="str">
            <v>0</v>
          </cell>
          <cell r="J21" t="str">
            <v>0</v>
          </cell>
          <cell r="K21">
            <v>6.0179999999999998</v>
          </cell>
          <cell r="L21" t="str">
            <v>0</v>
          </cell>
          <cell r="M21" t="str">
            <v>0</v>
          </cell>
          <cell r="N21" t="str">
            <v>0</v>
          </cell>
          <cell r="O21" t="str">
            <v>0</v>
          </cell>
          <cell r="P21" t="str">
            <v>0</v>
          </cell>
          <cell r="Q21" t="str">
            <v>0</v>
          </cell>
          <cell r="R21" t="str">
            <v>0</v>
          </cell>
          <cell r="S21" t="str">
            <v>0</v>
          </cell>
          <cell r="T21" t="str">
            <v>0</v>
          </cell>
          <cell r="U21">
            <v>0.44264999999999999</v>
          </cell>
          <cell r="V21" t="str">
            <v>0</v>
          </cell>
          <cell r="W21">
            <v>3.0000000000000001E-3</v>
          </cell>
          <cell r="X21" t="str">
            <v>0</v>
          </cell>
          <cell r="Y21" t="str">
            <v>0</v>
          </cell>
          <cell r="Z21">
            <v>0.50700000000000001</v>
          </cell>
          <cell r="AA21" t="str">
            <v>0</v>
          </cell>
          <cell r="AB21" t="str">
            <v>0</v>
          </cell>
          <cell r="AC21" t="str">
            <v>0</v>
          </cell>
          <cell r="AD21" t="str">
            <v>0</v>
          </cell>
          <cell r="AE21" t="str">
            <v>0</v>
          </cell>
          <cell r="AF21" t="str">
            <v>0</v>
          </cell>
          <cell r="AG21" t="str">
            <v>0</v>
          </cell>
          <cell r="AH21" t="str">
            <v>0</v>
          </cell>
          <cell r="AI21" t="str">
            <v>0</v>
          </cell>
          <cell r="AJ21">
            <v>0.44264999999999999</v>
          </cell>
          <cell r="AK21" t="str">
            <v>0</v>
          </cell>
        </row>
        <row r="22">
          <cell r="A22" t="str">
            <v>050</v>
          </cell>
          <cell r="B22" t="str">
            <v>GAD-050 EM Local Finance-GAD</v>
          </cell>
          <cell r="C22">
            <v>115.11597</v>
          </cell>
          <cell r="D22">
            <v>0.15386</v>
          </cell>
          <cell r="E22" t="str">
            <v>0</v>
          </cell>
          <cell r="F22">
            <v>138.74469999999999</v>
          </cell>
          <cell r="G22">
            <v>140.77592999999999</v>
          </cell>
          <cell r="H22">
            <v>1803.211</v>
          </cell>
          <cell r="I22" t="str">
            <v>0</v>
          </cell>
          <cell r="J22" t="str">
            <v>0</v>
          </cell>
          <cell r="K22">
            <v>2011.9949999999999</v>
          </cell>
          <cell r="L22">
            <v>2072.6999999999998</v>
          </cell>
          <cell r="M22" t="str">
            <v>0</v>
          </cell>
          <cell r="N22" t="str">
            <v>0</v>
          </cell>
          <cell r="O22" t="str">
            <v>0</v>
          </cell>
          <cell r="P22" t="str">
            <v>0</v>
          </cell>
          <cell r="Q22" t="str">
            <v>0</v>
          </cell>
          <cell r="R22">
            <v>115.11597</v>
          </cell>
          <cell r="S22">
            <v>0.15386</v>
          </cell>
          <cell r="T22" t="str">
            <v>0</v>
          </cell>
          <cell r="U22">
            <v>138.74469999999999</v>
          </cell>
          <cell r="V22">
            <v>140.77592999999999</v>
          </cell>
          <cell r="W22">
            <v>145.15</v>
          </cell>
          <cell r="X22" t="str">
            <v>0</v>
          </cell>
          <cell r="Y22" t="str">
            <v>0</v>
          </cell>
          <cell r="Z22">
            <v>170.041</v>
          </cell>
          <cell r="AA22">
            <v>170.28399999999999</v>
          </cell>
          <cell r="AB22" t="str">
            <v>0</v>
          </cell>
          <cell r="AC22" t="str">
            <v>0</v>
          </cell>
          <cell r="AD22" t="str">
            <v>0</v>
          </cell>
          <cell r="AE22" t="str">
            <v>0</v>
          </cell>
          <cell r="AF22" t="str">
            <v>0</v>
          </cell>
          <cell r="AG22">
            <v>115.11597</v>
          </cell>
          <cell r="AH22">
            <v>0.15386</v>
          </cell>
          <cell r="AI22" t="str">
            <v>0</v>
          </cell>
          <cell r="AJ22">
            <v>138.74469999999999</v>
          </cell>
          <cell r="AK22">
            <v>140.77592999999999</v>
          </cell>
        </row>
        <row r="23">
          <cell r="A23" t="str">
            <v>057</v>
          </cell>
          <cell r="B23" t="str">
            <v>GAD-057 Global Fixed Income-GAD</v>
          </cell>
          <cell r="C23">
            <v>515.67201</v>
          </cell>
          <cell r="D23">
            <v>278.64404999999999</v>
          </cell>
          <cell r="E23">
            <v>9013.8367899999994</v>
          </cell>
          <cell r="F23">
            <v>8198.8548699999992</v>
          </cell>
          <cell r="G23">
            <v>1.6231899999999999</v>
          </cell>
          <cell r="H23">
            <v>5677.4089999999997</v>
          </cell>
          <cell r="I23">
            <v>2679.3009999999999</v>
          </cell>
          <cell r="J23">
            <v>95699.001999999993</v>
          </cell>
          <cell r="K23">
            <v>99702.707999999999</v>
          </cell>
          <cell r="L23">
            <v>47.460999999999999</v>
          </cell>
          <cell r="M23" t="str">
            <v>0</v>
          </cell>
          <cell r="N23" t="str">
            <v>0</v>
          </cell>
          <cell r="O23" t="str">
            <v>0</v>
          </cell>
          <cell r="P23" t="str">
            <v>0</v>
          </cell>
          <cell r="Q23" t="str">
            <v>0</v>
          </cell>
          <cell r="R23">
            <v>515.67201</v>
          </cell>
          <cell r="S23">
            <v>278.64404999999999</v>
          </cell>
          <cell r="T23">
            <v>9013.8367899999994</v>
          </cell>
          <cell r="U23">
            <v>8198.8548699999992</v>
          </cell>
          <cell r="V23">
            <v>1.6231899999999999</v>
          </cell>
          <cell r="W23">
            <v>470.25799999999998</v>
          </cell>
          <cell r="X23">
            <v>220.964</v>
          </cell>
          <cell r="Y23">
            <v>7974.9570000000003</v>
          </cell>
          <cell r="Z23">
            <v>7958.4489999999996</v>
          </cell>
          <cell r="AA23">
            <v>3.9740000000000002</v>
          </cell>
          <cell r="AB23" t="str">
            <v>0</v>
          </cell>
          <cell r="AC23" t="str">
            <v>0</v>
          </cell>
          <cell r="AD23" t="str">
            <v>0</v>
          </cell>
          <cell r="AE23" t="str">
            <v>0</v>
          </cell>
          <cell r="AF23" t="str">
            <v>0</v>
          </cell>
          <cell r="AG23">
            <v>515.67201</v>
          </cell>
          <cell r="AH23">
            <v>278.64404999999999</v>
          </cell>
          <cell r="AI23">
            <v>9013.8367899999994</v>
          </cell>
          <cell r="AJ23">
            <v>8198.8548699999992</v>
          </cell>
          <cell r="AK23">
            <v>1.6231899999999999</v>
          </cell>
        </row>
        <row r="24">
          <cell r="A24" t="str">
            <v>080</v>
          </cell>
          <cell r="B24" t="str">
            <v>GAD-080 Global Equities-GAD</v>
          </cell>
          <cell r="C24">
            <v>705.08208999999999</v>
          </cell>
          <cell r="D24" t="str">
            <v>0</v>
          </cell>
          <cell r="E24">
            <v>6259.5334999999995</v>
          </cell>
          <cell r="F24">
            <v>4957.9036500000002</v>
          </cell>
          <cell r="G24">
            <v>2.1510000000000001E-2</v>
          </cell>
          <cell r="H24">
            <v>6777.518</v>
          </cell>
          <cell r="I24" t="str">
            <v>0</v>
          </cell>
          <cell r="J24">
            <v>69766.191999999995</v>
          </cell>
          <cell r="K24">
            <v>60983.279000000002</v>
          </cell>
          <cell r="L24">
            <v>0</v>
          </cell>
          <cell r="M24" t="str">
            <v>0</v>
          </cell>
          <cell r="N24" t="str">
            <v>0</v>
          </cell>
          <cell r="O24" t="str">
            <v>0</v>
          </cell>
          <cell r="P24" t="str">
            <v>0</v>
          </cell>
          <cell r="Q24" t="str">
            <v>0</v>
          </cell>
          <cell r="R24">
            <v>705.08208999999999</v>
          </cell>
          <cell r="S24" t="str">
            <v>0</v>
          </cell>
          <cell r="T24">
            <v>6259.5334999999995</v>
          </cell>
          <cell r="U24">
            <v>4957.9036500000002</v>
          </cell>
          <cell r="V24">
            <v>2.1510000000000001E-2</v>
          </cell>
          <cell r="W24">
            <v>560.774</v>
          </cell>
          <cell r="X24" t="str">
            <v>0</v>
          </cell>
          <cell r="Y24">
            <v>5813.4520000000002</v>
          </cell>
          <cell r="Z24">
            <v>5126.473</v>
          </cell>
          <cell r="AA24">
            <v>0</v>
          </cell>
          <cell r="AB24" t="str">
            <v>0</v>
          </cell>
          <cell r="AC24" t="str">
            <v>0</v>
          </cell>
          <cell r="AD24" t="str">
            <v>0</v>
          </cell>
          <cell r="AE24" t="str">
            <v>0</v>
          </cell>
          <cell r="AF24" t="str">
            <v>0</v>
          </cell>
          <cell r="AG24">
            <v>705.08208999999999</v>
          </cell>
          <cell r="AH24" t="str">
            <v>0</v>
          </cell>
          <cell r="AI24">
            <v>6259.5334999999995</v>
          </cell>
          <cell r="AJ24">
            <v>4957.9036500000002</v>
          </cell>
          <cell r="AK24">
            <v>2.1510000000000001E-2</v>
          </cell>
        </row>
        <row r="25">
          <cell r="A25" t="str">
            <v>100</v>
          </cell>
          <cell r="B25" t="str">
            <v>GAD-100 Corporate Bnkg Mgmt-GAD</v>
          </cell>
          <cell r="C25">
            <v>158.33493999999999</v>
          </cell>
          <cell r="D25">
            <v>39.537619999999997</v>
          </cell>
          <cell r="E25">
            <v>208.88068999999999</v>
          </cell>
          <cell r="F25">
            <v>1152.48946</v>
          </cell>
          <cell r="G25">
            <v>304.04844000000003</v>
          </cell>
          <cell r="H25">
            <v>5687.4949999999999</v>
          </cell>
          <cell r="I25">
            <v>440.25200000000001</v>
          </cell>
          <cell r="J25">
            <v>3140.752</v>
          </cell>
          <cell r="K25">
            <v>16807.79</v>
          </cell>
          <cell r="L25">
            <v>4461.9049999999997</v>
          </cell>
          <cell r="M25" t="str">
            <v>0</v>
          </cell>
          <cell r="N25" t="str">
            <v>0</v>
          </cell>
          <cell r="O25" t="str">
            <v>0</v>
          </cell>
          <cell r="P25" t="str">
            <v>0</v>
          </cell>
          <cell r="Q25" t="str">
            <v>0</v>
          </cell>
          <cell r="R25">
            <v>158.33493999999999</v>
          </cell>
          <cell r="S25">
            <v>39.537619999999997</v>
          </cell>
          <cell r="T25">
            <v>208.88068999999999</v>
          </cell>
          <cell r="U25">
            <v>1152.48946</v>
          </cell>
          <cell r="V25">
            <v>304.04844000000003</v>
          </cell>
          <cell r="W25">
            <v>461.26900000000001</v>
          </cell>
          <cell r="X25">
            <v>36.773000000000003</v>
          </cell>
          <cell r="Y25">
            <v>261.863</v>
          </cell>
          <cell r="Z25">
            <v>1415.43</v>
          </cell>
          <cell r="AA25">
            <v>357.976</v>
          </cell>
          <cell r="AB25" t="str">
            <v>0</v>
          </cell>
          <cell r="AC25" t="str">
            <v>0</v>
          </cell>
          <cell r="AD25" t="str">
            <v>0</v>
          </cell>
          <cell r="AE25" t="str">
            <v>0</v>
          </cell>
          <cell r="AF25" t="str">
            <v>0</v>
          </cell>
          <cell r="AG25">
            <v>158.33493999999999</v>
          </cell>
          <cell r="AH25">
            <v>39.537619999999997</v>
          </cell>
          <cell r="AI25">
            <v>208.88068999999999</v>
          </cell>
          <cell r="AJ25">
            <v>1152.48946</v>
          </cell>
          <cell r="AK25">
            <v>304.04844000000003</v>
          </cell>
        </row>
        <row r="26">
          <cell r="A26" t="str">
            <v>110</v>
          </cell>
          <cell r="B26" t="str">
            <v>GAD-110 Investment Banking-GAD</v>
          </cell>
          <cell r="C26">
            <v>257.8664</v>
          </cell>
          <cell r="D26">
            <v>26.914480000000001</v>
          </cell>
          <cell r="E26">
            <v>1101.84088</v>
          </cell>
          <cell r="F26">
            <v>1489.31297</v>
          </cell>
          <cell r="G26">
            <v>32.870669999999997</v>
          </cell>
          <cell r="H26">
            <v>3331.424</v>
          </cell>
          <cell r="I26">
            <v>422.9</v>
          </cell>
          <cell r="J26">
            <v>16181.885</v>
          </cell>
          <cell r="K26">
            <v>16630.895</v>
          </cell>
          <cell r="L26">
            <v>577.86300000000006</v>
          </cell>
          <cell r="M26" t="str">
            <v>0</v>
          </cell>
          <cell r="N26" t="str">
            <v>0</v>
          </cell>
          <cell r="O26" t="str">
            <v>0</v>
          </cell>
          <cell r="P26" t="str">
            <v>0</v>
          </cell>
          <cell r="Q26" t="str">
            <v>0</v>
          </cell>
          <cell r="R26">
            <v>257.8664</v>
          </cell>
          <cell r="S26">
            <v>26.914480000000001</v>
          </cell>
          <cell r="T26">
            <v>1101.84088</v>
          </cell>
          <cell r="U26">
            <v>1489.31297</v>
          </cell>
          <cell r="V26">
            <v>32.870669999999997</v>
          </cell>
          <cell r="W26">
            <v>276.80799999999999</v>
          </cell>
          <cell r="X26">
            <v>35.045999999999999</v>
          </cell>
          <cell r="Y26">
            <v>1348.569</v>
          </cell>
          <cell r="Z26">
            <v>1397.721</v>
          </cell>
          <cell r="AA26">
            <v>48.14</v>
          </cell>
          <cell r="AB26" t="str">
            <v>0</v>
          </cell>
          <cell r="AC26" t="str">
            <v>0</v>
          </cell>
          <cell r="AD26" t="str">
            <v>0</v>
          </cell>
          <cell r="AE26" t="str">
            <v>0</v>
          </cell>
          <cell r="AF26" t="str">
            <v>0</v>
          </cell>
          <cell r="AG26">
            <v>257.8664</v>
          </cell>
          <cell r="AH26">
            <v>26.914480000000001</v>
          </cell>
          <cell r="AI26">
            <v>1101.84088</v>
          </cell>
          <cell r="AJ26">
            <v>1489.31297</v>
          </cell>
          <cell r="AK26">
            <v>32.870669999999997</v>
          </cell>
        </row>
        <row r="27">
          <cell r="A27" t="str">
            <v>120</v>
          </cell>
          <cell r="B27" t="str">
            <v>GAD-120 Gl Loan Port Mgmt-GAD</v>
          </cell>
          <cell r="C27" t="str">
            <v>0</v>
          </cell>
          <cell r="D27">
            <v>6.0000200000000001</v>
          </cell>
          <cell r="E27">
            <v>289.12966999999998</v>
          </cell>
          <cell r="F27">
            <v>348.18615</v>
          </cell>
          <cell r="G27" t="str">
            <v>0</v>
          </cell>
          <cell r="H27" t="str">
            <v>0</v>
          </cell>
          <cell r="I27">
            <v>30.888000000000002</v>
          </cell>
          <cell r="J27">
            <v>3226.306</v>
          </cell>
          <cell r="K27">
            <v>3048.07</v>
          </cell>
          <cell r="L27" t="str">
            <v>0</v>
          </cell>
          <cell r="M27" t="str">
            <v>0</v>
          </cell>
          <cell r="N27" t="str">
            <v>0</v>
          </cell>
          <cell r="O27" t="str">
            <v>0</v>
          </cell>
          <cell r="P27" t="str">
            <v>0</v>
          </cell>
          <cell r="Q27" t="str">
            <v>0</v>
          </cell>
          <cell r="R27" t="str">
            <v>0</v>
          </cell>
          <cell r="S27">
            <v>6.0000200000000001</v>
          </cell>
          <cell r="T27">
            <v>289.12966999999998</v>
          </cell>
          <cell r="U27">
            <v>348.18615</v>
          </cell>
          <cell r="V27" t="str">
            <v>0</v>
          </cell>
          <cell r="W27" t="str">
            <v>0</v>
          </cell>
          <cell r="X27">
            <v>2.5459999999999998</v>
          </cell>
          <cell r="Y27">
            <v>249.215</v>
          </cell>
          <cell r="Z27">
            <v>255.78700000000001</v>
          </cell>
          <cell r="AA27" t="str">
            <v>0</v>
          </cell>
          <cell r="AB27" t="str">
            <v>0</v>
          </cell>
          <cell r="AC27" t="str">
            <v>0</v>
          </cell>
          <cell r="AD27" t="str">
            <v>0</v>
          </cell>
          <cell r="AE27" t="str">
            <v>0</v>
          </cell>
          <cell r="AF27" t="str">
            <v>0</v>
          </cell>
          <cell r="AG27" t="str">
            <v>0</v>
          </cell>
          <cell r="AH27">
            <v>6.0000200000000001</v>
          </cell>
          <cell r="AI27">
            <v>289.12966999999998</v>
          </cell>
          <cell r="AJ27">
            <v>348.18615</v>
          </cell>
          <cell r="AK27" t="str">
            <v>0</v>
          </cell>
        </row>
        <row r="28">
          <cell r="A28" t="str">
            <v>130</v>
          </cell>
          <cell r="B28" t="str">
            <v>GAD-130 Oth Cap Mkts + Bnkg-GAD</v>
          </cell>
          <cell r="C28">
            <v>0</v>
          </cell>
          <cell r="D28">
            <v>194.83260000000001</v>
          </cell>
          <cell r="E28">
            <v>-307.30903999999998</v>
          </cell>
          <cell r="F28">
            <v>237.24582000000001</v>
          </cell>
          <cell r="G28" t="str">
            <v>0</v>
          </cell>
          <cell r="H28">
            <v>555.46799999999996</v>
          </cell>
          <cell r="I28">
            <v>2232</v>
          </cell>
          <cell r="J28">
            <v>-18290.877</v>
          </cell>
          <cell r="K28">
            <v>1029.1969999999999</v>
          </cell>
          <cell r="L28">
            <v>0</v>
          </cell>
          <cell r="M28" t="str">
            <v>0</v>
          </cell>
          <cell r="N28" t="str">
            <v>0</v>
          </cell>
          <cell r="O28" t="str">
            <v>0</v>
          </cell>
          <cell r="P28" t="str">
            <v>0</v>
          </cell>
          <cell r="Q28" t="str">
            <v>0</v>
          </cell>
          <cell r="R28">
            <v>0</v>
          </cell>
          <cell r="S28">
            <v>194.83260000000001</v>
          </cell>
          <cell r="T28">
            <v>-307.30903999999998</v>
          </cell>
          <cell r="U28">
            <v>237.24582000000001</v>
          </cell>
          <cell r="V28" t="str">
            <v>0</v>
          </cell>
          <cell r="W28">
            <v>46.289000000000001</v>
          </cell>
          <cell r="X28">
            <v>186</v>
          </cell>
          <cell r="Y28">
            <v>142.42699999999999</v>
          </cell>
          <cell r="Z28">
            <v>86.451999999999998</v>
          </cell>
          <cell r="AA28">
            <v>0</v>
          </cell>
          <cell r="AB28" t="str">
            <v>0</v>
          </cell>
          <cell r="AC28" t="str">
            <v>0</v>
          </cell>
          <cell r="AD28" t="str">
            <v>0</v>
          </cell>
          <cell r="AE28" t="str">
            <v>0</v>
          </cell>
          <cell r="AF28" t="str">
            <v>0</v>
          </cell>
          <cell r="AG28">
            <v>0</v>
          </cell>
          <cell r="AH28">
            <v>194.83260000000001</v>
          </cell>
          <cell r="AI28">
            <v>-307.30903999999998</v>
          </cell>
          <cell r="AJ28">
            <v>237.24582000000001</v>
          </cell>
          <cell r="AK28" t="str">
            <v>0</v>
          </cell>
        </row>
        <row r="29">
          <cell r="A29" t="str">
            <v>150</v>
          </cell>
          <cell r="B29" t="str">
            <v>GAD-150 GTS Sales-GAD</v>
          </cell>
          <cell r="C29" t="str">
            <v>0</v>
          </cell>
          <cell r="D29" t="str">
            <v>0</v>
          </cell>
          <cell r="E29" t="str">
            <v>0</v>
          </cell>
          <cell r="F29" t="str">
            <v>0</v>
          </cell>
          <cell r="G29" t="str">
            <v>0</v>
          </cell>
          <cell r="H29">
            <v>3.5999999999999997E-2</v>
          </cell>
          <cell r="I29" t="str">
            <v>0</v>
          </cell>
          <cell r="J29" t="str">
            <v>0</v>
          </cell>
          <cell r="K29" t="str">
            <v>0</v>
          </cell>
          <cell r="L29" t="str">
            <v>0</v>
          </cell>
          <cell r="M29" t="str">
            <v>0</v>
          </cell>
          <cell r="N29" t="str">
            <v>0</v>
          </cell>
          <cell r="O29" t="str">
            <v>0</v>
          </cell>
          <cell r="P29" t="str">
            <v>0</v>
          </cell>
          <cell r="Q29" t="str">
            <v>0</v>
          </cell>
          <cell r="R29" t="str">
            <v>0</v>
          </cell>
          <cell r="S29" t="str">
            <v>0</v>
          </cell>
          <cell r="T29" t="str">
            <v>0</v>
          </cell>
          <cell r="U29" t="str">
            <v>0</v>
          </cell>
          <cell r="V29" t="str">
            <v>0</v>
          </cell>
          <cell r="W29">
            <v>3.0000000000000001E-3</v>
          </cell>
          <cell r="X29" t="str">
            <v>0</v>
          </cell>
          <cell r="Y29" t="str">
            <v>0</v>
          </cell>
          <cell r="Z29" t="str">
            <v>0</v>
          </cell>
          <cell r="AA29" t="str">
            <v>0</v>
          </cell>
          <cell r="AB29" t="str">
            <v>0</v>
          </cell>
          <cell r="AC29" t="str">
            <v>0</v>
          </cell>
          <cell r="AD29" t="str">
            <v>0</v>
          </cell>
          <cell r="AE29" t="str">
            <v>0</v>
          </cell>
          <cell r="AF29" t="str">
            <v>0</v>
          </cell>
          <cell r="AG29" t="str">
            <v>0</v>
          </cell>
          <cell r="AH29" t="str">
            <v>0</v>
          </cell>
          <cell r="AI29" t="str">
            <v>0</v>
          </cell>
          <cell r="AJ29" t="str">
            <v>0</v>
          </cell>
          <cell r="AK29" t="str">
            <v>0</v>
          </cell>
        </row>
        <row r="30">
          <cell r="A30" t="str">
            <v>200</v>
          </cell>
          <cell r="B30" t="str">
            <v>GAD-200 Allocation Credits-GAD</v>
          </cell>
          <cell r="C30" t="str">
            <v>0</v>
          </cell>
          <cell r="D30" t="str">
            <v>0</v>
          </cell>
          <cell r="E30" t="str">
            <v>0</v>
          </cell>
          <cell r="F30" t="str">
            <v>0</v>
          </cell>
          <cell r="G30" t="str">
            <v>0</v>
          </cell>
          <cell r="H30" t="str">
            <v>0</v>
          </cell>
          <cell r="I30" t="str">
            <v>0</v>
          </cell>
          <cell r="J30">
            <v>0.58799999999999997</v>
          </cell>
          <cell r="K30">
            <v>0.216</v>
          </cell>
          <cell r="L30" t="str">
            <v>0</v>
          </cell>
          <cell r="M30" t="str">
            <v>0</v>
          </cell>
          <cell r="N30" t="str">
            <v>0</v>
          </cell>
          <cell r="O30" t="str">
            <v>0</v>
          </cell>
          <cell r="P30" t="str">
            <v>0</v>
          </cell>
          <cell r="Q30" t="str">
            <v>0</v>
          </cell>
          <cell r="R30" t="str">
            <v>0</v>
          </cell>
          <cell r="S30" t="str">
            <v>0</v>
          </cell>
          <cell r="T30" t="str">
            <v>0</v>
          </cell>
          <cell r="U30" t="str">
            <v>0</v>
          </cell>
          <cell r="V30" t="str">
            <v>0</v>
          </cell>
          <cell r="W30" t="str">
            <v>0</v>
          </cell>
          <cell r="X30" t="str">
            <v>0</v>
          </cell>
          <cell r="Y30">
            <v>4.9000000000000002E-2</v>
          </cell>
          <cell r="Z30">
            <v>1.7999999999999999E-2</v>
          </cell>
          <cell r="AA30" t="str">
            <v>0</v>
          </cell>
          <cell r="AB30" t="str">
            <v>0</v>
          </cell>
          <cell r="AC30" t="str">
            <v>0</v>
          </cell>
          <cell r="AD30" t="str">
            <v>0</v>
          </cell>
          <cell r="AE30" t="str">
            <v>0</v>
          </cell>
          <cell r="AF30" t="str">
            <v>0</v>
          </cell>
          <cell r="AG30" t="str">
            <v>0</v>
          </cell>
          <cell r="AH30" t="str">
            <v>0</v>
          </cell>
          <cell r="AI30" t="str">
            <v>0</v>
          </cell>
          <cell r="AJ30" t="str">
            <v>0</v>
          </cell>
          <cell r="AK30" t="str">
            <v>0</v>
          </cell>
        </row>
        <row r="31">
          <cell r="A31" t="str">
            <v>285</v>
          </cell>
          <cell r="B31" t="str">
            <v>GAD-285 Citi Intl Infrast-GAD</v>
          </cell>
          <cell r="C31">
            <v>778.72533999999996</v>
          </cell>
          <cell r="D31">
            <v>40.870939999999997</v>
          </cell>
          <cell r="E31">
            <v>42.34113</v>
          </cell>
          <cell r="F31">
            <v>664.96825999999999</v>
          </cell>
          <cell r="G31">
            <v>561.08789999999999</v>
          </cell>
          <cell r="H31">
            <v>19934.095000000001</v>
          </cell>
          <cell r="I31">
            <v>849.23400000000004</v>
          </cell>
          <cell r="J31">
            <v>156.244</v>
          </cell>
          <cell r="K31">
            <v>9388.0730000000003</v>
          </cell>
          <cell r="L31">
            <v>8338.9330000000009</v>
          </cell>
          <cell r="M31" t="str">
            <v>0</v>
          </cell>
          <cell r="N31" t="str">
            <v>0</v>
          </cell>
          <cell r="O31" t="str">
            <v>0</v>
          </cell>
          <cell r="P31" t="str">
            <v>0</v>
          </cell>
          <cell r="Q31" t="str">
            <v>0</v>
          </cell>
          <cell r="R31">
            <v>778.72533999999996</v>
          </cell>
          <cell r="S31">
            <v>40.870939999999997</v>
          </cell>
          <cell r="T31">
            <v>42.34113</v>
          </cell>
          <cell r="U31">
            <v>664.96825999999999</v>
          </cell>
          <cell r="V31">
            <v>561.08789999999999</v>
          </cell>
          <cell r="W31">
            <v>1656.89</v>
          </cell>
          <cell r="X31">
            <v>69.95</v>
          </cell>
          <cell r="Y31">
            <v>13.03</v>
          </cell>
          <cell r="Z31">
            <v>785.00699999999995</v>
          </cell>
          <cell r="AA31">
            <v>674.01700000000005</v>
          </cell>
          <cell r="AB31" t="str">
            <v>0</v>
          </cell>
          <cell r="AC31" t="str">
            <v>0</v>
          </cell>
          <cell r="AD31" t="str">
            <v>0</v>
          </cell>
          <cell r="AE31" t="str">
            <v>0</v>
          </cell>
          <cell r="AF31" t="str">
            <v>0</v>
          </cell>
          <cell r="AG31">
            <v>778.72533999999996</v>
          </cell>
          <cell r="AH31">
            <v>40.870939999999997</v>
          </cell>
          <cell r="AI31">
            <v>42.34113</v>
          </cell>
          <cell r="AJ31">
            <v>664.96825999999999</v>
          </cell>
          <cell r="AK31">
            <v>561.08789999999999</v>
          </cell>
        </row>
        <row r="32">
          <cell r="A32" t="str">
            <v>290</v>
          </cell>
          <cell r="B32" t="str">
            <v>GAD-290 Infrastructure/Other-GAD</v>
          </cell>
          <cell r="C32">
            <v>775.68154000000004</v>
          </cell>
          <cell r="D32">
            <v>11.89405</v>
          </cell>
          <cell r="E32">
            <v>3466.43649</v>
          </cell>
          <cell r="F32">
            <v>2978.8188500000001</v>
          </cell>
          <cell r="G32">
            <v>417.42756000000003</v>
          </cell>
          <cell r="H32">
            <v>9119.91</v>
          </cell>
          <cell r="I32">
            <v>324.09800000000001</v>
          </cell>
          <cell r="J32">
            <v>41618.207000000002</v>
          </cell>
          <cell r="K32">
            <v>36695.116000000002</v>
          </cell>
          <cell r="L32">
            <v>5524.2719999999999</v>
          </cell>
          <cell r="M32" t="str">
            <v>0</v>
          </cell>
          <cell r="N32" t="str">
            <v>0</v>
          </cell>
          <cell r="O32" t="str">
            <v>0</v>
          </cell>
          <cell r="P32" t="str">
            <v>0</v>
          </cell>
          <cell r="Q32" t="str">
            <v>0</v>
          </cell>
          <cell r="R32">
            <v>775.68154000000004</v>
          </cell>
          <cell r="S32">
            <v>11.89405</v>
          </cell>
          <cell r="T32">
            <v>3466.43649</v>
          </cell>
          <cell r="U32">
            <v>2978.8188500000001</v>
          </cell>
          <cell r="V32">
            <v>417.42756000000003</v>
          </cell>
          <cell r="W32">
            <v>748.67</v>
          </cell>
          <cell r="X32">
            <v>25.285</v>
          </cell>
          <cell r="Y32">
            <v>3467.0210000000002</v>
          </cell>
          <cell r="Z32">
            <v>3058.1309999999999</v>
          </cell>
          <cell r="AA32">
            <v>449.23899999999998</v>
          </cell>
          <cell r="AB32" t="str">
            <v>0</v>
          </cell>
          <cell r="AC32" t="str">
            <v>0</v>
          </cell>
          <cell r="AD32" t="str">
            <v>0</v>
          </cell>
          <cell r="AE32" t="str">
            <v>0</v>
          </cell>
          <cell r="AF32" t="str">
            <v>0</v>
          </cell>
          <cell r="AG32">
            <v>775.68154000000004</v>
          </cell>
          <cell r="AH32">
            <v>11.89405</v>
          </cell>
          <cell r="AI32">
            <v>3466.43649</v>
          </cell>
          <cell r="AJ32">
            <v>2978.8188500000001</v>
          </cell>
          <cell r="AK32">
            <v>417.42756000000003</v>
          </cell>
        </row>
        <row r="33">
          <cell r="A33" t="str">
            <v>420</v>
          </cell>
          <cell r="B33" t="str">
            <v>GAD-420 Trade-GAD</v>
          </cell>
          <cell r="C33" t="str">
            <v>0</v>
          </cell>
          <cell r="D33" t="str">
            <v>0</v>
          </cell>
          <cell r="E33" t="str">
            <v>0</v>
          </cell>
          <cell r="F33" t="str">
            <v>0</v>
          </cell>
          <cell r="G33" t="str">
            <v>0</v>
          </cell>
          <cell r="H33">
            <v>4.8000000000000001E-2</v>
          </cell>
          <cell r="I33" t="str">
            <v>0</v>
          </cell>
          <cell r="J33" t="str">
            <v>0</v>
          </cell>
          <cell r="K33" t="str">
            <v>0</v>
          </cell>
          <cell r="L33" t="str">
            <v>0</v>
          </cell>
          <cell r="M33" t="str">
            <v>0</v>
          </cell>
          <cell r="N33" t="str">
            <v>0</v>
          </cell>
          <cell r="O33" t="str">
            <v>0</v>
          </cell>
          <cell r="P33" t="str">
            <v>0</v>
          </cell>
          <cell r="Q33" t="str">
            <v>0</v>
          </cell>
          <cell r="R33" t="str">
            <v>0</v>
          </cell>
          <cell r="S33" t="str">
            <v>0</v>
          </cell>
          <cell r="T33" t="str">
            <v>0</v>
          </cell>
          <cell r="U33" t="str">
            <v>0</v>
          </cell>
          <cell r="V33" t="str">
            <v>0</v>
          </cell>
          <cell r="W33">
            <v>4.0000000000000001E-3</v>
          </cell>
          <cell r="X33" t="str">
            <v>0</v>
          </cell>
          <cell r="Y33" t="str">
            <v>0</v>
          </cell>
          <cell r="Z33" t="str">
            <v>0</v>
          </cell>
          <cell r="AA33" t="str">
            <v>0</v>
          </cell>
          <cell r="AB33" t="str">
            <v>0</v>
          </cell>
          <cell r="AC33" t="str">
            <v>0</v>
          </cell>
          <cell r="AD33" t="str">
            <v>0</v>
          </cell>
          <cell r="AE33" t="str">
            <v>0</v>
          </cell>
          <cell r="AF33" t="str">
            <v>0</v>
          </cell>
          <cell r="AG33" t="str">
            <v>0</v>
          </cell>
          <cell r="AH33" t="str">
            <v>0</v>
          </cell>
          <cell r="AI33" t="str">
            <v>0</v>
          </cell>
          <cell r="AJ33" t="str">
            <v>0</v>
          </cell>
          <cell r="AK33" t="str">
            <v>0</v>
          </cell>
        </row>
        <row r="34">
          <cell r="A34" t="str">
            <v>460</v>
          </cell>
          <cell r="B34" t="str">
            <v>GAD-460 Banking Management-GAD</v>
          </cell>
          <cell r="C34" t="str">
            <v>0</v>
          </cell>
          <cell r="D34" t="str">
            <v>0</v>
          </cell>
          <cell r="E34">
            <v>9.9651700000000005</v>
          </cell>
          <cell r="F34">
            <v>12.21238</v>
          </cell>
          <cell r="G34" t="str">
            <v>0</v>
          </cell>
          <cell r="H34" t="str">
            <v>0</v>
          </cell>
          <cell r="I34" t="str">
            <v>0</v>
          </cell>
          <cell r="J34">
            <v>96.756</v>
          </cell>
          <cell r="K34">
            <v>486.83600000000001</v>
          </cell>
          <cell r="L34" t="str">
            <v>0</v>
          </cell>
          <cell r="M34" t="str">
            <v>0</v>
          </cell>
          <cell r="N34" t="str">
            <v>0</v>
          </cell>
          <cell r="O34" t="str">
            <v>0</v>
          </cell>
          <cell r="P34" t="str">
            <v>0</v>
          </cell>
          <cell r="Q34" t="str">
            <v>0</v>
          </cell>
          <cell r="R34" t="str">
            <v>0</v>
          </cell>
          <cell r="S34" t="str">
            <v>0</v>
          </cell>
          <cell r="T34">
            <v>9.9651700000000005</v>
          </cell>
          <cell r="U34">
            <v>12.21238</v>
          </cell>
          <cell r="V34" t="str">
            <v>0</v>
          </cell>
          <cell r="W34" t="str">
            <v>0</v>
          </cell>
          <cell r="X34" t="str">
            <v>0</v>
          </cell>
          <cell r="Y34">
            <v>8.0630000000000006</v>
          </cell>
          <cell r="Z34">
            <v>54.939</v>
          </cell>
          <cell r="AA34" t="str">
            <v>0</v>
          </cell>
          <cell r="AB34" t="str">
            <v>0</v>
          </cell>
          <cell r="AC34" t="str">
            <v>0</v>
          </cell>
          <cell r="AD34" t="str">
            <v>0</v>
          </cell>
          <cell r="AE34" t="str">
            <v>0</v>
          </cell>
          <cell r="AF34" t="str">
            <v>0</v>
          </cell>
          <cell r="AG34" t="str">
            <v>0</v>
          </cell>
          <cell r="AH34" t="str">
            <v>0</v>
          </cell>
          <cell r="AI34">
            <v>9.9651700000000005</v>
          </cell>
          <cell r="AJ34">
            <v>12.21238</v>
          </cell>
          <cell r="AK34" t="str">
            <v>0</v>
          </cell>
        </row>
        <row r="35">
          <cell r="A35" t="str">
            <v>470</v>
          </cell>
          <cell r="B35" t="str">
            <v>GAD-470 Municipal Securities-GAD</v>
          </cell>
          <cell r="C35" t="str">
            <v>0</v>
          </cell>
          <cell r="D35" t="str">
            <v>0</v>
          </cell>
          <cell r="E35">
            <v>758.97119999999995</v>
          </cell>
          <cell r="F35" t="str">
            <v>0</v>
          </cell>
          <cell r="G35">
            <v>0.71699999999999997</v>
          </cell>
          <cell r="H35" t="str">
            <v>0</v>
          </cell>
          <cell r="I35" t="str">
            <v>0</v>
          </cell>
          <cell r="J35">
            <v>9743.4599999999991</v>
          </cell>
          <cell r="K35" t="str">
            <v>0</v>
          </cell>
          <cell r="L35">
            <v>7.8479999999999999</v>
          </cell>
          <cell r="M35" t="str">
            <v>0</v>
          </cell>
          <cell r="N35" t="str">
            <v>0</v>
          </cell>
          <cell r="O35" t="str">
            <v>0</v>
          </cell>
          <cell r="P35" t="str">
            <v>0</v>
          </cell>
          <cell r="Q35" t="str">
            <v>0</v>
          </cell>
          <cell r="R35" t="str">
            <v>0</v>
          </cell>
          <cell r="S35" t="str">
            <v>0</v>
          </cell>
          <cell r="T35">
            <v>758.97119999999995</v>
          </cell>
          <cell r="U35" t="str">
            <v>0</v>
          </cell>
          <cell r="V35">
            <v>0.71699999999999997</v>
          </cell>
          <cell r="W35" t="str">
            <v>0</v>
          </cell>
          <cell r="X35" t="str">
            <v>0</v>
          </cell>
          <cell r="Y35">
            <v>811.95500000000004</v>
          </cell>
          <cell r="Z35" t="str">
            <v>0</v>
          </cell>
          <cell r="AA35">
            <v>0.65400000000000003</v>
          </cell>
          <cell r="AB35" t="str">
            <v>0</v>
          </cell>
          <cell r="AC35" t="str">
            <v>0</v>
          </cell>
          <cell r="AD35" t="str">
            <v>0</v>
          </cell>
          <cell r="AE35" t="str">
            <v>0</v>
          </cell>
          <cell r="AF35" t="str">
            <v>0</v>
          </cell>
          <cell r="AG35" t="str">
            <v>0</v>
          </cell>
          <cell r="AH35" t="str">
            <v>0</v>
          </cell>
          <cell r="AI35">
            <v>758.97119999999995</v>
          </cell>
          <cell r="AJ35" t="str">
            <v>0</v>
          </cell>
          <cell r="AK35">
            <v>0.71699999999999997</v>
          </cell>
        </row>
        <row r="36">
          <cell r="A36" t="str">
            <v>480</v>
          </cell>
          <cell r="B36" t="str">
            <v>GAD-480 Capital Mkts Admin-GAD</v>
          </cell>
          <cell r="C36">
            <v>13.8833</v>
          </cell>
          <cell r="D36" t="str">
            <v>0</v>
          </cell>
          <cell r="E36">
            <v>94.709469999999996</v>
          </cell>
          <cell r="F36">
            <v>60.201189999999997</v>
          </cell>
          <cell r="G36" t="str">
            <v>0</v>
          </cell>
          <cell r="H36">
            <v>269.358</v>
          </cell>
          <cell r="I36" t="str">
            <v>0</v>
          </cell>
          <cell r="J36">
            <v>3712.0680000000002</v>
          </cell>
          <cell r="K36">
            <v>712.56399999999996</v>
          </cell>
          <cell r="L36" t="str">
            <v>0</v>
          </cell>
          <cell r="M36" t="str">
            <v>0</v>
          </cell>
          <cell r="N36" t="str">
            <v>0</v>
          </cell>
          <cell r="O36" t="str">
            <v>0</v>
          </cell>
          <cell r="P36" t="str">
            <v>0</v>
          </cell>
          <cell r="Q36" t="str">
            <v>0</v>
          </cell>
          <cell r="R36">
            <v>13.8833</v>
          </cell>
          <cell r="S36" t="str">
            <v>0</v>
          </cell>
          <cell r="T36">
            <v>94.709469999999996</v>
          </cell>
          <cell r="U36">
            <v>60.201189999999997</v>
          </cell>
          <cell r="V36" t="str">
            <v>0</v>
          </cell>
          <cell r="W36">
            <v>22.431000000000001</v>
          </cell>
          <cell r="X36" t="str">
            <v>0</v>
          </cell>
          <cell r="Y36">
            <v>310.089</v>
          </cell>
          <cell r="Z36">
            <v>60.054000000000002</v>
          </cell>
          <cell r="AA36" t="str">
            <v>0</v>
          </cell>
          <cell r="AB36" t="str">
            <v>0</v>
          </cell>
          <cell r="AC36" t="str">
            <v>0</v>
          </cell>
          <cell r="AD36" t="str">
            <v>0</v>
          </cell>
          <cell r="AE36" t="str">
            <v>0</v>
          </cell>
          <cell r="AF36" t="str">
            <v>0</v>
          </cell>
          <cell r="AG36">
            <v>13.8833</v>
          </cell>
          <cell r="AH36" t="str">
            <v>0</v>
          </cell>
          <cell r="AI36">
            <v>94.709469999999996</v>
          </cell>
          <cell r="AJ36">
            <v>60.201189999999997</v>
          </cell>
          <cell r="AK36" t="str">
            <v>0</v>
          </cell>
        </row>
        <row r="37">
          <cell r="A37" t="str">
            <v>810</v>
          </cell>
          <cell r="B37" t="str">
            <v>GAD-810 CMPC Operations-GAD</v>
          </cell>
          <cell r="C37">
            <v>801.20677999999998</v>
          </cell>
          <cell r="D37" t="str">
            <v>0</v>
          </cell>
          <cell r="E37">
            <v>3988.00794</v>
          </cell>
          <cell r="F37">
            <v>1969.0810899999999</v>
          </cell>
          <cell r="G37">
            <v>776.06942000000004</v>
          </cell>
          <cell r="H37">
            <v>9546.9290000000001</v>
          </cell>
          <cell r="I37" t="str">
            <v>0</v>
          </cell>
          <cell r="J37">
            <v>52950.120999999999</v>
          </cell>
          <cell r="K37">
            <v>19473.073</v>
          </cell>
          <cell r="L37">
            <v>5807.3440000000001</v>
          </cell>
          <cell r="M37" t="str">
            <v>0</v>
          </cell>
          <cell r="N37" t="str">
            <v>0</v>
          </cell>
          <cell r="O37" t="str">
            <v>0</v>
          </cell>
          <cell r="P37" t="str">
            <v>0</v>
          </cell>
          <cell r="Q37" t="str">
            <v>0</v>
          </cell>
          <cell r="R37">
            <v>801.20677999999998</v>
          </cell>
          <cell r="S37" t="str">
            <v>0</v>
          </cell>
          <cell r="T37">
            <v>3988.00794</v>
          </cell>
          <cell r="U37">
            <v>1969.0810899999999</v>
          </cell>
          <cell r="V37">
            <v>776.06942000000004</v>
          </cell>
          <cell r="W37">
            <v>783.47799999999995</v>
          </cell>
          <cell r="X37" t="str">
            <v>0</v>
          </cell>
          <cell r="Y37">
            <v>4514.5060000000003</v>
          </cell>
          <cell r="Z37">
            <v>1635.5239999999999</v>
          </cell>
          <cell r="AA37">
            <v>468.96899999999999</v>
          </cell>
          <cell r="AB37" t="str">
            <v>0</v>
          </cell>
          <cell r="AC37" t="str">
            <v>0</v>
          </cell>
          <cell r="AD37" t="str">
            <v>0</v>
          </cell>
          <cell r="AE37" t="str">
            <v>0</v>
          </cell>
          <cell r="AF37" t="str">
            <v>0</v>
          </cell>
          <cell r="AG37">
            <v>801.20677999999998</v>
          </cell>
          <cell r="AH37" t="str">
            <v>0</v>
          </cell>
          <cell r="AI37">
            <v>3988.00794</v>
          </cell>
          <cell r="AJ37">
            <v>1969.0810899999999</v>
          </cell>
          <cell r="AK37">
            <v>776.06942000000004</v>
          </cell>
        </row>
        <row r="38">
          <cell r="A38" t="str">
            <v>870</v>
          </cell>
          <cell r="B38" t="str">
            <v>GAD-870 GTS Ops + Client-GAD</v>
          </cell>
          <cell r="C38" t="str">
            <v>0</v>
          </cell>
          <cell r="D38" t="str">
            <v>0</v>
          </cell>
          <cell r="E38" t="str">
            <v>0</v>
          </cell>
          <cell r="F38">
            <v>16.02216</v>
          </cell>
          <cell r="G38" t="str">
            <v>0</v>
          </cell>
          <cell r="H38" t="str">
            <v>0</v>
          </cell>
          <cell r="I38" t="str">
            <v>0</v>
          </cell>
          <cell r="J38" t="str">
            <v>0</v>
          </cell>
          <cell r="K38" t="str">
            <v>0</v>
          </cell>
          <cell r="L38" t="str">
            <v>0</v>
          </cell>
          <cell r="M38" t="str">
            <v>0</v>
          </cell>
          <cell r="N38" t="str">
            <v>0</v>
          </cell>
          <cell r="O38" t="str">
            <v>0</v>
          </cell>
          <cell r="P38" t="str">
            <v>0</v>
          </cell>
          <cell r="Q38" t="str">
            <v>0</v>
          </cell>
          <cell r="R38" t="str">
            <v>0</v>
          </cell>
          <cell r="S38" t="str">
            <v>0</v>
          </cell>
          <cell r="T38" t="str">
            <v>0</v>
          </cell>
          <cell r="U38">
            <v>16.02216</v>
          </cell>
          <cell r="V38" t="str">
            <v>0</v>
          </cell>
          <cell r="W38" t="str">
            <v>0</v>
          </cell>
          <cell r="X38" t="str">
            <v>0</v>
          </cell>
          <cell r="Y38" t="str">
            <v>0</v>
          </cell>
          <cell r="Z38" t="str">
            <v>0</v>
          </cell>
          <cell r="AA38" t="str">
            <v>0</v>
          </cell>
          <cell r="AB38" t="str">
            <v>0</v>
          </cell>
          <cell r="AC38" t="str">
            <v>0</v>
          </cell>
          <cell r="AD38" t="str">
            <v>0</v>
          </cell>
          <cell r="AE38" t="str">
            <v>0</v>
          </cell>
          <cell r="AF38" t="str">
            <v>0</v>
          </cell>
          <cell r="AG38" t="str">
            <v>0</v>
          </cell>
          <cell r="AH38" t="str">
            <v>0</v>
          </cell>
          <cell r="AI38" t="str">
            <v>0</v>
          </cell>
          <cell r="AJ38">
            <v>16.02216</v>
          </cell>
          <cell r="AK38" t="str">
            <v>0</v>
          </cell>
        </row>
        <row r="39">
          <cell r="A39" t="str">
            <v>820</v>
          </cell>
          <cell r="B39" t="str">
            <v>GAD-820 CTI (CIB)-GAD</v>
          </cell>
          <cell r="C39">
            <v>-29.248619999999999</v>
          </cell>
          <cell r="D39" t="str">
            <v>0</v>
          </cell>
          <cell r="E39" t="str">
            <v>0</v>
          </cell>
          <cell r="F39">
            <v>-23.777999999999999</v>
          </cell>
          <cell r="G39">
            <v>97.351200000000006</v>
          </cell>
          <cell r="H39">
            <v>0.06</v>
          </cell>
          <cell r="I39" t="str">
            <v>0</v>
          </cell>
          <cell r="J39" t="str">
            <v>0</v>
          </cell>
          <cell r="K39" t="str">
            <v>0</v>
          </cell>
          <cell r="L39">
            <v>316.26900000000001</v>
          </cell>
          <cell r="M39" t="str">
            <v>0</v>
          </cell>
          <cell r="N39" t="str">
            <v>0</v>
          </cell>
          <cell r="O39" t="str">
            <v>0</v>
          </cell>
          <cell r="P39" t="str">
            <v>0</v>
          </cell>
          <cell r="Q39" t="str">
            <v>0</v>
          </cell>
          <cell r="R39">
            <v>-29.248619999999999</v>
          </cell>
          <cell r="S39" t="str">
            <v>0</v>
          </cell>
          <cell r="T39" t="str">
            <v>0</v>
          </cell>
          <cell r="U39">
            <v>-23.777999999999999</v>
          </cell>
          <cell r="V39">
            <v>97.351200000000006</v>
          </cell>
          <cell r="W39">
            <v>5.0000000000000001E-3</v>
          </cell>
          <cell r="X39" t="str">
            <v>0</v>
          </cell>
          <cell r="Y39" t="str">
            <v>0</v>
          </cell>
          <cell r="Z39" t="str">
            <v>0</v>
          </cell>
          <cell r="AA39">
            <v>26.222000000000001</v>
          </cell>
          <cell r="AB39" t="str">
            <v>0</v>
          </cell>
          <cell r="AC39" t="str">
            <v>0</v>
          </cell>
          <cell r="AD39" t="str">
            <v>0</v>
          </cell>
          <cell r="AE39" t="str">
            <v>0</v>
          </cell>
          <cell r="AF39" t="str">
            <v>0</v>
          </cell>
          <cell r="AG39">
            <v>-29.248619999999999</v>
          </cell>
          <cell r="AH39" t="str">
            <v>0</v>
          </cell>
          <cell r="AI39" t="str">
            <v>0</v>
          </cell>
          <cell r="AJ39">
            <v>-23.777999999999999</v>
          </cell>
          <cell r="AK39">
            <v>97.351200000000006</v>
          </cell>
        </row>
        <row r="40">
          <cell r="A40" t="str">
            <v>825</v>
          </cell>
          <cell r="B40" t="str">
            <v>GAD-825 Non-JENA O+T Other-GAD</v>
          </cell>
          <cell r="C40" t="str">
            <v>0</v>
          </cell>
          <cell r="D40" t="str">
            <v>0</v>
          </cell>
          <cell r="E40">
            <v>-1.75E-3</v>
          </cell>
          <cell r="F40" t="str">
            <v>0</v>
          </cell>
          <cell r="G40" t="str">
            <v>0</v>
          </cell>
          <cell r="H40" t="str">
            <v>0</v>
          </cell>
          <cell r="I40" t="str">
            <v>0</v>
          </cell>
          <cell r="J40">
            <v>383.346</v>
          </cell>
          <cell r="K40" t="str">
            <v>0</v>
          </cell>
          <cell r="L40" t="str">
            <v>0</v>
          </cell>
          <cell r="M40" t="str">
            <v>0</v>
          </cell>
          <cell r="N40" t="str">
            <v>0</v>
          </cell>
          <cell r="O40" t="str">
            <v>0</v>
          </cell>
          <cell r="P40" t="str">
            <v>0</v>
          </cell>
          <cell r="Q40" t="str">
            <v>0</v>
          </cell>
          <cell r="R40" t="str">
            <v>0</v>
          </cell>
          <cell r="S40" t="str">
            <v>0</v>
          </cell>
          <cell r="T40">
            <v>-1.75E-3</v>
          </cell>
          <cell r="U40" t="str">
            <v>0</v>
          </cell>
          <cell r="V40" t="str">
            <v>0</v>
          </cell>
          <cell r="W40" t="str">
            <v>0</v>
          </cell>
          <cell r="X40" t="str">
            <v>0</v>
          </cell>
          <cell r="Y40">
            <v>31.946000000000002</v>
          </cell>
          <cell r="Z40" t="str">
            <v>0</v>
          </cell>
          <cell r="AA40" t="str">
            <v>0</v>
          </cell>
          <cell r="AB40" t="str">
            <v>0</v>
          </cell>
          <cell r="AC40" t="str">
            <v>0</v>
          </cell>
          <cell r="AD40" t="str">
            <v>0</v>
          </cell>
          <cell r="AE40" t="str">
            <v>0</v>
          </cell>
          <cell r="AF40" t="str">
            <v>0</v>
          </cell>
          <cell r="AG40" t="str">
            <v>0</v>
          </cell>
          <cell r="AH40" t="str">
            <v>0</v>
          </cell>
          <cell r="AI40">
            <v>-1.75E-3</v>
          </cell>
          <cell r="AJ40" t="str">
            <v>0</v>
          </cell>
          <cell r="AK40" t="str">
            <v>0</v>
          </cell>
        </row>
        <row r="41">
          <cell r="A41" t="str">
            <v>830</v>
          </cell>
          <cell r="B41" t="str">
            <v>GAD-830 GTS Systems Develop-GAD</v>
          </cell>
          <cell r="C41" t="str">
            <v>0</v>
          </cell>
          <cell r="D41" t="str">
            <v>0</v>
          </cell>
          <cell r="E41" t="str">
            <v>0</v>
          </cell>
          <cell r="F41" t="str">
            <v>0</v>
          </cell>
          <cell r="G41" t="str">
            <v>0</v>
          </cell>
          <cell r="H41" t="str">
            <v>0</v>
          </cell>
          <cell r="I41" t="str">
            <v>0</v>
          </cell>
          <cell r="J41" t="str">
            <v>0</v>
          </cell>
          <cell r="K41">
            <v>64.721999999999994</v>
          </cell>
          <cell r="L41" t="str">
            <v>0</v>
          </cell>
          <cell r="M41" t="str">
            <v>0</v>
          </cell>
          <cell r="N41" t="str">
            <v>0</v>
          </cell>
          <cell r="O41" t="str">
            <v>0</v>
          </cell>
          <cell r="P41" t="str">
            <v>0</v>
          </cell>
          <cell r="Q41" t="str">
            <v>0</v>
          </cell>
          <cell r="R41" t="str">
            <v>0</v>
          </cell>
          <cell r="S41" t="str">
            <v>0</v>
          </cell>
          <cell r="T41" t="str">
            <v>0</v>
          </cell>
          <cell r="U41" t="str">
            <v>0</v>
          </cell>
          <cell r="V41" t="str">
            <v>0</v>
          </cell>
          <cell r="W41" t="str">
            <v>0</v>
          </cell>
          <cell r="X41" t="str">
            <v>0</v>
          </cell>
          <cell r="Y41" t="str">
            <v>0</v>
          </cell>
          <cell r="Z41">
            <v>5.5670000000000002</v>
          </cell>
          <cell r="AA41" t="str">
            <v>0</v>
          </cell>
          <cell r="AB41" t="str">
            <v>0</v>
          </cell>
          <cell r="AC41" t="str">
            <v>0</v>
          </cell>
          <cell r="AD41" t="str">
            <v>0</v>
          </cell>
          <cell r="AE41" t="str">
            <v>0</v>
          </cell>
          <cell r="AF41" t="str">
            <v>0</v>
          </cell>
          <cell r="AG41" t="str">
            <v>0</v>
          </cell>
          <cell r="AH41" t="str">
            <v>0</v>
          </cell>
          <cell r="AI41" t="str">
            <v>0</v>
          </cell>
          <cell r="AJ41" t="str">
            <v>0</v>
          </cell>
          <cell r="AK41" t="str">
            <v>0</v>
          </cell>
        </row>
        <row r="42">
          <cell r="A42" t="str">
            <v>CMB840</v>
          </cell>
          <cell r="B42" t="str">
            <v>GAD-840 CMB Systems Develop-GAD</v>
          </cell>
          <cell r="C42">
            <v>131.30439999999999</v>
          </cell>
          <cell r="D42" t="str">
            <v>0</v>
          </cell>
          <cell r="E42">
            <v>4371.0094200000003</v>
          </cell>
          <cell r="F42">
            <v>888.40237999999999</v>
          </cell>
          <cell r="G42">
            <v>370.45008000000001</v>
          </cell>
          <cell r="H42">
            <v>1655.614</v>
          </cell>
          <cell r="I42" t="str">
            <v>0</v>
          </cell>
          <cell r="J42">
            <v>58900.525999999998</v>
          </cell>
          <cell r="K42">
            <v>10367.834999999999</v>
          </cell>
          <cell r="L42">
            <v>6252.6790000000001</v>
          </cell>
          <cell r="M42" t="str">
            <v>0</v>
          </cell>
          <cell r="N42" t="str">
            <v>0</v>
          </cell>
          <cell r="O42" t="str">
            <v>0</v>
          </cell>
          <cell r="P42" t="str">
            <v>0</v>
          </cell>
          <cell r="Q42" t="str">
            <v>0</v>
          </cell>
          <cell r="R42">
            <v>131.30439999999999</v>
          </cell>
          <cell r="S42" t="str">
            <v>0</v>
          </cell>
          <cell r="T42">
            <v>4371.0094200000003</v>
          </cell>
          <cell r="U42">
            <v>888.40237999999999</v>
          </cell>
          <cell r="V42">
            <v>370.45008000000001</v>
          </cell>
          <cell r="W42">
            <v>135.92099999999999</v>
          </cell>
          <cell r="X42" t="str">
            <v>0</v>
          </cell>
          <cell r="Y42">
            <v>4701.0240000000003</v>
          </cell>
          <cell r="Z42">
            <v>838.51199999999994</v>
          </cell>
          <cell r="AA42">
            <v>476.71100000000001</v>
          </cell>
          <cell r="AB42" t="str">
            <v>0</v>
          </cell>
          <cell r="AC42" t="str">
            <v>0</v>
          </cell>
          <cell r="AD42" t="str">
            <v>0</v>
          </cell>
          <cell r="AE42" t="str">
            <v>0</v>
          </cell>
          <cell r="AF42" t="str">
            <v>0</v>
          </cell>
          <cell r="AG42">
            <v>131.30439999999999</v>
          </cell>
          <cell r="AH42" t="str">
            <v>0</v>
          </cell>
          <cell r="AI42">
            <v>4371.0094200000003</v>
          </cell>
          <cell r="AJ42">
            <v>888.40237999999999</v>
          </cell>
          <cell r="AK42">
            <v>370.45008000000001</v>
          </cell>
        </row>
        <row r="43">
          <cell r="A43" t="str">
            <v>880</v>
          </cell>
          <cell r="B43" t="str">
            <v>GAD-880 General Services-GAD</v>
          </cell>
          <cell r="C43">
            <v>14.86341</v>
          </cell>
          <cell r="D43" t="str">
            <v>0</v>
          </cell>
          <cell r="E43">
            <v>352.91951</v>
          </cell>
          <cell r="F43">
            <v>7.5390199999999998</v>
          </cell>
          <cell r="G43" t="str">
            <v>0</v>
          </cell>
          <cell r="H43">
            <v>207.61600000000001</v>
          </cell>
          <cell r="I43" t="str">
            <v>0</v>
          </cell>
          <cell r="J43">
            <v>4499.7889999999998</v>
          </cell>
          <cell r="K43" t="str">
            <v>0</v>
          </cell>
          <cell r="L43" t="str">
            <v>0</v>
          </cell>
          <cell r="M43" t="str">
            <v>0</v>
          </cell>
          <cell r="N43" t="str">
            <v>0</v>
          </cell>
          <cell r="O43" t="str">
            <v>0</v>
          </cell>
          <cell r="P43" t="str">
            <v>0</v>
          </cell>
          <cell r="Q43" t="str">
            <v>0</v>
          </cell>
          <cell r="R43">
            <v>14.86341</v>
          </cell>
          <cell r="S43" t="str">
            <v>0</v>
          </cell>
          <cell r="T43">
            <v>352.91951</v>
          </cell>
          <cell r="U43">
            <v>7.5390199999999998</v>
          </cell>
          <cell r="V43" t="str">
            <v>0</v>
          </cell>
          <cell r="W43">
            <v>17.273</v>
          </cell>
          <cell r="X43" t="str">
            <v>0</v>
          </cell>
          <cell r="Y43">
            <v>374.98399999999998</v>
          </cell>
          <cell r="Z43" t="str">
            <v>0</v>
          </cell>
          <cell r="AA43" t="str">
            <v>0</v>
          </cell>
          <cell r="AB43" t="str">
            <v>0</v>
          </cell>
          <cell r="AC43" t="str">
            <v>0</v>
          </cell>
          <cell r="AD43" t="str">
            <v>0</v>
          </cell>
          <cell r="AE43" t="str">
            <v>0</v>
          </cell>
          <cell r="AF43" t="str">
            <v>0</v>
          </cell>
          <cell r="AG43">
            <v>14.86341</v>
          </cell>
          <cell r="AH43" t="str">
            <v>0</v>
          </cell>
          <cell r="AI43">
            <v>352.91951</v>
          </cell>
          <cell r="AJ43">
            <v>7.5390199999999998</v>
          </cell>
          <cell r="AK43" t="str">
            <v>0</v>
          </cell>
        </row>
        <row r="44">
          <cell r="A44" t="str">
            <v>RST</v>
          </cell>
          <cell r="B44" t="str">
            <v>Reg'l Sales &amp; Trading</v>
          </cell>
          <cell r="C44">
            <v>752.64746000000002</v>
          </cell>
          <cell r="D44" t="str">
            <v>0</v>
          </cell>
          <cell r="E44">
            <v>527.64991999999995</v>
          </cell>
          <cell r="F44">
            <v>1216.6773599999999</v>
          </cell>
          <cell r="G44">
            <v>397.37653</v>
          </cell>
          <cell r="H44">
            <v>4440.7979999999998</v>
          </cell>
          <cell r="I44" t="str">
            <v>0</v>
          </cell>
          <cell r="J44">
            <v>3990.556</v>
          </cell>
          <cell r="K44">
            <v>16260.124</v>
          </cell>
          <cell r="L44">
            <v>5722.63</v>
          </cell>
          <cell r="M44" t="str">
            <v>0</v>
          </cell>
          <cell r="N44" t="str">
            <v>0</v>
          </cell>
          <cell r="O44" t="str">
            <v>0</v>
          </cell>
          <cell r="P44" t="str">
            <v>0</v>
          </cell>
          <cell r="Q44" t="str">
            <v>0</v>
          </cell>
          <cell r="R44">
            <v>752.64746000000002</v>
          </cell>
          <cell r="S44" t="str">
            <v>0</v>
          </cell>
          <cell r="T44">
            <v>527.64991999999995</v>
          </cell>
          <cell r="U44">
            <v>1216.6773599999999</v>
          </cell>
          <cell r="V44">
            <v>397.37653</v>
          </cell>
          <cell r="W44">
            <v>367.03100000000001</v>
          </cell>
          <cell r="X44" t="str">
            <v>0</v>
          </cell>
          <cell r="Y44">
            <v>332.54700000000003</v>
          </cell>
          <cell r="Z44">
            <v>1370.9</v>
          </cell>
          <cell r="AA44">
            <v>470.93400000000003</v>
          </cell>
          <cell r="AB44" t="str">
            <v>0</v>
          </cell>
          <cell r="AC44" t="str">
            <v>0</v>
          </cell>
          <cell r="AD44" t="str">
            <v>0</v>
          </cell>
          <cell r="AE44" t="str">
            <v>0</v>
          </cell>
          <cell r="AF44" t="str">
            <v>0</v>
          </cell>
          <cell r="AG44">
            <v>752.64746000000002</v>
          </cell>
          <cell r="AH44" t="str">
            <v>0</v>
          </cell>
          <cell r="AI44">
            <v>527.64991999999995</v>
          </cell>
          <cell r="AJ44">
            <v>1216.6773599999999</v>
          </cell>
          <cell r="AK44">
            <v>397.37653</v>
          </cell>
        </row>
        <row r="45">
          <cell r="A45" t="str">
            <v>INFRA</v>
          </cell>
          <cell r="B45" t="str">
            <v>Infrastructure</v>
          </cell>
          <cell r="C45">
            <v>1554.40688</v>
          </cell>
          <cell r="D45">
            <v>52.764989999999997</v>
          </cell>
          <cell r="E45">
            <v>3508.7776199999998</v>
          </cell>
          <cell r="F45">
            <v>3643.7871100000002</v>
          </cell>
          <cell r="G45">
            <v>978.51545999999996</v>
          </cell>
          <cell r="H45">
            <v>29054.005000000001</v>
          </cell>
          <cell r="I45">
            <v>1173.3320000000001</v>
          </cell>
          <cell r="J45">
            <v>41774.451000000001</v>
          </cell>
          <cell r="K45">
            <v>46083.188999999998</v>
          </cell>
          <cell r="L45">
            <v>13863.205</v>
          </cell>
          <cell r="M45" t="str">
            <v>0</v>
          </cell>
          <cell r="N45" t="str">
            <v>0</v>
          </cell>
          <cell r="O45" t="str">
            <v>0</v>
          </cell>
          <cell r="P45" t="str">
            <v>0</v>
          </cell>
          <cell r="Q45" t="str">
            <v>0</v>
          </cell>
          <cell r="R45">
            <v>1554.40688</v>
          </cell>
          <cell r="S45">
            <v>52.764989999999997</v>
          </cell>
          <cell r="T45">
            <v>3508.7776199999998</v>
          </cell>
          <cell r="U45">
            <v>3643.7871100000002</v>
          </cell>
          <cell r="V45">
            <v>978.51545999999996</v>
          </cell>
          <cell r="W45">
            <v>2405.56</v>
          </cell>
          <cell r="X45">
            <v>95.234999999999999</v>
          </cell>
          <cell r="Y45">
            <v>3480.0509999999999</v>
          </cell>
          <cell r="Z45">
            <v>3843.1379999999999</v>
          </cell>
          <cell r="AA45">
            <v>1123.2560000000001</v>
          </cell>
          <cell r="AB45" t="str">
            <v>0</v>
          </cell>
          <cell r="AC45" t="str">
            <v>0</v>
          </cell>
          <cell r="AD45" t="str">
            <v>0</v>
          </cell>
          <cell r="AE45" t="str">
            <v>0</v>
          </cell>
          <cell r="AF45" t="str">
            <v>0</v>
          </cell>
          <cell r="AG45">
            <v>1554.40688</v>
          </cell>
          <cell r="AH45">
            <v>52.764989999999997</v>
          </cell>
          <cell r="AI45">
            <v>3508.7776199999998</v>
          </cell>
          <cell r="AJ45">
            <v>3643.7871100000002</v>
          </cell>
          <cell r="AK45">
            <v>978.51545999999996</v>
          </cell>
        </row>
        <row r="46">
          <cell r="A46" t="str">
            <v>CMBOps</v>
          </cell>
          <cell r="B46" t="str">
            <v>CMB Operations</v>
          </cell>
          <cell r="C46">
            <v>801.20677999999998</v>
          </cell>
          <cell r="D46" t="str">
            <v>0</v>
          </cell>
          <cell r="E46">
            <v>3988.00794</v>
          </cell>
          <cell r="F46">
            <v>1969.0810899999999</v>
          </cell>
          <cell r="G46">
            <v>776.06942000000004</v>
          </cell>
          <cell r="H46">
            <v>9546.9290000000001</v>
          </cell>
          <cell r="I46" t="str">
            <v>0</v>
          </cell>
          <cell r="J46">
            <v>52950.120999999999</v>
          </cell>
          <cell r="K46">
            <v>19473.073</v>
          </cell>
          <cell r="L46">
            <v>5807.3440000000001</v>
          </cell>
          <cell r="M46" t="str">
            <v>0</v>
          </cell>
          <cell r="N46" t="str">
            <v>0</v>
          </cell>
          <cell r="O46" t="str">
            <v>0</v>
          </cell>
          <cell r="P46" t="str">
            <v>0</v>
          </cell>
          <cell r="Q46" t="str">
            <v>0</v>
          </cell>
          <cell r="R46">
            <v>801.20677999999998</v>
          </cell>
          <cell r="S46" t="str">
            <v>0</v>
          </cell>
          <cell r="T46">
            <v>3988.00794</v>
          </cell>
          <cell r="U46">
            <v>1969.0810899999999</v>
          </cell>
          <cell r="V46">
            <v>776.06942000000004</v>
          </cell>
          <cell r="W46">
            <v>783.47799999999995</v>
          </cell>
          <cell r="X46" t="str">
            <v>0</v>
          </cell>
          <cell r="Y46">
            <v>4514.5060000000003</v>
          </cell>
          <cell r="Z46">
            <v>1635.5239999999999</v>
          </cell>
          <cell r="AA46">
            <v>468.96899999999999</v>
          </cell>
          <cell r="AB46" t="str">
            <v>0</v>
          </cell>
          <cell r="AC46" t="str">
            <v>0</v>
          </cell>
          <cell r="AD46" t="str">
            <v>0</v>
          </cell>
          <cell r="AE46" t="str">
            <v>0</v>
          </cell>
          <cell r="AF46" t="str">
            <v>0</v>
          </cell>
          <cell r="AG46">
            <v>801.20677999999998</v>
          </cell>
          <cell r="AH46" t="str">
            <v>0</v>
          </cell>
          <cell r="AI46">
            <v>3988.00794</v>
          </cell>
          <cell r="AJ46">
            <v>1969.0810899999999</v>
          </cell>
          <cell r="AK46">
            <v>776.06942000000004</v>
          </cell>
        </row>
        <row r="47">
          <cell r="A47" t="str">
            <v>CMBOth</v>
          </cell>
          <cell r="B47" t="str">
            <v>CMB Other</v>
          </cell>
          <cell r="C47">
            <v>157.83303000000001</v>
          </cell>
          <cell r="D47">
            <v>234.37021999999999</v>
          </cell>
          <cell r="E47">
            <v>363.23881</v>
          </cell>
          <cell r="F47">
            <v>1463.48125</v>
          </cell>
          <cell r="G47">
            <v>401.39963999999998</v>
          </cell>
          <cell r="H47">
            <v>6720.0330000000004</v>
          </cell>
          <cell r="I47">
            <v>2672.252</v>
          </cell>
          <cell r="J47">
            <v>-6032.73</v>
          </cell>
          <cell r="K47">
            <v>19107.127</v>
          </cell>
          <cell r="L47">
            <v>4778.174</v>
          </cell>
          <cell r="M47" t="str">
            <v>0</v>
          </cell>
          <cell r="N47" t="str">
            <v>0</v>
          </cell>
          <cell r="O47" t="str">
            <v>0</v>
          </cell>
          <cell r="P47" t="str">
            <v>0</v>
          </cell>
          <cell r="Q47" t="str">
            <v>0</v>
          </cell>
          <cell r="R47">
            <v>157.83303000000001</v>
          </cell>
          <cell r="S47">
            <v>234.37021999999999</v>
          </cell>
          <cell r="T47">
            <v>363.23881</v>
          </cell>
          <cell r="U47">
            <v>1463.48125</v>
          </cell>
          <cell r="V47">
            <v>401.39963999999998</v>
          </cell>
          <cell r="W47">
            <v>547.27</v>
          </cell>
          <cell r="X47">
            <v>222.773</v>
          </cell>
          <cell r="Y47">
            <v>1164.825</v>
          </cell>
          <cell r="Z47">
            <v>1622.9490000000001</v>
          </cell>
          <cell r="AA47">
            <v>384.19799999999998</v>
          </cell>
          <cell r="AB47" t="str">
            <v>0</v>
          </cell>
          <cell r="AC47" t="str">
            <v>0</v>
          </cell>
          <cell r="AD47" t="str">
            <v>0</v>
          </cell>
          <cell r="AE47" t="str">
            <v>0</v>
          </cell>
          <cell r="AF47" t="str">
            <v>0</v>
          </cell>
          <cell r="AG47">
            <v>157.83303000000001</v>
          </cell>
          <cell r="AH47">
            <v>234.37021999999999</v>
          </cell>
          <cell r="AI47">
            <v>363.23881</v>
          </cell>
          <cell r="AJ47">
            <v>1463.48125</v>
          </cell>
          <cell r="AK47">
            <v>401.39963999999998</v>
          </cell>
        </row>
        <row r="48">
          <cell r="A48" t="str">
            <v>GCIBO</v>
          </cell>
          <cell r="B48" t="str">
            <v>GCIB ORG</v>
          </cell>
          <cell r="C48">
            <v>4991.2670200000002</v>
          </cell>
          <cell r="D48">
            <v>598.84762000000001</v>
          </cell>
          <cell r="E48">
            <v>30288.8835</v>
          </cell>
          <cell r="F48">
            <v>24273.300299999999</v>
          </cell>
          <cell r="G48">
            <v>2546.0926089999998</v>
          </cell>
          <cell r="H48">
            <v>69007.024999999994</v>
          </cell>
          <cell r="I48">
            <v>6978.6729999999998</v>
          </cell>
          <cell r="J48">
            <v>345836.53</v>
          </cell>
          <cell r="K48">
            <v>293668.511</v>
          </cell>
          <cell r="L48">
            <v>39129.904000000002</v>
          </cell>
          <cell r="M48">
            <v>4991.2670200000002</v>
          </cell>
          <cell r="N48">
            <v>598.84762000000001</v>
          </cell>
          <cell r="O48">
            <v>30288.8835</v>
          </cell>
          <cell r="P48">
            <v>24273.300299999999</v>
          </cell>
          <cell r="Q48">
            <v>2546.0926089999998</v>
          </cell>
          <cell r="R48">
            <v>5692.2569999999996</v>
          </cell>
          <cell r="S48">
            <v>576.56399999999996</v>
          </cell>
          <cell r="T48">
            <v>30360.831999999999</v>
          </cell>
          <cell r="U48">
            <v>24219.511999999999</v>
          </cell>
          <cell r="V48">
            <v>3147.12</v>
          </cell>
          <cell r="W48">
            <v>4991.2670200000002</v>
          </cell>
          <cell r="X48">
            <v>598.84762000000001</v>
          </cell>
          <cell r="Y48">
            <v>30288.8835</v>
          </cell>
          <cell r="Z48">
            <v>24273.300299999999</v>
          </cell>
          <cell r="AA48">
            <v>2546.0926089999998</v>
          </cell>
          <cell r="AB48">
            <v>5692.2569999999996</v>
          </cell>
          <cell r="AC48">
            <v>576.56399999999996</v>
          </cell>
          <cell r="AD48">
            <v>30360.831999999999</v>
          </cell>
          <cell r="AE48">
            <v>24219.511999999999</v>
          </cell>
          <cell r="AF48">
            <v>3147.12</v>
          </cell>
          <cell r="AG48">
            <v>4991.1350199999997</v>
          </cell>
          <cell r="AH48">
            <v>598.84762000000001</v>
          </cell>
          <cell r="AI48">
            <v>30181.997500000001</v>
          </cell>
          <cell r="AJ48">
            <v>24314.431530000002</v>
          </cell>
          <cell r="AK48">
            <v>3099.81943</v>
          </cell>
        </row>
        <row r="50">
          <cell r="A50" t="str">
            <v>160</v>
          </cell>
          <cell r="B50" t="str">
            <v>GAD-160 US Private Client-GAD</v>
          </cell>
          <cell r="C50">
            <v>2.1382400000000001</v>
          </cell>
          <cell r="D50" t="str">
            <v>0</v>
          </cell>
          <cell r="E50">
            <v>16589.989219999999</v>
          </cell>
          <cell r="F50" t="str">
            <v>0</v>
          </cell>
          <cell r="G50" t="str">
            <v>0</v>
          </cell>
          <cell r="H50">
            <v>24.54</v>
          </cell>
          <cell r="I50" t="str">
            <v>0</v>
          </cell>
          <cell r="J50">
            <v>221909.06200000001</v>
          </cell>
          <cell r="K50" t="str">
            <v>0</v>
          </cell>
          <cell r="L50" t="str">
            <v>0</v>
          </cell>
          <cell r="M50">
            <v>2.1382400000000001</v>
          </cell>
          <cell r="N50" t="str">
            <v>0</v>
          </cell>
          <cell r="O50">
            <v>16589.989219999999</v>
          </cell>
          <cell r="P50" t="str">
            <v>0</v>
          </cell>
          <cell r="Q50" t="str">
            <v>0</v>
          </cell>
          <cell r="R50">
            <v>2.0449999999999999</v>
          </cell>
          <cell r="S50" t="str">
            <v>0</v>
          </cell>
          <cell r="T50">
            <v>18488.78</v>
          </cell>
          <cell r="U50" t="str">
            <v>0</v>
          </cell>
          <cell r="V50" t="str">
            <v>0</v>
          </cell>
          <cell r="W50">
            <v>2.1382400000000001</v>
          </cell>
          <cell r="X50" t="str">
            <v>0</v>
          </cell>
          <cell r="Y50">
            <v>16589.989219999999</v>
          </cell>
          <cell r="Z50" t="str">
            <v>0</v>
          </cell>
          <cell r="AA50" t="str">
            <v>0</v>
          </cell>
          <cell r="AB50">
            <v>2.0449999999999999</v>
          </cell>
          <cell r="AC50" t="str">
            <v>0</v>
          </cell>
          <cell r="AD50">
            <v>18488.78</v>
          </cell>
          <cell r="AE50" t="str">
            <v>0</v>
          </cell>
          <cell r="AF50" t="str">
            <v>0</v>
          </cell>
          <cell r="AG50">
            <v>2.1382400000000001</v>
          </cell>
          <cell r="AH50" t="str">
            <v>0</v>
          </cell>
          <cell r="AI50">
            <v>16589.989219999999</v>
          </cell>
          <cell r="AJ50" t="str">
            <v>0</v>
          </cell>
          <cell r="AK50" t="str">
            <v>0</v>
          </cell>
        </row>
        <row r="51">
          <cell r="A51" t="str">
            <v>160</v>
          </cell>
          <cell r="B51" t="str">
            <v>GAD-160 US Private Client-GAD</v>
          </cell>
          <cell r="C51">
            <v>2.1382400000000001</v>
          </cell>
          <cell r="D51" t="str">
            <v>0</v>
          </cell>
          <cell r="E51">
            <v>16589.989219999999</v>
          </cell>
          <cell r="F51" t="str">
            <v>0</v>
          </cell>
          <cell r="G51" t="str">
            <v>0</v>
          </cell>
          <cell r="H51">
            <v>24.54</v>
          </cell>
          <cell r="I51" t="str">
            <v>0</v>
          </cell>
          <cell r="J51">
            <v>221909.06200000001</v>
          </cell>
          <cell r="K51" t="str">
            <v>0</v>
          </cell>
          <cell r="L51" t="str">
            <v>0</v>
          </cell>
          <cell r="M51" t="str">
            <v>0</v>
          </cell>
          <cell r="N51" t="str">
            <v>0</v>
          </cell>
          <cell r="O51" t="str">
            <v>0</v>
          </cell>
          <cell r="P51" t="str">
            <v>0</v>
          </cell>
          <cell r="Q51" t="str">
            <v>0</v>
          </cell>
          <cell r="R51">
            <v>2.1382400000000001</v>
          </cell>
          <cell r="S51" t="str">
            <v>0</v>
          </cell>
          <cell r="T51">
            <v>16589.989219999999</v>
          </cell>
          <cell r="U51" t="str">
            <v>0</v>
          </cell>
          <cell r="V51" t="str">
            <v>0</v>
          </cell>
          <cell r="W51">
            <v>2.0449999999999999</v>
          </cell>
          <cell r="X51" t="str">
            <v>0</v>
          </cell>
          <cell r="Y51">
            <v>18488.78</v>
          </cell>
          <cell r="Z51" t="str">
            <v>0</v>
          </cell>
          <cell r="AA51" t="str">
            <v>0</v>
          </cell>
          <cell r="AB51" t="str">
            <v>0</v>
          </cell>
          <cell r="AC51" t="str">
            <v>0</v>
          </cell>
          <cell r="AD51" t="str">
            <v>0</v>
          </cell>
          <cell r="AE51" t="str">
            <v>0</v>
          </cell>
          <cell r="AF51" t="str">
            <v>0</v>
          </cell>
          <cell r="AG51">
            <v>2.1382400000000001</v>
          </cell>
          <cell r="AH51" t="str">
            <v>0</v>
          </cell>
          <cell r="AI51">
            <v>16589.989219999999</v>
          </cell>
          <cell r="AJ51" t="str">
            <v>0</v>
          </cell>
          <cell r="AK51" t="str">
            <v>0</v>
          </cell>
        </row>
        <row r="52">
          <cell r="A52" t="str">
            <v>165</v>
          </cell>
          <cell r="B52" t="str">
            <v>GAD-165 Int'l Priv Client-GAD</v>
          </cell>
          <cell r="C52">
            <v>314.61502000000002</v>
          </cell>
          <cell r="D52" t="str">
            <v>0</v>
          </cell>
          <cell r="E52">
            <v>7.28498</v>
          </cell>
          <cell r="F52" t="str">
            <v>0</v>
          </cell>
          <cell r="G52" t="str">
            <v>0</v>
          </cell>
          <cell r="H52">
            <v>5105.9110000000001</v>
          </cell>
          <cell r="I52" t="str">
            <v>0</v>
          </cell>
          <cell r="J52">
            <v>97.572000000000003</v>
          </cell>
          <cell r="K52" t="str">
            <v>0</v>
          </cell>
          <cell r="L52" t="str">
            <v>0</v>
          </cell>
          <cell r="M52" t="str">
            <v>0</v>
          </cell>
          <cell r="N52" t="str">
            <v>0</v>
          </cell>
          <cell r="O52" t="str">
            <v>0</v>
          </cell>
          <cell r="P52" t="str">
            <v>0</v>
          </cell>
          <cell r="Q52" t="str">
            <v>0</v>
          </cell>
          <cell r="R52">
            <v>314.61502000000002</v>
          </cell>
          <cell r="S52" t="str">
            <v>0</v>
          </cell>
          <cell r="T52">
            <v>7.28498</v>
          </cell>
          <cell r="U52" t="str">
            <v>0</v>
          </cell>
          <cell r="V52" t="str">
            <v>0</v>
          </cell>
          <cell r="W52">
            <v>398.553</v>
          </cell>
          <cell r="X52" t="str">
            <v>0</v>
          </cell>
          <cell r="Y52">
            <v>8.1310000000000002</v>
          </cell>
          <cell r="Z52" t="str">
            <v>0</v>
          </cell>
          <cell r="AA52" t="str">
            <v>0</v>
          </cell>
          <cell r="AB52" t="str">
            <v>0</v>
          </cell>
          <cell r="AC52" t="str">
            <v>0</v>
          </cell>
          <cell r="AD52" t="str">
            <v>0</v>
          </cell>
          <cell r="AE52" t="str">
            <v>0</v>
          </cell>
          <cell r="AF52" t="str">
            <v>0</v>
          </cell>
          <cell r="AG52">
            <v>314.61502000000002</v>
          </cell>
          <cell r="AH52" t="str">
            <v>0</v>
          </cell>
          <cell r="AI52">
            <v>7.28498</v>
          </cell>
          <cell r="AJ52" t="str">
            <v>0</v>
          </cell>
          <cell r="AK52" t="str">
            <v>0</v>
          </cell>
        </row>
        <row r="53">
          <cell r="A53" t="str">
            <v>170</v>
          </cell>
          <cell r="B53" t="str">
            <v>GAD-170 Oth Private Client-GAD</v>
          </cell>
          <cell r="C53" t="str">
            <v>0</v>
          </cell>
          <cell r="D53" t="str">
            <v>0</v>
          </cell>
          <cell r="E53">
            <v>7.8390000000000001E-2</v>
          </cell>
          <cell r="F53" t="str">
            <v>0</v>
          </cell>
          <cell r="G53" t="str">
            <v>0</v>
          </cell>
          <cell r="H53" t="str">
            <v>0</v>
          </cell>
          <cell r="I53" t="str">
            <v>0</v>
          </cell>
          <cell r="J53" t="str">
            <v>0</v>
          </cell>
          <cell r="K53" t="str">
            <v>0</v>
          </cell>
          <cell r="L53" t="str">
            <v>0</v>
          </cell>
          <cell r="M53" t="str">
            <v>0</v>
          </cell>
          <cell r="N53" t="str">
            <v>0</v>
          </cell>
          <cell r="O53" t="str">
            <v>0</v>
          </cell>
          <cell r="P53" t="str">
            <v>0</v>
          </cell>
          <cell r="Q53" t="str">
            <v>0</v>
          </cell>
          <cell r="R53" t="str">
            <v>0</v>
          </cell>
          <cell r="S53" t="str">
            <v>0</v>
          </cell>
          <cell r="T53">
            <v>7.8390000000000001E-2</v>
          </cell>
          <cell r="U53" t="str">
            <v>0</v>
          </cell>
          <cell r="V53" t="str">
            <v>0</v>
          </cell>
          <cell r="W53" t="str">
            <v>0</v>
          </cell>
          <cell r="X53" t="str">
            <v>0</v>
          </cell>
          <cell r="Y53" t="str">
            <v>0</v>
          </cell>
          <cell r="Z53" t="str">
            <v>0</v>
          </cell>
          <cell r="AA53" t="str">
            <v>0</v>
          </cell>
          <cell r="AB53" t="str">
            <v>0</v>
          </cell>
          <cell r="AC53" t="str">
            <v>0</v>
          </cell>
          <cell r="AD53" t="str">
            <v>0</v>
          </cell>
          <cell r="AE53" t="str">
            <v>0</v>
          </cell>
          <cell r="AF53" t="str">
            <v>0</v>
          </cell>
          <cell r="AG53" t="str">
            <v>0</v>
          </cell>
          <cell r="AH53" t="str">
            <v>0</v>
          </cell>
          <cell r="AI53">
            <v>7.8390000000000001E-2</v>
          </cell>
          <cell r="AJ53" t="str">
            <v>0</v>
          </cell>
          <cell r="AK53" t="str">
            <v>0</v>
          </cell>
        </row>
        <row r="54">
          <cell r="A54" t="str">
            <v>190</v>
          </cell>
          <cell r="B54" t="str">
            <v>GAD-190 Gl Equity Research-GAD</v>
          </cell>
          <cell r="C54">
            <v>187.55587</v>
          </cell>
          <cell r="D54" t="str">
            <v>0</v>
          </cell>
          <cell r="E54">
            <v>1111.31161</v>
          </cell>
          <cell r="F54">
            <v>593.75905</v>
          </cell>
          <cell r="G54" t="str">
            <v>0</v>
          </cell>
          <cell r="H54">
            <v>2659.3240000000001</v>
          </cell>
          <cell r="I54" t="str">
            <v>0</v>
          </cell>
          <cell r="J54">
            <v>13484.706</v>
          </cell>
          <cell r="K54">
            <v>7373.8190000000004</v>
          </cell>
          <cell r="L54" t="str">
            <v>0</v>
          </cell>
          <cell r="M54" t="str">
            <v>0</v>
          </cell>
          <cell r="N54" t="str">
            <v>0</v>
          </cell>
          <cell r="O54" t="str">
            <v>0</v>
          </cell>
          <cell r="P54" t="str">
            <v>0</v>
          </cell>
          <cell r="Q54" t="str">
            <v>0</v>
          </cell>
          <cell r="R54">
            <v>187.55587</v>
          </cell>
          <cell r="S54" t="str">
            <v>0</v>
          </cell>
          <cell r="T54">
            <v>1111.31161</v>
          </cell>
          <cell r="U54">
            <v>593.75905</v>
          </cell>
          <cell r="V54" t="str">
            <v>0</v>
          </cell>
          <cell r="W54">
            <v>219.41</v>
          </cell>
          <cell r="X54" t="str">
            <v>0</v>
          </cell>
          <cell r="Y54">
            <v>1123.7249999999999</v>
          </cell>
          <cell r="Z54">
            <v>621.00599999999997</v>
          </cell>
          <cell r="AA54" t="str">
            <v>0</v>
          </cell>
          <cell r="AB54" t="str">
            <v>0</v>
          </cell>
          <cell r="AC54" t="str">
            <v>0</v>
          </cell>
          <cell r="AD54" t="str">
            <v>0</v>
          </cell>
          <cell r="AE54" t="str">
            <v>0</v>
          </cell>
          <cell r="AF54" t="str">
            <v>0</v>
          </cell>
          <cell r="AG54">
            <v>187.55587</v>
          </cell>
          <cell r="AH54" t="str">
            <v>0</v>
          </cell>
          <cell r="AI54">
            <v>1111.31161</v>
          </cell>
          <cell r="AJ54">
            <v>593.75905</v>
          </cell>
          <cell r="AK54" t="str">
            <v>0</v>
          </cell>
        </row>
        <row r="55">
          <cell r="A55" t="str">
            <v>205</v>
          </cell>
          <cell r="B55" t="str">
            <v>GAD-205 Smith Barney Admin-GAD</v>
          </cell>
          <cell r="C55">
            <v>6.6955</v>
          </cell>
          <cell r="D55" t="str">
            <v>0</v>
          </cell>
          <cell r="E55">
            <v>901.14850000000001</v>
          </cell>
          <cell r="F55">
            <v>12.042820000000001</v>
          </cell>
          <cell r="G55" t="str">
            <v>0</v>
          </cell>
          <cell r="H55">
            <v>43.984999999999999</v>
          </cell>
          <cell r="I55" t="str">
            <v>0</v>
          </cell>
          <cell r="J55">
            <v>11214.069</v>
          </cell>
          <cell r="K55">
            <v>10.212</v>
          </cell>
          <cell r="L55" t="str">
            <v>0</v>
          </cell>
          <cell r="M55" t="str">
            <v>0</v>
          </cell>
          <cell r="N55" t="str">
            <v>0</v>
          </cell>
          <cell r="O55" t="str">
            <v>0</v>
          </cell>
          <cell r="P55" t="str">
            <v>0</v>
          </cell>
          <cell r="Q55" t="str">
            <v>0</v>
          </cell>
          <cell r="R55">
            <v>6.6955</v>
          </cell>
          <cell r="S55" t="str">
            <v>0</v>
          </cell>
          <cell r="T55">
            <v>901.14850000000001</v>
          </cell>
          <cell r="U55">
            <v>12.042820000000001</v>
          </cell>
          <cell r="V55" t="str">
            <v>0</v>
          </cell>
          <cell r="W55">
            <v>3.669</v>
          </cell>
          <cell r="X55" t="str">
            <v>0</v>
          </cell>
          <cell r="Y55">
            <v>931.60199999999998</v>
          </cell>
          <cell r="Z55">
            <v>0.85099999999999998</v>
          </cell>
          <cell r="AA55" t="str">
            <v>0</v>
          </cell>
          <cell r="AB55" t="str">
            <v>0</v>
          </cell>
          <cell r="AC55" t="str">
            <v>0</v>
          </cell>
          <cell r="AD55" t="str">
            <v>0</v>
          </cell>
          <cell r="AE55" t="str">
            <v>0</v>
          </cell>
          <cell r="AF55" t="str">
            <v>0</v>
          </cell>
          <cell r="AG55">
            <v>6.6955</v>
          </cell>
          <cell r="AH55" t="str">
            <v>0</v>
          </cell>
          <cell r="AI55">
            <v>901.14850000000001</v>
          </cell>
          <cell r="AJ55">
            <v>12.042820000000001</v>
          </cell>
          <cell r="AK55" t="str">
            <v>0</v>
          </cell>
        </row>
        <row r="56">
          <cell r="A56" t="str">
            <v>400</v>
          </cell>
          <cell r="B56" t="str">
            <v>GAD-400 Stock Plan Services-GAD</v>
          </cell>
          <cell r="C56" t="str">
            <v>0</v>
          </cell>
          <cell r="D56" t="str">
            <v>0</v>
          </cell>
          <cell r="E56">
            <v>1043.5642800000001</v>
          </cell>
          <cell r="F56" t="str">
            <v>0</v>
          </cell>
          <cell r="G56" t="str">
            <v>0</v>
          </cell>
          <cell r="H56" t="str">
            <v>0</v>
          </cell>
          <cell r="I56" t="str">
            <v>0</v>
          </cell>
          <cell r="J56">
            <v>7513.4160000000002</v>
          </cell>
          <cell r="K56" t="str">
            <v>0</v>
          </cell>
          <cell r="L56" t="str">
            <v>0</v>
          </cell>
          <cell r="M56" t="str">
            <v>0</v>
          </cell>
          <cell r="N56" t="str">
            <v>0</v>
          </cell>
          <cell r="O56" t="str">
            <v>0</v>
          </cell>
          <cell r="P56" t="str">
            <v>0</v>
          </cell>
          <cell r="Q56" t="str">
            <v>0</v>
          </cell>
          <cell r="R56" t="str">
            <v>0</v>
          </cell>
          <cell r="S56" t="str">
            <v>0</v>
          </cell>
          <cell r="T56">
            <v>1043.5642800000001</v>
          </cell>
          <cell r="U56" t="str">
            <v>0</v>
          </cell>
          <cell r="V56" t="str">
            <v>0</v>
          </cell>
          <cell r="W56" t="str">
            <v>0</v>
          </cell>
          <cell r="X56" t="str">
            <v>0</v>
          </cell>
          <cell r="Y56">
            <v>626.11800000000005</v>
          </cell>
          <cell r="Z56" t="str">
            <v>0</v>
          </cell>
          <cell r="AA56" t="str">
            <v>0</v>
          </cell>
          <cell r="AB56" t="str">
            <v>0</v>
          </cell>
          <cell r="AC56" t="str">
            <v>0</v>
          </cell>
          <cell r="AD56" t="str">
            <v>0</v>
          </cell>
          <cell r="AE56" t="str">
            <v>0</v>
          </cell>
          <cell r="AF56" t="str">
            <v>0</v>
          </cell>
          <cell r="AG56" t="str">
            <v>0</v>
          </cell>
          <cell r="AH56" t="str">
            <v>0</v>
          </cell>
          <cell r="AI56">
            <v>1043.5642800000001</v>
          </cell>
          <cell r="AJ56" t="str">
            <v>0</v>
          </cell>
          <cell r="AK56" t="str">
            <v>0</v>
          </cell>
        </row>
        <row r="57">
          <cell r="A57" t="str">
            <v>PCO</v>
          </cell>
          <cell r="B57" t="str">
            <v>Private Client Other</v>
          </cell>
          <cell r="C57" t="str">
            <v>0</v>
          </cell>
          <cell r="D57" t="str">
            <v>0</v>
          </cell>
          <cell r="E57">
            <v>100.77992999999999</v>
          </cell>
          <cell r="F57" t="str">
            <v>0</v>
          </cell>
          <cell r="G57" t="str">
            <v>0</v>
          </cell>
          <cell r="H57" t="str">
            <v>0</v>
          </cell>
          <cell r="I57" t="str">
            <v>0</v>
          </cell>
          <cell r="J57">
            <v>748.67499999999995</v>
          </cell>
          <cell r="K57" t="str">
            <v>0</v>
          </cell>
          <cell r="L57" t="str">
            <v>0</v>
          </cell>
          <cell r="M57" t="str">
            <v>0</v>
          </cell>
          <cell r="N57" t="str">
            <v>0</v>
          </cell>
          <cell r="O57" t="str">
            <v>0</v>
          </cell>
          <cell r="P57" t="str">
            <v>0</v>
          </cell>
          <cell r="Q57" t="str">
            <v>0</v>
          </cell>
          <cell r="R57" t="str">
            <v>0</v>
          </cell>
          <cell r="S57" t="str">
            <v>0</v>
          </cell>
          <cell r="T57">
            <v>100.77992999999999</v>
          </cell>
          <cell r="U57" t="str">
            <v>0</v>
          </cell>
          <cell r="V57" t="str">
            <v>0</v>
          </cell>
          <cell r="W57" t="str">
            <v>0</v>
          </cell>
          <cell r="X57" t="str">
            <v>0</v>
          </cell>
          <cell r="Y57">
            <v>62.39</v>
          </cell>
          <cell r="Z57" t="str">
            <v>0</v>
          </cell>
          <cell r="AA57" t="str">
            <v>0</v>
          </cell>
          <cell r="AB57" t="str">
            <v>0</v>
          </cell>
          <cell r="AC57" t="str">
            <v>0</v>
          </cell>
          <cell r="AD57" t="str">
            <v>0</v>
          </cell>
          <cell r="AE57" t="str">
            <v>0</v>
          </cell>
          <cell r="AF57" t="str">
            <v>0</v>
          </cell>
          <cell r="AG57" t="str">
            <v>0</v>
          </cell>
          <cell r="AH57" t="str">
            <v>0</v>
          </cell>
          <cell r="AI57">
            <v>100.77992999999999</v>
          </cell>
          <cell r="AJ57" t="str">
            <v>0</v>
          </cell>
          <cell r="AK57" t="str">
            <v>0</v>
          </cell>
        </row>
        <row r="58">
          <cell r="A58" t="str">
            <v>ER</v>
          </cell>
          <cell r="B58" t="str">
            <v>Equity Research</v>
          </cell>
          <cell r="C58">
            <v>187.55587</v>
          </cell>
          <cell r="D58" t="str">
            <v>0</v>
          </cell>
          <cell r="E58">
            <v>1111.31161</v>
          </cell>
          <cell r="F58">
            <v>593.75905</v>
          </cell>
          <cell r="G58" t="str">
            <v>0</v>
          </cell>
          <cell r="H58">
            <v>2659.3240000000001</v>
          </cell>
          <cell r="I58" t="str">
            <v>0</v>
          </cell>
          <cell r="J58">
            <v>13484.706</v>
          </cell>
          <cell r="K58">
            <v>7373.8190000000004</v>
          </cell>
          <cell r="L58" t="str">
            <v>0</v>
          </cell>
          <cell r="M58" t="str">
            <v>0</v>
          </cell>
          <cell r="N58" t="str">
            <v>0</v>
          </cell>
          <cell r="O58" t="str">
            <v>0</v>
          </cell>
          <cell r="P58" t="str">
            <v>0</v>
          </cell>
          <cell r="Q58" t="str">
            <v>0</v>
          </cell>
          <cell r="R58">
            <v>187.55587</v>
          </cell>
          <cell r="S58" t="str">
            <v>0</v>
          </cell>
          <cell r="T58">
            <v>1111.31161</v>
          </cell>
          <cell r="U58">
            <v>593.75905</v>
          </cell>
          <cell r="V58" t="str">
            <v>0</v>
          </cell>
          <cell r="W58">
            <v>219.41</v>
          </cell>
          <cell r="X58" t="str">
            <v>0</v>
          </cell>
          <cell r="Y58">
            <v>1123.7249999999999</v>
          </cell>
          <cell r="Z58">
            <v>621.00599999999997</v>
          </cell>
          <cell r="AA58" t="str">
            <v>0</v>
          </cell>
          <cell r="AB58" t="str">
            <v>0</v>
          </cell>
          <cell r="AC58" t="str">
            <v>0</v>
          </cell>
          <cell r="AD58" t="str">
            <v>0</v>
          </cell>
          <cell r="AE58" t="str">
            <v>0</v>
          </cell>
          <cell r="AF58" t="str">
            <v>0</v>
          </cell>
          <cell r="AG58">
            <v>187.55587</v>
          </cell>
          <cell r="AH58" t="str">
            <v>0</v>
          </cell>
          <cell r="AI58">
            <v>1111.31161</v>
          </cell>
          <cell r="AJ58">
            <v>593.75905</v>
          </cell>
          <cell r="AK58" t="str">
            <v>0</v>
          </cell>
        </row>
      </sheetData>
      <sheetData sheetId="20" refreshError="1"/>
      <sheetData sheetId="21" refreshError="1"/>
      <sheetData sheetId="22"/>
      <sheetData sheetId="23" refreshError="1"/>
      <sheetData sheetId="24" refreshError="1"/>
      <sheetData sheetId="25" refreshError="1">
        <row r="1">
          <cell r="B1" t="str">
            <v>Total Global Transaction Services</v>
          </cell>
        </row>
        <row r="2">
          <cell r="B2" t="str">
            <v>2005</v>
          </cell>
        </row>
        <row r="3">
          <cell r="B3" t="str">
            <v>Entity</v>
          </cell>
        </row>
        <row r="4">
          <cell r="B4" t="str">
            <v>Geography</v>
          </cell>
        </row>
        <row r="5">
          <cell r="C5" t="str">
            <v>Full Year</v>
          </cell>
          <cell r="Q5" t="str">
            <v>Jan</v>
          </cell>
          <cell r="AE5" t="str">
            <v>Jan YTD</v>
          </cell>
          <cell r="AS5" t="str">
            <v>Jan YTD</v>
          </cell>
        </row>
        <row r="6">
          <cell r="C6" t="str">
            <v>ACT</v>
          </cell>
          <cell r="J6" t="str">
            <v>FCST</v>
          </cell>
          <cell r="Q6" t="str">
            <v>ACT</v>
          </cell>
          <cell r="X6" t="str">
            <v>FCST</v>
          </cell>
          <cell r="AE6" t="str">
            <v>ACT</v>
          </cell>
          <cell r="AL6" t="str">
            <v>FCST</v>
          </cell>
          <cell r="AS6" t="str">
            <v>ACT</v>
          </cell>
          <cell r="AZ6" t="str">
            <v>FCST</v>
          </cell>
          <cell r="BG6" t="str">
            <v>Projected MYF</v>
          </cell>
        </row>
        <row r="7">
          <cell r="C7" t="str">
            <v>Voice Chargebacks</v>
          </cell>
          <cell r="D7" t="str">
            <v>Network Chargebacks</v>
          </cell>
          <cell r="E7" t="str">
            <v>Market Data Chargebacks</v>
          </cell>
          <cell r="F7" t="str">
            <v>Computer &amp; Software Chargeback</v>
          </cell>
          <cell r="G7" t="str">
            <v>CTI Data Center Direct Chgs</v>
          </cell>
          <cell r="H7" t="str">
            <v>CTI Support Allocations Dir Chgs</v>
          </cell>
          <cell r="I7" t="str">
            <v>TI Charges</v>
          </cell>
          <cell r="J7" t="str">
            <v>Voice Chargebacks</v>
          </cell>
          <cell r="K7" t="str">
            <v>Network Chargebacks</v>
          </cell>
          <cell r="L7" t="str">
            <v>Market Data Chargebacks</v>
          </cell>
          <cell r="M7" t="str">
            <v>Computer &amp; Software Chargeback</v>
          </cell>
          <cell r="N7" t="str">
            <v>CTI Data Center Direct Chgs</v>
          </cell>
          <cell r="O7" t="str">
            <v>CTI Support Allocations Dir Chgs</v>
          </cell>
          <cell r="P7" t="str">
            <v>TI Charges</v>
          </cell>
          <cell r="Q7" t="str">
            <v>Voice Chargebacks</v>
          </cell>
          <cell r="R7" t="str">
            <v>Network Chargebacks</v>
          </cell>
          <cell r="S7" t="str">
            <v>Market Data Chargebacks</v>
          </cell>
          <cell r="T7" t="str">
            <v>Computer &amp; Software Chargeback</v>
          </cell>
          <cell r="U7" t="str">
            <v>CTI Data Center Direct Chgs</v>
          </cell>
          <cell r="V7" t="str">
            <v>CTI Support Allocations Dir Chgs</v>
          </cell>
          <cell r="W7" t="str">
            <v>TI Charges</v>
          </cell>
          <cell r="X7" t="str">
            <v>Voice Chargebacks</v>
          </cell>
          <cell r="Y7" t="str">
            <v>Network Chargebacks</v>
          </cell>
          <cell r="Z7" t="str">
            <v>Market Data Chargebacks</v>
          </cell>
          <cell r="AA7" t="str">
            <v>Computer &amp; Software Chargeback</v>
          </cell>
          <cell r="AB7" t="str">
            <v>CTI Data Center Direct Chgs</v>
          </cell>
          <cell r="AC7" t="str">
            <v>CTI Support Allocations Dir Chgs</v>
          </cell>
          <cell r="AD7" t="str">
            <v>TI Charges</v>
          </cell>
          <cell r="AE7" t="str">
            <v>Voice Chargebacks</v>
          </cell>
          <cell r="AF7" t="str">
            <v>Network Chargebacks</v>
          </cell>
          <cell r="AG7" t="str">
            <v>Market Data Chargebacks</v>
          </cell>
          <cell r="AH7" t="str">
            <v>Computer &amp; Software Chargeback</v>
          </cell>
          <cell r="AI7" t="str">
            <v>CTI Data Center Direct Chgs</v>
          </cell>
          <cell r="AJ7" t="str">
            <v>CTI Support Allocations Dir Chgs</v>
          </cell>
          <cell r="AK7" t="str">
            <v>TI Charges</v>
          </cell>
          <cell r="AL7" t="str">
            <v>Voice Chargebacks</v>
          </cell>
          <cell r="AM7" t="str">
            <v>Network Chargebacks</v>
          </cell>
          <cell r="AN7" t="str">
            <v>Market Data Chargebacks</v>
          </cell>
          <cell r="AO7" t="str">
            <v>Computer &amp; Software Chargeback</v>
          </cell>
          <cell r="AP7" t="str">
            <v>CTI Data Center Direct Chgs</v>
          </cell>
          <cell r="AQ7" t="str">
            <v>CTI Support Allocations Dir Chgs</v>
          </cell>
          <cell r="AR7" t="str">
            <v>TI Charges</v>
          </cell>
          <cell r="AS7" t="str">
            <v>Voice Chargebacks</v>
          </cell>
          <cell r="AT7" t="str">
            <v>Network Chargebacks</v>
          </cell>
          <cell r="AU7" t="str">
            <v>Market Data Chargebacks</v>
          </cell>
          <cell r="AV7" t="str">
            <v>Computer &amp; Software Chargeback</v>
          </cell>
          <cell r="AW7" t="str">
            <v>CTI Data Center Direct Chgs</v>
          </cell>
          <cell r="AX7" t="str">
            <v>CTI Support Allocations Dir Chgs</v>
          </cell>
          <cell r="AY7" t="str">
            <v>TI Charges</v>
          </cell>
          <cell r="AZ7" t="str">
            <v>Voice Chargebacks</v>
          </cell>
          <cell r="BA7" t="str">
            <v>Network Chargebacks</v>
          </cell>
          <cell r="BB7" t="str">
            <v>Market Data Chargebacks</v>
          </cell>
          <cell r="BC7" t="str">
            <v>Computer &amp; Software Chargeback</v>
          </cell>
          <cell r="BD7" t="str">
            <v>CTI Data Center Direct Chgs</v>
          </cell>
          <cell r="BE7" t="str">
            <v>CTI Support Allocations Dir Chgs</v>
          </cell>
          <cell r="BF7" t="str">
            <v>TI Charges</v>
          </cell>
          <cell r="BG7" t="str">
            <v>Voice Chargebacks</v>
          </cell>
          <cell r="BH7" t="str">
            <v>Network Chargebacks</v>
          </cell>
          <cell r="BI7" t="str">
            <v>Market Data Chargebacks</v>
          </cell>
          <cell r="BJ7" t="str">
            <v>Computer &amp; Software Chargeback</v>
          </cell>
          <cell r="BK7" t="str">
            <v>CTI Data Center Direct Chgs</v>
          </cell>
          <cell r="BL7" t="str">
            <v>CTI Support Allocations Dir Chgs</v>
          </cell>
          <cell r="BM7" t="str">
            <v>TI Charges</v>
          </cell>
        </row>
        <row r="8">
          <cell r="A8" t="str">
            <v>032</v>
          </cell>
          <cell r="B8" t="str">
            <v>GAD-032 Gl Cash Management-GAD</v>
          </cell>
          <cell r="C8">
            <v>429.71492999999998</v>
          </cell>
          <cell r="D8">
            <v>797.69492000000002</v>
          </cell>
          <cell r="E8">
            <v>12.94247</v>
          </cell>
          <cell r="F8">
            <v>317.71287999999998</v>
          </cell>
          <cell r="G8">
            <v>4364.2518700000001</v>
          </cell>
          <cell r="H8">
            <v>238.97475</v>
          </cell>
          <cell r="I8">
            <v>6161.2918200000004</v>
          </cell>
          <cell r="J8">
            <v>6991.0929999999998</v>
          </cell>
          <cell r="K8">
            <v>8368.4740000000002</v>
          </cell>
          <cell r="L8">
            <v>102.801</v>
          </cell>
          <cell r="M8">
            <v>3045.3560000000002</v>
          </cell>
          <cell r="N8">
            <v>60397.716999999997</v>
          </cell>
          <cell r="O8">
            <v>564.08699999999999</v>
          </cell>
          <cell r="P8">
            <v>79469.528000000006</v>
          </cell>
          <cell r="Q8">
            <v>429.71492999999998</v>
          </cell>
          <cell r="R8">
            <v>797.69492000000002</v>
          </cell>
          <cell r="S8">
            <v>12.94247</v>
          </cell>
          <cell r="T8">
            <v>317.71287999999998</v>
          </cell>
          <cell r="U8">
            <v>4364.2518700000001</v>
          </cell>
          <cell r="V8">
            <v>238.97475</v>
          </cell>
          <cell r="W8">
            <v>6161.2918200000004</v>
          </cell>
          <cell r="X8">
            <v>606.89700000000005</v>
          </cell>
          <cell r="Y8">
            <v>750.74</v>
          </cell>
          <cell r="Z8">
            <v>8.6020000000000003</v>
          </cell>
          <cell r="AA8">
            <v>254.864</v>
          </cell>
          <cell r="AB8">
            <v>5050.335</v>
          </cell>
          <cell r="AC8">
            <v>285.303</v>
          </cell>
          <cell r="AD8">
            <v>6956.741</v>
          </cell>
          <cell r="AE8">
            <v>429.71492999999998</v>
          </cell>
          <cell r="AF8">
            <v>797.69492000000002</v>
          </cell>
          <cell r="AG8">
            <v>12.94247</v>
          </cell>
          <cell r="AH8">
            <v>317.71287999999998</v>
          </cell>
          <cell r="AI8">
            <v>4364.2518700000001</v>
          </cell>
          <cell r="AJ8">
            <v>238.97475</v>
          </cell>
          <cell r="AK8">
            <v>6161.2918200000004</v>
          </cell>
          <cell r="AL8">
            <v>606.89700000000005</v>
          </cell>
          <cell r="AM8">
            <v>750.74</v>
          </cell>
          <cell r="AN8">
            <v>8.6020000000000003</v>
          </cell>
          <cell r="AO8">
            <v>254.864</v>
          </cell>
          <cell r="AP8">
            <v>5050.335</v>
          </cell>
          <cell r="AQ8">
            <v>285.303</v>
          </cell>
          <cell r="AR8">
            <v>6956.741</v>
          </cell>
          <cell r="AS8">
            <v>429.71492999999998</v>
          </cell>
          <cell r="AT8">
            <v>847.60292000000004</v>
          </cell>
          <cell r="AU8">
            <v>12.94247</v>
          </cell>
          <cell r="AV8">
            <v>317.71287999999998</v>
          </cell>
          <cell r="AW8">
            <v>4364.2518700000001</v>
          </cell>
          <cell r="AX8">
            <v>238.97475</v>
          </cell>
          <cell r="AY8">
            <v>6211.1998199999998</v>
          </cell>
          <cell r="AZ8">
            <v>606.89700000000005</v>
          </cell>
          <cell r="BA8">
            <v>750.74</v>
          </cell>
          <cell r="BB8">
            <v>8.6020000000000003</v>
          </cell>
          <cell r="BC8">
            <v>254.864</v>
          </cell>
          <cell r="BD8">
            <v>5050.335</v>
          </cell>
          <cell r="BE8">
            <v>285.303</v>
          </cell>
          <cell r="BF8">
            <v>6956.741</v>
          </cell>
          <cell r="BG8" t="str">
            <v>0</v>
          </cell>
          <cell r="BH8" t="str">
            <v>0</v>
          </cell>
          <cell r="BI8" t="str">
            <v>0</v>
          </cell>
          <cell r="BJ8" t="str">
            <v>0</v>
          </cell>
          <cell r="BK8" t="str">
            <v>0</v>
          </cell>
          <cell r="BL8" t="str">
            <v>0</v>
          </cell>
          <cell r="BM8" t="str">
            <v>0</v>
          </cell>
        </row>
        <row r="9">
          <cell r="A9" t="str">
            <v>420</v>
          </cell>
          <cell r="B9" t="str">
            <v>GAD-420 Trade-GAD</v>
          </cell>
          <cell r="C9">
            <v>36.149410000000003</v>
          </cell>
          <cell r="D9">
            <v>92.344579999999993</v>
          </cell>
          <cell r="E9">
            <v>0.214</v>
          </cell>
          <cell r="F9">
            <v>34.905700000000003</v>
          </cell>
          <cell r="G9">
            <v>438.06247999999999</v>
          </cell>
          <cell r="H9">
            <v>22.68356</v>
          </cell>
          <cell r="I9">
            <v>624.35973000000001</v>
          </cell>
          <cell r="J9">
            <v>436.64600000000002</v>
          </cell>
          <cell r="K9">
            <v>740.22299999999996</v>
          </cell>
          <cell r="L9">
            <v>2.496</v>
          </cell>
          <cell r="M9">
            <v>446.589</v>
          </cell>
          <cell r="N9">
            <v>4874.3389999999999</v>
          </cell>
          <cell r="O9">
            <v>-69.881</v>
          </cell>
          <cell r="P9">
            <v>6430.4120000000003</v>
          </cell>
          <cell r="Q9">
            <v>36.149410000000003</v>
          </cell>
          <cell r="R9">
            <v>92.344579999999993</v>
          </cell>
          <cell r="S9">
            <v>0.214</v>
          </cell>
          <cell r="T9">
            <v>34.905700000000003</v>
          </cell>
          <cell r="U9">
            <v>438.06247999999999</v>
          </cell>
          <cell r="V9">
            <v>22.68356</v>
          </cell>
          <cell r="W9">
            <v>624.35973000000001</v>
          </cell>
          <cell r="X9">
            <v>35.593000000000004</v>
          </cell>
          <cell r="Y9">
            <v>61.843000000000004</v>
          </cell>
          <cell r="Z9">
            <v>0.20799999999999999</v>
          </cell>
          <cell r="AA9">
            <v>37.823</v>
          </cell>
          <cell r="AB9">
            <v>406.85700000000003</v>
          </cell>
          <cell r="AC9">
            <v>13.201000000000001</v>
          </cell>
          <cell r="AD9">
            <v>555.52499999999998</v>
          </cell>
          <cell r="AE9">
            <v>36.149410000000003</v>
          </cell>
          <cell r="AF9">
            <v>92.344579999999993</v>
          </cell>
          <cell r="AG9">
            <v>0.214</v>
          </cell>
          <cell r="AH9">
            <v>34.905700000000003</v>
          </cell>
          <cell r="AI9">
            <v>438.06247999999999</v>
          </cell>
          <cell r="AJ9">
            <v>22.68356</v>
          </cell>
          <cell r="AK9">
            <v>624.35973000000001</v>
          </cell>
          <cell r="AL9">
            <v>35.593000000000004</v>
          </cell>
          <cell r="AM9">
            <v>61.843000000000004</v>
          </cell>
          <cell r="AN9">
            <v>0.20799999999999999</v>
          </cell>
          <cell r="AO9">
            <v>37.823</v>
          </cell>
          <cell r="AP9">
            <v>406.85700000000003</v>
          </cell>
          <cell r="AQ9">
            <v>13.201000000000001</v>
          </cell>
          <cell r="AR9">
            <v>555.52499999999998</v>
          </cell>
          <cell r="AS9">
            <v>36.149410000000003</v>
          </cell>
          <cell r="AT9">
            <v>92.344579999999993</v>
          </cell>
          <cell r="AU9">
            <v>0.214</v>
          </cell>
          <cell r="AV9">
            <v>34.905700000000003</v>
          </cell>
          <cell r="AW9">
            <v>438.06247999999999</v>
          </cell>
          <cell r="AX9">
            <v>22.68356</v>
          </cell>
          <cell r="AY9">
            <v>624.35973000000001</v>
          </cell>
          <cell r="AZ9">
            <v>35.593000000000004</v>
          </cell>
          <cell r="BA9">
            <v>61.843000000000004</v>
          </cell>
          <cell r="BB9">
            <v>0.20799999999999999</v>
          </cell>
          <cell r="BC9">
            <v>37.823</v>
          </cell>
          <cell r="BD9">
            <v>406.85700000000003</v>
          </cell>
          <cell r="BE9">
            <v>13.201000000000001</v>
          </cell>
          <cell r="BF9">
            <v>555.52499999999998</v>
          </cell>
          <cell r="BG9" t="str">
            <v>0</v>
          </cell>
          <cell r="BH9" t="str">
            <v>0</v>
          </cell>
          <cell r="BI9" t="str">
            <v>0</v>
          </cell>
          <cell r="BJ9" t="str">
            <v>0</v>
          </cell>
          <cell r="BK9" t="str">
            <v>0</v>
          </cell>
          <cell r="BL9" t="str">
            <v>0</v>
          </cell>
          <cell r="BM9" t="str">
            <v>0</v>
          </cell>
        </row>
        <row r="10">
          <cell r="A10" t="str">
            <v>031</v>
          </cell>
          <cell r="B10" t="str">
            <v>GAD-031 Securities Services-GAD</v>
          </cell>
          <cell r="C10">
            <v>118.89868</v>
          </cell>
          <cell r="D10">
            <v>506.65899000000002</v>
          </cell>
          <cell r="E10">
            <v>61.589469999999999</v>
          </cell>
          <cell r="F10">
            <v>143.18944999999999</v>
          </cell>
          <cell r="G10">
            <v>2580.87392</v>
          </cell>
          <cell r="H10">
            <v>195.53488999999999</v>
          </cell>
          <cell r="I10">
            <v>3606.7453999999998</v>
          </cell>
          <cell r="J10">
            <v>1462.567</v>
          </cell>
          <cell r="K10">
            <v>2878.2280000000001</v>
          </cell>
          <cell r="L10">
            <v>579.08000000000004</v>
          </cell>
          <cell r="M10">
            <v>1963.681</v>
          </cell>
          <cell r="N10">
            <v>27316.903999999999</v>
          </cell>
          <cell r="O10">
            <v>-122.73699999999999</v>
          </cell>
          <cell r="P10">
            <v>34077.722999999998</v>
          </cell>
          <cell r="Q10">
            <v>118.89868</v>
          </cell>
          <cell r="R10">
            <v>506.65899000000002</v>
          </cell>
          <cell r="S10">
            <v>61.589469999999999</v>
          </cell>
          <cell r="T10">
            <v>143.18944999999999</v>
          </cell>
          <cell r="U10">
            <v>2580.87392</v>
          </cell>
          <cell r="V10">
            <v>195.53488999999999</v>
          </cell>
          <cell r="W10">
            <v>3606.7453999999998</v>
          </cell>
          <cell r="X10">
            <v>120.884</v>
          </cell>
          <cell r="Y10">
            <v>240.18</v>
          </cell>
          <cell r="Z10">
            <v>48.531999999999996</v>
          </cell>
          <cell r="AA10">
            <v>167.006</v>
          </cell>
          <cell r="AB10">
            <v>2278.5120000000002</v>
          </cell>
          <cell r="AC10">
            <v>160.476</v>
          </cell>
          <cell r="AD10">
            <v>3015.59</v>
          </cell>
          <cell r="AE10">
            <v>118.89868</v>
          </cell>
          <cell r="AF10">
            <v>506.65899000000002</v>
          </cell>
          <cell r="AG10">
            <v>61.589469999999999</v>
          </cell>
          <cell r="AH10">
            <v>143.18944999999999</v>
          </cell>
          <cell r="AI10">
            <v>2580.87392</v>
          </cell>
          <cell r="AJ10">
            <v>195.53488999999999</v>
          </cell>
          <cell r="AK10">
            <v>3606.7453999999998</v>
          </cell>
          <cell r="AL10">
            <v>120.884</v>
          </cell>
          <cell r="AM10">
            <v>240.18</v>
          </cell>
          <cell r="AN10">
            <v>48.531999999999996</v>
          </cell>
          <cell r="AO10">
            <v>167.006</v>
          </cell>
          <cell r="AP10">
            <v>2278.5120000000002</v>
          </cell>
          <cell r="AQ10">
            <v>160.476</v>
          </cell>
          <cell r="AR10">
            <v>3015.59</v>
          </cell>
          <cell r="AS10">
            <v>118.89868</v>
          </cell>
          <cell r="AT10">
            <v>474.79199</v>
          </cell>
          <cell r="AU10">
            <v>61.589469999999999</v>
          </cell>
          <cell r="AV10">
            <v>143.18944999999999</v>
          </cell>
          <cell r="AW10">
            <v>2580.87392</v>
          </cell>
          <cell r="AX10">
            <v>42.983890000000002</v>
          </cell>
          <cell r="AY10">
            <v>3422.3274000000001</v>
          </cell>
          <cell r="AZ10">
            <v>120.884</v>
          </cell>
          <cell r="BA10">
            <v>240.18</v>
          </cell>
          <cell r="BB10">
            <v>48.531999999999996</v>
          </cell>
          <cell r="BC10">
            <v>167.006</v>
          </cell>
          <cell r="BD10">
            <v>2278.5120000000002</v>
          </cell>
          <cell r="BE10">
            <v>160.476</v>
          </cell>
          <cell r="BF10">
            <v>3015.59</v>
          </cell>
          <cell r="BG10" t="str">
            <v>0</v>
          </cell>
          <cell r="BH10" t="str">
            <v>0</v>
          </cell>
          <cell r="BI10" t="str">
            <v>0</v>
          </cell>
          <cell r="BJ10" t="str">
            <v>0</v>
          </cell>
          <cell r="BK10" t="str">
            <v>0</v>
          </cell>
          <cell r="BL10" t="str">
            <v>0</v>
          </cell>
          <cell r="BM10" t="str">
            <v>0</v>
          </cell>
        </row>
        <row r="11">
          <cell r="A11" t="str">
            <v>870</v>
          </cell>
          <cell r="B11" t="str">
            <v>GAD-870 GTS Ops + Client-GAD</v>
          </cell>
          <cell r="C11">
            <v>1166.18749</v>
          </cell>
          <cell r="D11">
            <v>3076.72325</v>
          </cell>
          <cell r="E11">
            <v>74.832149999999999</v>
          </cell>
          <cell r="F11">
            <v>1995.2637099999999</v>
          </cell>
          <cell r="G11">
            <v>7178.6569499999996</v>
          </cell>
          <cell r="H11">
            <v>738.49802999999997</v>
          </cell>
          <cell r="I11">
            <v>14230.16158</v>
          </cell>
          <cell r="J11">
            <v>18174.428</v>
          </cell>
          <cell r="K11">
            <v>36294.923999999999</v>
          </cell>
          <cell r="L11">
            <v>581.80200000000002</v>
          </cell>
          <cell r="M11">
            <v>23952.598000000002</v>
          </cell>
          <cell r="N11">
            <v>85856.384999999995</v>
          </cell>
          <cell r="O11">
            <v>1201.586</v>
          </cell>
          <cell r="P11">
            <v>166061.723</v>
          </cell>
          <cell r="Q11">
            <v>1166.18749</v>
          </cell>
          <cell r="R11">
            <v>3076.72325</v>
          </cell>
          <cell r="S11">
            <v>74.832149999999999</v>
          </cell>
          <cell r="T11">
            <v>1995.2637099999999</v>
          </cell>
          <cell r="U11">
            <v>7178.6569499999996</v>
          </cell>
          <cell r="V11">
            <v>738.49802999999997</v>
          </cell>
          <cell r="W11">
            <v>14230.16158</v>
          </cell>
          <cell r="X11">
            <v>1579.047</v>
          </cell>
          <cell r="Y11">
            <v>3169.7359999999999</v>
          </cell>
          <cell r="Z11">
            <v>48.898000000000003</v>
          </cell>
          <cell r="AA11">
            <v>1999.9059999999999</v>
          </cell>
          <cell r="AB11">
            <v>7446.0659999999998</v>
          </cell>
          <cell r="AC11">
            <v>387.72199999999998</v>
          </cell>
          <cell r="AD11">
            <v>14631.375</v>
          </cell>
          <cell r="AE11">
            <v>1166.18749</v>
          </cell>
          <cell r="AF11">
            <v>3076.72325</v>
          </cell>
          <cell r="AG11">
            <v>74.832149999999999</v>
          </cell>
          <cell r="AH11">
            <v>1995.2637099999999</v>
          </cell>
          <cell r="AI11">
            <v>7178.6569499999996</v>
          </cell>
          <cell r="AJ11">
            <v>738.49802999999997</v>
          </cell>
          <cell r="AK11">
            <v>14230.16158</v>
          </cell>
          <cell r="AL11">
            <v>1579.047</v>
          </cell>
          <cell r="AM11">
            <v>3169.7359999999999</v>
          </cell>
          <cell r="AN11">
            <v>48.898000000000003</v>
          </cell>
          <cell r="AO11">
            <v>1999.9059999999999</v>
          </cell>
          <cell r="AP11">
            <v>7446.0659999999998</v>
          </cell>
          <cell r="AQ11">
            <v>387.72199999999998</v>
          </cell>
          <cell r="AR11">
            <v>14631.375</v>
          </cell>
          <cell r="AS11">
            <v>1166.18749</v>
          </cell>
          <cell r="AT11">
            <v>3076.4832500000002</v>
          </cell>
          <cell r="AU11">
            <v>74.832149999999999</v>
          </cell>
          <cell r="AV11">
            <v>1995.2637099999999</v>
          </cell>
          <cell r="AW11">
            <v>7178.6569499999996</v>
          </cell>
          <cell r="AX11">
            <v>738.49802999999997</v>
          </cell>
          <cell r="AY11">
            <v>14229.92158</v>
          </cell>
          <cell r="AZ11">
            <v>1579.047</v>
          </cell>
          <cell r="BA11">
            <v>3169.7359999999999</v>
          </cell>
          <cell r="BB11">
            <v>48.898000000000003</v>
          </cell>
          <cell r="BC11">
            <v>1999.9059999999999</v>
          </cell>
          <cell r="BD11">
            <v>7446.0659999999998</v>
          </cell>
          <cell r="BE11">
            <v>387.72199999999998</v>
          </cell>
          <cell r="BF11">
            <v>14631.375</v>
          </cell>
          <cell r="BG11" t="str">
            <v>0</v>
          </cell>
          <cell r="BH11" t="str">
            <v>0</v>
          </cell>
          <cell r="BI11" t="str">
            <v>0</v>
          </cell>
          <cell r="BJ11" t="str">
            <v>0</v>
          </cell>
          <cell r="BK11" t="str">
            <v>0</v>
          </cell>
          <cell r="BL11" t="str">
            <v>0</v>
          </cell>
          <cell r="BM11" t="str">
            <v>0</v>
          </cell>
        </row>
        <row r="12">
          <cell r="A12" t="str">
            <v>GTSOps</v>
          </cell>
          <cell r="B12" t="str">
            <v>GTS Operations</v>
          </cell>
          <cell r="C12">
            <v>1166.18749</v>
          </cell>
          <cell r="D12">
            <v>3076.72325</v>
          </cell>
          <cell r="E12">
            <v>74.832149999999999</v>
          </cell>
          <cell r="F12">
            <v>1995.2637099999999</v>
          </cell>
          <cell r="G12">
            <v>7178.6569499999996</v>
          </cell>
          <cell r="H12">
            <v>738.49802999999997</v>
          </cell>
          <cell r="I12">
            <v>14230.16158</v>
          </cell>
          <cell r="J12">
            <v>18174.428</v>
          </cell>
          <cell r="K12">
            <v>36294.923999999999</v>
          </cell>
          <cell r="L12">
            <v>581.80200000000002</v>
          </cell>
          <cell r="M12">
            <v>23952.598000000002</v>
          </cell>
          <cell r="N12">
            <v>85856.384999999995</v>
          </cell>
          <cell r="O12">
            <v>1201.586</v>
          </cell>
          <cell r="P12">
            <v>166061.723</v>
          </cell>
          <cell r="Q12">
            <v>1166.18749</v>
          </cell>
          <cell r="R12">
            <v>3076.72325</v>
          </cell>
          <cell r="S12">
            <v>74.832149999999999</v>
          </cell>
          <cell r="T12">
            <v>1995.2637099999999</v>
          </cell>
          <cell r="U12">
            <v>7178.6569499999996</v>
          </cell>
          <cell r="V12">
            <v>738.49802999999997</v>
          </cell>
          <cell r="W12">
            <v>14230.16158</v>
          </cell>
          <cell r="X12">
            <v>1579.047</v>
          </cell>
          <cell r="Y12">
            <v>3169.7359999999999</v>
          </cell>
          <cell r="Z12">
            <v>48.898000000000003</v>
          </cell>
          <cell r="AA12">
            <v>1999.9059999999999</v>
          </cell>
          <cell r="AB12">
            <v>7446.0659999999998</v>
          </cell>
          <cell r="AC12">
            <v>387.72199999999998</v>
          </cell>
          <cell r="AD12">
            <v>14631.375</v>
          </cell>
          <cell r="AE12">
            <v>1166.18749</v>
          </cell>
          <cell r="AF12">
            <v>3076.72325</v>
          </cell>
          <cell r="AG12">
            <v>74.832149999999999</v>
          </cell>
          <cell r="AH12">
            <v>1995.2637099999999</v>
          </cell>
          <cell r="AI12">
            <v>7178.6569499999996</v>
          </cell>
          <cell r="AJ12">
            <v>738.49802999999997</v>
          </cell>
          <cell r="AK12">
            <v>14230.16158</v>
          </cell>
          <cell r="AL12">
            <v>1579.047</v>
          </cell>
          <cell r="AM12">
            <v>3169.7359999999999</v>
          </cell>
          <cell r="AN12">
            <v>48.898000000000003</v>
          </cell>
          <cell r="AO12">
            <v>1999.9059999999999</v>
          </cell>
          <cell r="AP12">
            <v>7446.0659999999998</v>
          </cell>
          <cell r="AQ12">
            <v>387.72199999999998</v>
          </cell>
          <cell r="AR12">
            <v>14631.375</v>
          </cell>
          <cell r="AS12">
            <v>1166.18749</v>
          </cell>
          <cell r="AT12">
            <v>3076.4832500000002</v>
          </cell>
          <cell r="AU12">
            <v>74.832149999999999</v>
          </cell>
          <cell r="AV12">
            <v>1995.2637099999999</v>
          </cell>
          <cell r="AW12">
            <v>7178.6569499999996</v>
          </cell>
          <cell r="AX12">
            <v>738.49802999999997</v>
          </cell>
          <cell r="AY12">
            <v>14229.92158</v>
          </cell>
          <cell r="AZ12">
            <v>1579.047</v>
          </cell>
          <cell r="BA12">
            <v>3169.7359999999999</v>
          </cell>
          <cell r="BB12">
            <v>48.898000000000003</v>
          </cell>
          <cell r="BC12">
            <v>1999.9059999999999</v>
          </cell>
          <cell r="BD12">
            <v>7446.0659999999998</v>
          </cell>
          <cell r="BE12">
            <v>387.72199999999998</v>
          </cell>
          <cell r="BF12">
            <v>14631.375</v>
          </cell>
          <cell r="BG12" t="str">
            <v>0</v>
          </cell>
          <cell r="BH12" t="str">
            <v>0</v>
          </cell>
          <cell r="BI12" t="str">
            <v>0</v>
          </cell>
          <cell r="BJ12" t="str">
            <v>0</v>
          </cell>
          <cell r="BK12" t="str">
            <v>0</v>
          </cell>
          <cell r="BL12" t="str">
            <v>0</v>
          </cell>
          <cell r="BM12" t="str">
            <v>0</v>
          </cell>
        </row>
        <row r="13">
          <cell r="A13" t="str">
            <v>100</v>
          </cell>
          <cell r="B13" t="str">
            <v>GAD-100 Corporate Bnkg Mgmt-GAD</v>
          </cell>
          <cell r="C13" t="str">
            <v>0</v>
          </cell>
          <cell r="D13">
            <v>4.6619999999999999</v>
          </cell>
          <cell r="E13" t="str">
            <v>0</v>
          </cell>
          <cell r="F13">
            <v>2.0580000000000001E-2</v>
          </cell>
          <cell r="G13">
            <v>9.8260100000000001</v>
          </cell>
          <cell r="H13" t="str">
            <v>0</v>
          </cell>
          <cell r="I13">
            <v>14.50859</v>
          </cell>
          <cell r="J13" t="str">
            <v>0</v>
          </cell>
          <cell r="K13" t="str">
            <v>0</v>
          </cell>
          <cell r="L13" t="str">
            <v>0</v>
          </cell>
          <cell r="M13" t="str">
            <v>0</v>
          </cell>
          <cell r="N13" t="str">
            <v>0</v>
          </cell>
          <cell r="O13">
            <v>21.597000000000001</v>
          </cell>
          <cell r="P13">
            <v>21.597000000000001</v>
          </cell>
          <cell r="Q13" t="str">
            <v>0</v>
          </cell>
          <cell r="R13">
            <v>4.6619999999999999</v>
          </cell>
          <cell r="S13" t="str">
            <v>0</v>
          </cell>
          <cell r="T13">
            <v>2.0580000000000001E-2</v>
          </cell>
          <cell r="U13">
            <v>9.8260100000000001</v>
          </cell>
          <cell r="V13" t="str">
            <v>0</v>
          </cell>
          <cell r="W13">
            <v>14.50859</v>
          </cell>
          <cell r="X13" t="str">
            <v>0</v>
          </cell>
          <cell r="Y13" t="str">
            <v>0</v>
          </cell>
          <cell r="Z13" t="str">
            <v>0</v>
          </cell>
          <cell r="AA13" t="str">
            <v>0</v>
          </cell>
          <cell r="AB13" t="str">
            <v>0</v>
          </cell>
          <cell r="AC13">
            <v>1.9339999999999999</v>
          </cell>
          <cell r="AD13">
            <v>1.9339999999999999</v>
          </cell>
          <cell r="AE13" t="str">
            <v>0</v>
          </cell>
          <cell r="AF13">
            <v>4.6619999999999999</v>
          </cell>
          <cell r="AG13" t="str">
            <v>0</v>
          </cell>
          <cell r="AH13">
            <v>2.0580000000000001E-2</v>
          </cell>
          <cell r="AI13">
            <v>9.8260100000000001</v>
          </cell>
          <cell r="AJ13" t="str">
            <v>0</v>
          </cell>
          <cell r="AK13">
            <v>14.50859</v>
          </cell>
          <cell r="AL13" t="str">
            <v>0</v>
          </cell>
          <cell r="AM13" t="str">
            <v>0</v>
          </cell>
          <cell r="AN13" t="str">
            <v>0</v>
          </cell>
          <cell r="AO13" t="str">
            <v>0</v>
          </cell>
          <cell r="AP13" t="str">
            <v>0</v>
          </cell>
          <cell r="AQ13">
            <v>1.9339999999999999</v>
          </cell>
          <cell r="AR13">
            <v>1.9339999999999999</v>
          </cell>
          <cell r="AS13" t="str">
            <v>0</v>
          </cell>
          <cell r="AT13">
            <v>4.6619999999999999</v>
          </cell>
          <cell r="AU13" t="str">
            <v>0</v>
          </cell>
          <cell r="AV13">
            <v>2.0580000000000001E-2</v>
          </cell>
          <cell r="AW13">
            <v>9.8260100000000001</v>
          </cell>
          <cell r="AX13" t="str">
            <v>0</v>
          </cell>
          <cell r="AY13">
            <v>14.50859</v>
          </cell>
          <cell r="AZ13" t="str">
            <v>0</v>
          </cell>
          <cell r="BA13" t="str">
            <v>0</v>
          </cell>
          <cell r="BB13" t="str">
            <v>0</v>
          </cell>
          <cell r="BC13" t="str">
            <v>0</v>
          </cell>
          <cell r="BD13" t="str">
            <v>0</v>
          </cell>
          <cell r="BE13">
            <v>1.9339999999999999</v>
          </cell>
          <cell r="BF13">
            <v>1.9339999999999999</v>
          </cell>
          <cell r="BG13" t="str">
            <v>0</v>
          </cell>
          <cell r="BH13" t="str">
            <v>0</v>
          </cell>
          <cell r="BI13" t="str">
            <v>0</v>
          </cell>
          <cell r="BJ13" t="str">
            <v>0</v>
          </cell>
          <cell r="BK13" t="str">
            <v>0</v>
          </cell>
          <cell r="BL13" t="str">
            <v>0</v>
          </cell>
          <cell r="BM13" t="str">
            <v>0</v>
          </cell>
        </row>
        <row r="14">
          <cell r="A14" t="str">
            <v>150</v>
          </cell>
          <cell r="B14" t="str">
            <v>GAD-150 GTS Sales-GAD</v>
          </cell>
          <cell r="C14">
            <v>240.63242</v>
          </cell>
          <cell r="D14">
            <v>412.37261999999998</v>
          </cell>
          <cell r="E14">
            <v>14.916689999999999</v>
          </cell>
          <cell r="F14">
            <v>265.94911999999999</v>
          </cell>
          <cell r="G14">
            <v>121.04379</v>
          </cell>
          <cell r="H14">
            <v>87.576130000000006</v>
          </cell>
          <cell r="I14">
            <v>1142.4907700000001</v>
          </cell>
          <cell r="J14">
            <v>3440.9180000000001</v>
          </cell>
          <cell r="K14">
            <v>4585.3959999999997</v>
          </cell>
          <cell r="L14">
            <v>87.14</v>
          </cell>
          <cell r="M14">
            <v>3082.9180000000001</v>
          </cell>
          <cell r="N14">
            <v>520.08500000000004</v>
          </cell>
          <cell r="O14">
            <v>763.57600000000002</v>
          </cell>
          <cell r="P14">
            <v>12480.032999999999</v>
          </cell>
          <cell r="Q14">
            <v>240.63242</v>
          </cell>
          <cell r="R14">
            <v>412.37261999999998</v>
          </cell>
          <cell r="S14">
            <v>14.916689999999999</v>
          </cell>
          <cell r="T14">
            <v>265.94911999999999</v>
          </cell>
          <cell r="U14">
            <v>121.04379</v>
          </cell>
          <cell r="V14">
            <v>87.576130000000006</v>
          </cell>
          <cell r="W14">
            <v>1142.4907700000001</v>
          </cell>
          <cell r="X14">
            <v>285.077</v>
          </cell>
          <cell r="Y14">
            <v>380.95</v>
          </cell>
          <cell r="Z14">
            <v>7.2910000000000004</v>
          </cell>
          <cell r="AA14">
            <v>258.14699999999999</v>
          </cell>
          <cell r="AB14">
            <v>43.472000000000001</v>
          </cell>
          <cell r="AC14">
            <v>138.845</v>
          </cell>
          <cell r="AD14">
            <v>1113.7819999999999</v>
          </cell>
          <cell r="AE14">
            <v>240.63242</v>
          </cell>
          <cell r="AF14">
            <v>412.37261999999998</v>
          </cell>
          <cell r="AG14">
            <v>14.916689999999999</v>
          </cell>
          <cell r="AH14">
            <v>265.94911999999999</v>
          </cell>
          <cell r="AI14">
            <v>121.04379</v>
          </cell>
          <cell r="AJ14">
            <v>87.576130000000006</v>
          </cell>
          <cell r="AK14">
            <v>1142.4907700000001</v>
          </cell>
          <cell r="AL14">
            <v>285.077</v>
          </cell>
          <cell r="AM14">
            <v>380.95</v>
          </cell>
          <cell r="AN14">
            <v>7.2910000000000004</v>
          </cell>
          <cell r="AO14">
            <v>258.14699999999999</v>
          </cell>
          <cell r="AP14">
            <v>43.472000000000001</v>
          </cell>
          <cell r="AQ14">
            <v>138.845</v>
          </cell>
          <cell r="AR14">
            <v>1113.7819999999999</v>
          </cell>
          <cell r="AS14">
            <v>240.63242</v>
          </cell>
          <cell r="AT14">
            <v>412.37261999999998</v>
          </cell>
          <cell r="AU14">
            <v>14.916689999999999</v>
          </cell>
          <cell r="AV14">
            <v>265.94911999999999</v>
          </cell>
          <cell r="AW14">
            <v>121.04379</v>
          </cell>
          <cell r="AX14">
            <v>87.576130000000006</v>
          </cell>
          <cell r="AY14">
            <v>1142.4907700000001</v>
          </cell>
          <cell r="AZ14">
            <v>285.077</v>
          </cell>
          <cell r="BA14">
            <v>380.95</v>
          </cell>
          <cell r="BB14">
            <v>7.2910000000000004</v>
          </cell>
          <cell r="BC14">
            <v>258.14699999999999</v>
          </cell>
          <cell r="BD14">
            <v>43.472000000000001</v>
          </cell>
          <cell r="BE14">
            <v>138.845</v>
          </cell>
          <cell r="BF14">
            <v>1113.7819999999999</v>
          </cell>
          <cell r="BG14" t="str">
            <v>0</v>
          </cell>
          <cell r="BH14" t="str">
            <v>0</v>
          </cell>
          <cell r="BI14" t="str">
            <v>0</v>
          </cell>
          <cell r="BJ14" t="str">
            <v>0</v>
          </cell>
          <cell r="BK14" t="str">
            <v>0</v>
          </cell>
          <cell r="BL14" t="str">
            <v>0</v>
          </cell>
          <cell r="BM14" t="str">
            <v>0</v>
          </cell>
        </row>
        <row r="15">
          <cell r="A15" t="str">
            <v>430</v>
          </cell>
          <cell r="B15" t="str">
            <v>GAD-430 GTS Admin + Finance-GAD</v>
          </cell>
          <cell r="C15">
            <v>32.707129999999999</v>
          </cell>
          <cell r="D15">
            <v>122.69687999999999</v>
          </cell>
          <cell r="E15">
            <v>5.3888400000000001</v>
          </cell>
          <cell r="F15">
            <v>89.451409999999996</v>
          </cell>
          <cell r="G15">
            <v>38.22381</v>
          </cell>
          <cell r="H15">
            <v>12.869400000000001</v>
          </cell>
          <cell r="I15">
            <v>301.33747</v>
          </cell>
          <cell r="J15">
            <v>441.27199999999999</v>
          </cell>
          <cell r="K15">
            <v>987.32799999999997</v>
          </cell>
          <cell r="L15">
            <v>70.302000000000007</v>
          </cell>
          <cell r="M15">
            <v>901.29600000000005</v>
          </cell>
          <cell r="N15">
            <v>226.68199999999999</v>
          </cell>
          <cell r="O15">
            <v>304.23599999999999</v>
          </cell>
          <cell r="P15">
            <v>2931.116</v>
          </cell>
          <cell r="Q15">
            <v>32.707129999999999</v>
          </cell>
          <cell r="R15">
            <v>122.69687999999999</v>
          </cell>
          <cell r="S15">
            <v>5.3888400000000001</v>
          </cell>
          <cell r="T15">
            <v>89.451409999999996</v>
          </cell>
          <cell r="U15">
            <v>38.22381</v>
          </cell>
          <cell r="V15">
            <v>12.869400000000001</v>
          </cell>
          <cell r="W15">
            <v>301.33747</v>
          </cell>
          <cell r="X15">
            <v>36.237000000000002</v>
          </cell>
          <cell r="Y15">
            <v>73.525000000000006</v>
          </cell>
          <cell r="Z15">
            <v>5.8879999999999999</v>
          </cell>
          <cell r="AA15">
            <v>75.195999999999998</v>
          </cell>
          <cell r="AB15">
            <v>18.684999999999999</v>
          </cell>
          <cell r="AC15">
            <v>33.860999999999997</v>
          </cell>
          <cell r="AD15">
            <v>243.392</v>
          </cell>
          <cell r="AE15">
            <v>32.707129999999999</v>
          </cell>
          <cell r="AF15">
            <v>122.69687999999999</v>
          </cell>
          <cell r="AG15">
            <v>5.3888400000000001</v>
          </cell>
          <cell r="AH15">
            <v>89.451409999999996</v>
          </cell>
          <cell r="AI15">
            <v>38.22381</v>
          </cell>
          <cell r="AJ15">
            <v>12.869400000000001</v>
          </cell>
          <cell r="AK15">
            <v>301.33747</v>
          </cell>
          <cell r="AL15">
            <v>36.237000000000002</v>
          </cell>
          <cell r="AM15">
            <v>73.525000000000006</v>
          </cell>
          <cell r="AN15">
            <v>5.8879999999999999</v>
          </cell>
          <cell r="AO15">
            <v>75.195999999999998</v>
          </cell>
          <cell r="AP15">
            <v>18.684999999999999</v>
          </cell>
          <cell r="AQ15">
            <v>33.860999999999997</v>
          </cell>
          <cell r="AR15">
            <v>243.392</v>
          </cell>
          <cell r="AS15">
            <v>32.65513</v>
          </cell>
          <cell r="AT15">
            <v>122.67118000000001</v>
          </cell>
          <cell r="AU15">
            <v>5.3888400000000001</v>
          </cell>
          <cell r="AV15">
            <v>89.451409999999996</v>
          </cell>
          <cell r="AW15">
            <v>38.22381</v>
          </cell>
          <cell r="AX15">
            <v>12.869400000000001</v>
          </cell>
          <cell r="AY15">
            <v>301.25977</v>
          </cell>
          <cell r="AZ15">
            <v>36.237000000000002</v>
          </cell>
          <cell r="BA15">
            <v>73.525000000000006</v>
          </cell>
          <cell r="BB15">
            <v>5.8879999999999999</v>
          </cell>
          <cell r="BC15">
            <v>75.195999999999998</v>
          </cell>
          <cell r="BD15">
            <v>18.684999999999999</v>
          </cell>
          <cell r="BE15">
            <v>33.860999999999997</v>
          </cell>
          <cell r="BF15">
            <v>243.392</v>
          </cell>
          <cell r="BG15" t="str">
            <v>0</v>
          </cell>
          <cell r="BH15" t="str">
            <v>0</v>
          </cell>
          <cell r="BI15" t="str">
            <v>0</v>
          </cell>
          <cell r="BJ15" t="str">
            <v>0</v>
          </cell>
          <cell r="BK15" t="str">
            <v>0</v>
          </cell>
          <cell r="BL15" t="str">
            <v>0</v>
          </cell>
          <cell r="BM15" t="str">
            <v>0</v>
          </cell>
        </row>
        <row r="16">
          <cell r="A16" t="str">
            <v>GTS830</v>
          </cell>
          <cell r="B16" t="str">
            <v>GAD-830 GTS Systems Develop-GAD</v>
          </cell>
          <cell r="C16">
            <v>402.09848</v>
          </cell>
          <cell r="D16">
            <v>475.30685999999997</v>
          </cell>
          <cell r="E16">
            <v>7.2522599999999997</v>
          </cell>
          <cell r="F16">
            <v>365.33010999999999</v>
          </cell>
          <cell r="G16">
            <v>1220.26802</v>
          </cell>
          <cell r="H16">
            <v>37.289709999999999</v>
          </cell>
          <cell r="I16">
            <v>2507.5454399999999</v>
          </cell>
          <cell r="J16">
            <v>4692.6689999999999</v>
          </cell>
          <cell r="K16">
            <v>6405.9939999999997</v>
          </cell>
          <cell r="L16">
            <v>42.655000000000001</v>
          </cell>
          <cell r="M16">
            <v>4536.8559999999998</v>
          </cell>
          <cell r="N16">
            <v>16380.159</v>
          </cell>
          <cell r="O16">
            <v>1175.1020000000001</v>
          </cell>
          <cell r="P16">
            <v>33233.434999999998</v>
          </cell>
          <cell r="Q16">
            <v>402.09848</v>
          </cell>
          <cell r="R16">
            <v>475.30685999999997</v>
          </cell>
          <cell r="S16">
            <v>7.2522599999999997</v>
          </cell>
          <cell r="T16">
            <v>365.33010999999999</v>
          </cell>
          <cell r="U16">
            <v>1220.26802</v>
          </cell>
          <cell r="V16">
            <v>37.289709999999999</v>
          </cell>
          <cell r="W16">
            <v>2507.5454399999999</v>
          </cell>
          <cell r="X16">
            <v>389.73500000000001</v>
          </cell>
          <cell r="Y16">
            <v>540.62699999999995</v>
          </cell>
          <cell r="Z16">
            <v>3.5680000000000001</v>
          </cell>
          <cell r="AA16">
            <v>378.25200000000001</v>
          </cell>
          <cell r="AB16">
            <v>1364.691</v>
          </cell>
          <cell r="AC16">
            <v>97.147999999999996</v>
          </cell>
          <cell r="AD16">
            <v>2774.0210000000002</v>
          </cell>
          <cell r="AE16">
            <v>402.09848</v>
          </cell>
          <cell r="AF16">
            <v>475.30685999999997</v>
          </cell>
          <cell r="AG16">
            <v>7.2522599999999997</v>
          </cell>
          <cell r="AH16">
            <v>365.33010999999999</v>
          </cell>
          <cell r="AI16">
            <v>1220.26802</v>
          </cell>
          <cell r="AJ16">
            <v>37.289709999999999</v>
          </cell>
          <cell r="AK16">
            <v>2507.5454399999999</v>
          </cell>
          <cell r="AL16">
            <v>389.73500000000001</v>
          </cell>
          <cell r="AM16">
            <v>540.62699999999995</v>
          </cell>
          <cell r="AN16">
            <v>3.5680000000000001</v>
          </cell>
          <cell r="AO16">
            <v>378.25200000000001</v>
          </cell>
          <cell r="AP16">
            <v>1364.691</v>
          </cell>
          <cell r="AQ16">
            <v>97.147999999999996</v>
          </cell>
          <cell r="AR16">
            <v>2774.0210000000002</v>
          </cell>
          <cell r="AS16">
            <v>402.09848</v>
          </cell>
          <cell r="AT16">
            <v>475.30685999999997</v>
          </cell>
          <cell r="AU16">
            <v>7.2522599999999997</v>
          </cell>
          <cell r="AV16">
            <v>365.33010999999999</v>
          </cell>
          <cell r="AW16">
            <v>1220.26802</v>
          </cell>
          <cell r="AX16">
            <v>37.289709999999999</v>
          </cell>
          <cell r="AY16">
            <v>2507.5454399999999</v>
          </cell>
          <cell r="AZ16">
            <v>389.73500000000001</v>
          </cell>
          <cell r="BA16">
            <v>540.62699999999995</v>
          </cell>
          <cell r="BB16">
            <v>3.5680000000000001</v>
          </cell>
          <cell r="BC16">
            <v>378.25200000000001</v>
          </cell>
          <cell r="BD16">
            <v>1364.691</v>
          </cell>
          <cell r="BE16">
            <v>97.147999999999996</v>
          </cell>
          <cell r="BF16">
            <v>2774.0210000000002</v>
          </cell>
          <cell r="BG16" t="str">
            <v>0</v>
          </cell>
          <cell r="BH16" t="str">
            <v>0</v>
          </cell>
          <cell r="BI16" t="str">
            <v>0</v>
          </cell>
          <cell r="BJ16" t="str">
            <v>0</v>
          </cell>
          <cell r="BK16" t="str">
            <v>0</v>
          </cell>
          <cell r="BL16" t="str">
            <v>0</v>
          </cell>
          <cell r="BM16" t="str">
            <v>0</v>
          </cell>
        </row>
        <row r="17">
          <cell r="A17" t="str">
            <v>GTSOth</v>
          </cell>
          <cell r="B17" t="str">
            <v>GTS Other</v>
          </cell>
          <cell r="C17">
            <v>273.33954999999997</v>
          </cell>
          <cell r="D17">
            <v>539.73149999999998</v>
          </cell>
          <cell r="E17">
            <v>20.305530000000001</v>
          </cell>
          <cell r="F17">
            <v>355.42111</v>
          </cell>
          <cell r="G17">
            <v>169.09361000000001</v>
          </cell>
          <cell r="H17">
            <v>100.44553000000001</v>
          </cell>
          <cell r="I17">
            <v>1458.33683</v>
          </cell>
          <cell r="J17">
            <v>3882.19</v>
          </cell>
          <cell r="K17">
            <v>5572.7240000000002</v>
          </cell>
          <cell r="L17">
            <v>157.44200000000001</v>
          </cell>
          <cell r="M17">
            <v>3984.2139999999999</v>
          </cell>
          <cell r="N17">
            <v>746.76700000000005</v>
          </cell>
          <cell r="O17">
            <v>1089.4090000000001</v>
          </cell>
          <cell r="P17">
            <v>15432.745999999999</v>
          </cell>
          <cell r="Q17">
            <v>273.33954999999997</v>
          </cell>
          <cell r="R17">
            <v>539.73149999999998</v>
          </cell>
          <cell r="S17">
            <v>20.305530000000001</v>
          </cell>
          <cell r="T17">
            <v>355.42111</v>
          </cell>
          <cell r="U17">
            <v>169.09361000000001</v>
          </cell>
          <cell r="V17">
            <v>100.44553000000001</v>
          </cell>
          <cell r="W17">
            <v>1458.33683</v>
          </cell>
          <cell r="X17">
            <v>321.31400000000002</v>
          </cell>
          <cell r="Y17">
            <v>454.47500000000002</v>
          </cell>
          <cell r="Z17">
            <v>13.179</v>
          </cell>
          <cell r="AA17">
            <v>333.34300000000002</v>
          </cell>
          <cell r="AB17">
            <v>62.156999999999996</v>
          </cell>
          <cell r="AC17">
            <v>174.64</v>
          </cell>
          <cell r="AD17">
            <v>1359.1079999999999</v>
          </cell>
          <cell r="AE17">
            <v>273.33954999999997</v>
          </cell>
          <cell r="AF17">
            <v>539.73149999999998</v>
          </cell>
          <cell r="AG17">
            <v>20.305530000000001</v>
          </cell>
          <cell r="AH17">
            <v>355.42111</v>
          </cell>
          <cell r="AI17">
            <v>169.09361000000001</v>
          </cell>
          <cell r="AJ17">
            <v>100.44553000000001</v>
          </cell>
          <cell r="AK17">
            <v>1458.33683</v>
          </cell>
          <cell r="AL17">
            <v>321.31400000000002</v>
          </cell>
          <cell r="AM17">
            <v>454.47500000000002</v>
          </cell>
          <cell r="AN17">
            <v>13.179</v>
          </cell>
          <cell r="AO17">
            <v>333.34300000000002</v>
          </cell>
          <cell r="AP17">
            <v>62.156999999999996</v>
          </cell>
          <cell r="AQ17">
            <v>174.64</v>
          </cell>
          <cell r="AR17">
            <v>1359.1079999999999</v>
          </cell>
          <cell r="AS17">
            <v>273.28755000000001</v>
          </cell>
          <cell r="AT17">
            <v>539.70579999999995</v>
          </cell>
          <cell r="AU17">
            <v>20.305530000000001</v>
          </cell>
          <cell r="AV17">
            <v>355.42111</v>
          </cell>
          <cell r="AW17">
            <v>169.09361000000001</v>
          </cell>
          <cell r="AX17">
            <v>100.44553000000001</v>
          </cell>
          <cell r="AY17">
            <v>1458.2591299999999</v>
          </cell>
          <cell r="AZ17">
            <v>321.31400000000002</v>
          </cell>
          <cell r="BA17">
            <v>454.47500000000002</v>
          </cell>
          <cell r="BB17">
            <v>13.179</v>
          </cell>
          <cell r="BC17">
            <v>333.34300000000002</v>
          </cell>
          <cell r="BD17">
            <v>62.156999999999996</v>
          </cell>
          <cell r="BE17">
            <v>174.64</v>
          </cell>
          <cell r="BF17">
            <v>1359.1079999999999</v>
          </cell>
          <cell r="BG17" t="str">
            <v>0</v>
          </cell>
          <cell r="BH17" t="str">
            <v>0</v>
          </cell>
          <cell r="BI17" t="str">
            <v>0</v>
          </cell>
          <cell r="BJ17" t="str">
            <v>0</v>
          </cell>
          <cell r="BK17" t="str">
            <v>0</v>
          </cell>
          <cell r="BL17" t="str">
            <v>0</v>
          </cell>
          <cell r="BM17" t="str">
            <v>0</v>
          </cell>
        </row>
        <row r="18">
          <cell r="A18" t="str">
            <v>GCIBO</v>
          </cell>
          <cell r="B18" t="str">
            <v>GCIB ORG</v>
          </cell>
          <cell r="C18">
            <v>2426.3885100000002</v>
          </cell>
          <cell r="D18">
            <v>5488.4604499999996</v>
          </cell>
          <cell r="E18">
            <v>177.13587999999999</v>
          </cell>
          <cell r="F18">
            <v>3211.8225299999999</v>
          </cell>
          <cell r="G18">
            <v>15951.207109999999</v>
          </cell>
          <cell r="H18">
            <v>1333.42605</v>
          </cell>
          <cell r="I18">
            <v>28588.44053</v>
          </cell>
          <cell r="J18">
            <v>35639.701000000001</v>
          </cell>
          <cell r="K18">
            <v>60260.536999999997</v>
          </cell>
          <cell r="L18">
            <v>1466.2760000000001</v>
          </cell>
          <cell r="M18">
            <v>37929.281999999999</v>
          </cell>
          <cell r="N18">
            <v>195572.26800000001</v>
          </cell>
          <cell r="O18">
            <v>3837.5729999999999</v>
          </cell>
          <cell r="P18">
            <v>334705.63699999999</v>
          </cell>
          <cell r="Q18">
            <v>2426.3885100000002</v>
          </cell>
          <cell r="R18">
            <v>5488.4604499999996</v>
          </cell>
          <cell r="S18">
            <v>177.13587999999999</v>
          </cell>
          <cell r="T18">
            <v>3211.8225299999999</v>
          </cell>
          <cell r="U18">
            <v>15951.207109999999</v>
          </cell>
          <cell r="V18">
            <v>1333.42605</v>
          </cell>
          <cell r="W18">
            <v>28588.44053</v>
          </cell>
          <cell r="X18">
            <v>3053.4789999999998</v>
          </cell>
          <cell r="Y18">
            <v>5217.5820000000003</v>
          </cell>
          <cell r="Z18">
            <v>122.98699999999999</v>
          </cell>
          <cell r="AA18">
            <v>3171.1930000000002</v>
          </cell>
          <cell r="AB18">
            <v>16608.597000000002</v>
          </cell>
          <cell r="AC18">
            <v>1118.4760000000001</v>
          </cell>
          <cell r="AD18">
            <v>29292.313999999998</v>
          </cell>
          <cell r="AE18">
            <v>2426.3885100000002</v>
          </cell>
          <cell r="AF18">
            <v>5488.4604499999996</v>
          </cell>
          <cell r="AG18">
            <v>177.13587999999999</v>
          </cell>
          <cell r="AH18">
            <v>3211.8225299999999</v>
          </cell>
          <cell r="AI18">
            <v>15951.207109999999</v>
          </cell>
          <cell r="AJ18">
            <v>1333.42605</v>
          </cell>
          <cell r="AK18">
            <v>28588.44053</v>
          </cell>
          <cell r="AL18">
            <v>3053.4789999999998</v>
          </cell>
          <cell r="AM18">
            <v>5217.5820000000003</v>
          </cell>
          <cell r="AN18">
            <v>122.98699999999999</v>
          </cell>
          <cell r="AO18">
            <v>3171.1930000000002</v>
          </cell>
          <cell r="AP18">
            <v>16608.597000000002</v>
          </cell>
          <cell r="AQ18">
            <v>1118.4760000000001</v>
          </cell>
          <cell r="AR18">
            <v>29292.313999999998</v>
          </cell>
          <cell r="AS18">
            <v>2426.3365100000001</v>
          </cell>
          <cell r="AT18">
            <v>5506.2357499999998</v>
          </cell>
          <cell r="AU18">
            <v>177.13587999999999</v>
          </cell>
          <cell r="AV18">
            <v>3211.8225299999999</v>
          </cell>
          <cell r="AW18">
            <v>15951.207109999999</v>
          </cell>
          <cell r="AX18">
            <v>1180.8750500000001</v>
          </cell>
          <cell r="AY18">
            <v>28453.612829999998</v>
          </cell>
          <cell r="AZ18">
            <v>3053.4789999999998</v>
          </cell>
          <cell r="BA18">
            <v>5217.5820000000003</v>
          </cell>
          <cell r="BB18">
            <v>122.98699999999999</v>
          </cell>
          <cell r="BC18">
            <v>3171.1930000000002</v>
          </cell>
          <cell r="BD18">
            <v>16608.597000000002</v>
          </cell>
          <cell r="BE18">
            <v>1118.4760000000001</v>
          </cell>
          <cell r="BF18">
            <v>29292.313999999998</v>
          </cell>
          <cell r="BG18" t="str">
            <v>0</v>
          </cell>
          <cell r="BH18" t="str">
            <v>0</v>
          </cell>
          <cell r="BI18" t="str">
            <v>0</v>
          </cell>
          <cell r="BJ18" t="str">
            <v>0</v>
          </cell>
          <cell r="BK18" t="str">
            <v>0</v>
          </cell>
          <cell r="BL18" t="str">
            <v>0</v>
          </cell>
          <cell r="BM18" t="str">
            <v>0</v>
          </cell>
        </row>
        <row r="19">
          <cell r="A19" t="str">
            <v>016</v>
          </cell>
          <cell r="B19" t="str">
            <v>GAD-016 Regl Sales + Trading-GAD</v>
          </cell>
          <cell r="C19">
            <v>259.16779000000002</v>
          </cell>
          <cell r="D19">
            <v>844.92016000000001</v>
          </cell>
          <cell r="E19">
            <v>576.91282999999999</v>
          </cell>
          <cell r="F19">
            <v>321.43615899999998</v>
          </cell>
          <cell r="G19">
            <v>700.63304000000005</v>
          </cell>
          <cell r="H19">
            <v>362.24736999999999</v>
          </cell>
          <cell r="I19">
            <v>3065.3173489999999</v>
          </cell>
          <cell r="J19">
            <v>3295.2939999999999</v>
          </cell>
          <cell r="K19">
            <v>4473.7920000000004</v>
          </cell>
          <cell r="L19">
            <v>11026.308000000001</v>
          </cell>
          <cell r="M19">
            <v>2677.1959999999999</v>
          </cell>
          <cell r="N19">
            <v>7662.41</v>
          </cell>
          <cell r="O19">
            <v>1279.1079999999999</v>
          </cell>
          <cell r="P19">
            <v>30414.108</v>
          </cell>
          <cell r="Q19">
            <v>259.16779000000002</v>
          </cell>
          <cell r="R19">
            <v>844.92016000000001</v>
          </cell>
          <cell r="S19">
            <v>576.91282999999999</v>
          </cell>
          <cell r="T19">
            <v>321.43615899999998</v>
          </cell>
          <cell r="U19">
            <v>700.63304000000005</v>
          </cell>
          <cell r="V19">
            <v>362.24736999999999</v>
          </cell>
          <cell r="W19">
            <v>3065.3173489999999</v>
          </cell>
          <cell r="X19">
            <v>272.93599999999998</v>
          </cell>
          <cell r="Y19">
            <v>369.65600000000001</v>
          </cell>
          <cell r="Z19">
            <v>926.79399999999998</v>
          </cell>
          <cell r="AA19">
            <v>225.952</v>
          </cell>
          <cell r="AB19">
            <v>639.12900000000002</v>
          </cell>
          <cell r="AC19">
            <v>106.94499999999999</v>
          </cell>
          <cell r="AD19">
            <v>2541.4119999999998</v>
          </cell>
          <cell r="AE19">
            <v>259.16779000000002</v>
          </cell>
          <cell r="AF19">
            <v>844.92016000000001</v>
          </cell>
          <cell r="AG19">
            <v>576.91282999999999</v>
          </cell>
          <cell r="AH19">
            <v>321.43615899999998</v>
          </cell>
          <cell r="AI19">
            <v>700.63304000000005</v>
          </cell>
          <cell r="AJ19">
            <v>362.24736999999999</v>
          </cell>
          <cell r="AK19">
            <v>3065.3173489999999</v>
          </cell>
          <cell r="AL19">
            <v>272.93599999999998</v>
          </cell>
          <cell r="AM19">
            <v>369.65600000000001</v>
          </cell>
          <cell r="AN19">
            <v>926.79399999999998</v>
          </cell>
          <cell r="AO19">
            <v>225.952</v>
          </cell>
          <cell r="AP19">
            <v>639.12900000000002</v>
          </cell>
          <cell r="AQ19">
            <v>106.94499999999999</v>
          </cell>
          <cell r="AR19">
            <v>2541.4119999999998</v>
          </cell>
          <cell r="AS19">
            <v>259.16779000000002</v>
          </cell>
          <cell r="AT19">
            <v>844.92016000000001</v>
          </cell>
          <cell r="AU19">
            <v>576.91282999999999</v>
          </cell>
          <cell r="AV19">
            <v>284.57337000000001</v>
          </cell>
          <cell r="AW19">
            <v>700.63304000000005</v>
          </cell>
          <cell r="AX19">
            <v>362.24736999999999</v>
          </cell>
          <cell r="AY19">
            <v>3028.4545600000001</v>
          </cell>
          <cell r="AZ19">
            <v>272.93599999999998</v>
          </cell>
          <cell r="BA19">
            <v>369.65600000000001</v>
          </cell>
          <cell r="BB19">
            <v>926.79399999999998</v>
          </cell>
          <cell r="BC19">
            <v>225.952</v>
          </cell>
          <cell r="BD19">
            <v>639.12900000000002</v>
          </cell>
          <cell r="BE19">
            <v>106.94499999999999</v>
          </cell>
          <cell r="BF19">
            <v>2541.4119999999998</v>
          </cell>
          <cell r="BG19" t="str">
            <v>0</v>
          </cell>
          <cell r="BH19" t="str">
            <v>0</v>
          </cell>
          <cell r="BI19" t="str">
            <v>0</v>
          </cell>
          <cell r="BJ19" t="str">
            <v>0</v>
          </cell>
          <cell r="BK19" t="str">
            <v>0</v>
          </cell>
          <cell r="BL19" t="str">
            <v>0</v>
          </cell>
          <cell r="BM19" t="str">
            <v>0</v>
          </cell>
        </row>
        <row r="20">
          <cell r="A20" t="str">
            <v>021</v>
          </cell>
          <cell r="B20" t="str">
            <v>GAD-021 Disc Prod Risk Mgmt-GAD</v>
          </cell>
          <cell r="C20">
            <v>3.7854399999999999</v>
          </cell>
          <cell r="D20">
            <v>0.86517999999999995</v>
          </cell>
          <cell r="E20">
            <v>0.17</v>
          </cell>
          <cell r="F20">
            <v>0.34066999999999997</v>
          </cell>
          <cell r="G20" t="str">
            <v>0</v>
          </cell>
          <cell r="H20">
            <v>2.179E-2</v>
          </cell>
          <cell r="I20">
            <v>5.1830800000000004</v>
          </cell>
          <cell r="J20">
            <v>46.067999999999998</v>
          </cell>
          <cell r="K20">
            <v>1.56</v>
          </cell>
          <cell r="L20">
            <v>7.08</v>
          </cell>
          <cell r="M20">
            <v>2.7360000000000002</v>
          </cell>
          <cell r="N20" t="str">
            <v>0</v>
          </cell>
          <cell r="O20">
            <v>4.1639999999999997</v>
          </cell>
          <cell r="P20">
            <v>61.607999999999997</v>
          </cell>
          <cell r="Q20">
            <v>3.7854399999999999</v>
          </cell>
          <cell r="R20">
            <v>0.86517999999999995</v>
          </cell>
          <cell r="S20">
            <v>0.17</v>
          </cell>
          <cell r="T20">
            <v>0.34066999999999997</v>
          </cell>
          <cell r="U20" t="str">
            <v>0</v>
          </cell>
          <cell r="V20">
            <v>2.179E-2</v>
          </cell>
          <cell r="W20">
            <v>5.1830800000000004</v>
          </cell>
          <cell r="X20">
            <v>3.839</v>
          </cell>
          <cell r="Y20">
            <v>0.13</v>
          </cell>
          <cell r="Z20">
            <v>0.59</v>
          </cell>
          <cell r="AA20">
            <v>0.22800000000000001</v>
          </cell>
          <cell r="AB20" t="str">
            <v>0</v>
          </cell>
          <cell r="AC20">
            <v>0.34699999999999998</v>
          </cell>
          <cell r="AD20">
            <v>5.1340000000000003</v>
          </cell>
          <cell r="AE20">
            <v>3.7854399999999999</v>
          </cell>
          <cell r="AF20">
            <v>0.86517999999999995</v>
          </cell>
          <cell r="AG20">
            <v>0.17</v>
          </cell>
          <cell r="AH20">
            <v>0.34066999999999997</v>
          </cell>
          <cell r="AI20" t="str">
            <v>0</v>
          </cell>
          <cell r="AJ20">
            <v>2.179E-2</v>
          </cell>
          <cell r="AK20">
            <v>5.1830800000000004</v>
          </cell>
          <cell r="AL20">
            <v>3.839</v>
          </cell>
          <cell r="AM20">
            <v>0.13</v>
          </cell>
          <cell r="AN20">
            <v>0.59</v>
          </cell>
          <cell r="AO20">
            <v>0.22800000000000001</v>
          </cell>
          <cell r="AP20" t="str">
            <v>0</v>
          </cell>
          <cell r="AQ20">
            <v>0.34699999999999998</v>
          </cell>
          <cell r="AR20">
            <v>5.1340000000000003</v>
          </cell>
          <cell r="AS20">
            <v>3.7854399999999999</v>
          </cell>
          <cell r="AT20">
            <v>0.86517999999999995</v>
          </cell>
          <cell r="AU20">
            <v>0.17</v>
          </cell>
          <cell r="AV20">
            <v>0.34066999999999997</v>
          </cell>
          <cell r="AW20" t="str">
            <v>0</v>
          </cell>
          <cell r="AX20">
            <v>2.179E-2</v>
          </cell>
          <cell r="AY20">
            <v>5.1830800000000004</v>
          </cell>
          <cell r="AZ20">
            <v>3.839</v>
          </cell>
          <cell r="BA20">
            <v>0.13</v>
          </cell>
          <cell r="BB20">
            <v>0.59</v>
          </cell>
          <cell r="BC20">
            <v>0.22800000000000001</v>
          </cell>
          <cell r="BD20" t="str">
            <v>0</v>
          </cell>
          <cell r="BE20">
            <v>0.34699999999999998</v>
          </cell>
          <cell r="BF20">
            <v>5.1340000000000003</v>
          </cell>
          <cell r="BG20" t="str">
            <v>0</v>
          </cell>
          <cell r="BH20" t="str">
            <v>0</v>
          </cell>
          <cell r="BI20" t="str">
            <v>0</v>
          </cell>
          <cell r="BJ20" t="str">
            <v>0</v>
          </cell>
          <cell r="BK20" t="str">
            <v>0</v>
          </cell>
          <cell r="BL20" t="str">
            <v>0</v>
          </cell>
          <cell r="BM20" t="str">
            <v>0</v>
          </cell>
        </row>
        <row r="21">
          <cell r="A21" t="str">
            <v>032</v>
          </cell>
          <cell r="B21" t="str">
            <v>GAD-032 Gl Cash Management-GAD</v>
          </cell>
          <cell r="C21">
            <v>0.44264999999999999</v>
          </cell>
          <cell r="D21" t="str">
            <v>0</v>
          </cell>
          <cell r="E21" t="str">
            <v>0</v>
          </cell>
          <cell r="F21" t="str">
            <v>0</v>
          </cell>
          <cell r="G21" t="str">
            <v>0</v>
          </cell>
          <cell r="H21" t="str">
            <v>0</v>
          </cell>
          <cell r="I21">
            <v>0.44264999999999999</v>
          </cell>
          <cell r="J21">
            <v>6.0540000000000003</v>
          </cell>
          <cell r="K21" t="str">
            <v>0</v>
          </cell>
          <cell r="L21" t="str">
            <v>0</v>
          </cell>
          <cell r="M21" t="str">
            <v>0</v>
          </cell>
          <cell r="N21" t="str">
            <v>0</v>
          </cell>
          <cell r="O21" t="str">
            <v>0</v>
          </cell>
          <cell r="P21">
            <v>6.0540000000000003</v>
          </cell>
          <cell r="Q21">
            <v>0.44264999999999999</v>
          </cell>
          <cell r="R21" t="str">
            <v>0</v>
          </cell>
          <cell r="S21" t="str">
            <v>0</v>
          </cell>
          <cell r="T21" t="str">
            <v>0</v>
          </cell>
          <cell r="U21" t="str">
            <v>0</v>
          </cell>
          <cell r="V21" t="str">
            <v>0</v>
          </cell>
          <cell r="W21">
            <v>0.44264999999999999</v>
          </cell>
          <cell r="X21">
            <v>0.51</v>
          </cell>
          <cell r="Y21" t="str">
            <v>0</v>
          </cell>
          <cell r="Z21" t="str">
            <v>0</v>
          </cell>
          <cell r="AA21" t="str">
            <v>0</v>
          </cell>
          <cell r="AB21" t="str">
            <v>0</v>
          </cell>
          <cell r="AC21" t="str">
            <v>0</v>
          </cell>
          <cell r="AD21">
            <v>0.51</v>
          </cell>
          <cell r="AE21">
            <v>0.44264999999999999</v>
          </cell>
          <cell r="AF21" t="str">
            <v>0</v>
          </cell>
          <cell r="AG21" t="str">
            <v>0</v>
          </cell>
          <cell r="AH21" t="str">
            <v>0</v>
          </cell>
          <cell r="AI21" t="str">
            <v>0</v>
          </cell>
          <cell r="AJ21" t="str">
            <v>0</v>
          </cell>
          <cell r="AK21">
            <v>0.44264999999999999</v>
          </cell>
          <cell r="AL21">
            <v>0.51</v>
          </cell>
          <cell r="AM21" t="str">
            <v>0</v>
          </cell>
          <cell r="AN21" t="str">
            <v>0</v>
          </cell>
          <cell r="AO21" t="str">
            <v>0</v>
          </cell>
          <cell r="AP21" t="str">
            <v>0</v>
          </cell>
          <cell r="AQ21" t="str">
            <v>0</v>
          </cell>
          <cell r="AR21">
            <v>0.51</v>
          </cell>
          <cell r="AS21">
            <v>0.44264999999999999</v>
          </cell>
          <cell r="AT21" t="str">
            <v>0</v>
          </cell>
          <cell r="AU21" t="str">
            <v>0</v>
          </cell>
          <cell r="AV21" t="str">
            <v>0</v>
          </cell>
          <cell r="AW21" t="str">
            <v>0</v>
          </cell>
          <cell r="AX21" t="str">
            <v>0</v>
          </cell>
          <cell r="AY21">
            <v>0.44264999999999999</v>
          </cell>
          <cell r="AZ21">
            <v>0.51</v>
          </cell>
          <cell r="BA21" t="str">
            <v>0</v>
          </cell>
          <cell r="BB21" t="str">
            <v>0</v>
          </cell>
          <cell r="BC21" t="str">
            <v>0</v>
          </cell>
          <cell r="BD21" t="str">
            <v>0</v>
          </cell>
          <cell r="BE21" t="str">
            <v>0</v>
          </cell>
          <cell r="BF21">
            <v>0.51</v>
          </cell>
          <cell r="BG21" t="str">
            <v>0</v>
          </cell>
          <cell r="BH21" t="str">
            <v>0</v>
          </cell>
          <cell r="BI21" t="str">
            <v>0</v>
          </cell>
          <cell r="BJ21" t="str">
            <v>0</v>
          </cell>
          <cell r="BK21" t="str">
            <v>0</v>
          </cell>
          <cell r="BL21" t="str">
            <v>0</v>
          </cell>
          <cell r="BM21" t="str">
            <v>0</v>
          </cell>
        </row>
        <row r="22">
          <cell r="A22" t="str">
            <v>050</v>
          </cell>
          <cell r="B22" t="str">
            <v>GAD-050 EM Local Finance-GAD</v>
          </cell>
          <cell r="C22">
            <v>59.442500000000003</v>
          </cell>
          <cell r="D22">
            <v>133.08917</v>
          </cell>
          <cell r="E22">
            <v>1.5754900000000001</v>
          </cell>
          <cell r="F22">
            <v>72.513289999999998</v>
          </cell>
          <cell r="G22">
            <v>91.060109999999995</v>
          </cell>
          <cell r="H22">
            <v>34.93421</v>
          </cell>
          <cell r="I22">
            <v>392.61477000000002</v>
          </cell>
          <cell r="J22">
            <v>941.19799999999998</v>
          </cell>
          <cell r="K22">
            <v>2013.329</v>
          </cell>
          <cell r="L22">
            <v>41.353999999999999</v>
          </cell>
          <cell r="M22">
            <v>968.298</v>
          </cell>
          <cell r="N22">
            <v>1339.586</v>
          </cell>
          <cell r="O22">
            <v>584.14099999999996</v>
          </cell>
          <cell r="P22">
            <v>5887.9059999999999</v>
          </cell>
          <cell r="Q22">
            <v>59.442500000000003</v>
          </cell>
          <cell r="R22">
            <v>133.08917</v>
          </cell>
          <cell r="S22">
            <v>1.5754900000000001</v>
          </cell>
          <cell r="T22">
            <v>72.513289999999998</v>
          </cell>
          <cell r="U22">
            <v>91.060109999999995</v>
          </cell>
          <cell r="V22">
            <v>34.93421</v>
          </cell>
          <cell r="W22">
            <v>392.61477000000002</v>
          </cell>
          <cell r="X22">
            <v>76.852999999999994</v>
          </cell>
          <cell r="Y22">
            <v>164.05500000000001</v>
          </cell>
          <cell r="Z22">
            <v>3.4769999999999999</v>
          </cell>
          <cell r="AA22">
            <v>81.221999999999994</v>
          </cell>
          <cell r="AB22">
            <v>111.50700000000001</v>
          </cell>
          <cell r="AC22">
            <v>48.360999999999997</v>
          </cell>
          <cell r="AD22">
            <v>485.47500000000002</v>
          </cell>
          <cell r="AE22">
            <v>59.442500000000003</v>
          </cell>
          <cell r="AF22">
            <v>133.08917</v>
          </cell>
          <cell r="AG22">
            <v>1.5754900000000001</v>
          </cell>
          <cell r="AH22">
            <v>72.513289999999998</v>
          </cell>
          <cell r="AI22">
            <v>91.060109999999995</v>
          </cell>
          <cell r="AJ22">
            <v>34.93421</v>
          </cell>
          <cell r="AK22">
            <v>392.61477000000002</v>
          </cell>
          <cell r="AL22">
            <v>76.852999999999994</v>
          </cell>
          <cell r="AM22">
            <v>164.05500000000001</v>
          </cell>
          <cell r="AN22">
            <v>3.4769999999999999</v>
          </cell>
          <cell r="AO22">
            <v>81.221999999999994</v>
          </cell>
          <cell r="AP22">
            <v>111.50700000000001</v>
          </cell>
          <cell r="AQ22">
            <v>48.360999999999997</v>
          </cell>
          <cell r="AR22">
            <v>485.47500000000002</v>
          </cell>
          <cell r="AS22">
            <v>59.442500000000003</v>
          </cell>
          <cell r="AT22">
            <v>133.08917</v>
          </cell>
          <cell r="AU22">
            <v>1.5754900000000001</v>
          </cell>
          <cell r="AV22">
            <v>72.513289999999998</v>
          </cell>
          <cell r="AW22">
            <v>91.060109999999995</v>
          </cell>
          <cell r="AX22">
            <v>34.93421</v>
          </cell>
          <cell r="AY22">
            <v>392.61477000000002</v>
          </cell>
          <cell r="AZ22">
            <v>76.852999999999994</v>
          </cell>
          <cell r="BA22">
            <v>164.05500000000001</v>
          </cell>
          <cell r="BB22">
            <v>3.4769999999999999</v>
          </cell>
          <cell r="BC22">
            <v>81.221999999999994</v>
          </cell>
          <cell r="BD22">
            <v>111.50700000000001</v>
          </cell>
          <cell r="BE22">
            <v>48.360999999999997</v>
          </cell>
          <cell r="BF22">
            <v>485.47500000000002</v>
          </cell>
          <cell r="BG22" t="str">
            <v>0</v>
          </cell>
          <cell r="BH22" t="str">
            <v>0</v>
          </cell>
          <cell r="BI22" t="str">
            <v>0</v>
          </cell>
          <cell r="BJ22" t="str">
            <v>0</v>
          </cell>
          <cell r="BK22" t="str">
            <v>0</v>
          </cell>
          <cell r="BL22" t="str">
            <v>0</v>
          </cell>
          <cell r="BM22" t="str">
            <v>0</v>
          </cell>
        </row>
        <row r="23">
          <cell r="A23" t="str">
            <v>057</v>
          </cell>
          <cell r="B23" t="str">
            <v>GAD-057 Global Fixed Income-GAD</v>
          </cell>
          <cell r="C23">
            <v>2495.41545</v>
          </cell>
          <cell r="D23">
            <v>1590.10312</v>
          </cell>
          <cell r="E23">
            <v>5397.3457600000002</v>
          </cell>
          <cell r="F23">
            <v>1401.81808</v>
          </cell>
          <cell r="G23">
            <v>6409.5218500000001</v>
          </cell>
          <cell r="H23">
            <v>724.02665000000002</v>
          </cell>
          <cell r="I23">
            <v>18018.230909999998</v>
          </cell>
          <cell r="J23">
            <v>26721.904999999999</v>
          </cell>
          <cell r="K23">
            <v>20839.989000000001</v>
          </cell>
          <cell r="L23">
            <v>56877.993000000002</v>
          </cell>
          <cell r="M23">
            <v>23882.992999999999</v>
          </cell>
          <cell r="N23">
            <v>68868.3</v>
          </cell>
          <cell r="O23">
            <v>6614.701</v>
          </cell>
          <cell r="P23">
            <v>203805.88099999999</v>
          </cell>
          <cell r="Q23">
            <v>2495.41545</v>
          </cell>
          <cell r="R23">
            <v>1590.10312</v>
          </cell>
          <cell r="S23">
            <v>5397.3457600000002</v>
          </cell>
          <cell r="T23">
            <v>1401.81808</v>
          </cell>
          <cell r="U23">
            <v>6409.5218500000001</v>
          </cell>
          <cell r="V23">
            <v>724.02665000000002</v>
          </cell>
          <cell r="W23">
            <v>18018.230909999998</v>
          </cell>
          <cell r="X23">
            <v>2185.1289999999999</v>
          </cell>
          <cell r="Y23">
            <v>1739.4190000000001</v>
          </cell>
          <cell r="Z23">
            <v>4754.3519999999999</v>
          </cell>
          <cell r="AA23">
            <v>1991.9590000000001</v>
          </cell>
          <cell r="AB23">
            <v>5404.384</v>
          </cell>
          <cell r="AC23">
            <v>553.35900000000004</v>
          </cell>
          <cell r="AD23">
            <v>16628.601999999999</v>
          </cell>
          <cell r="AE23">
            <v>2495.41545</v>
          </cell>
          <cell r="AF23">
            <v>1590.10312</v>
          </cell>
          <cell r="AG23">
            <v>5397.3457600000002</v>
          </cell>
          <cell r="AH23">
            <v>1401.81808</v>
          </cell>
          <cell r="AI23">
            <v>6409.5218500000001</v>
          </cell>
          <cell r="AJ23">
            <v>724.02665000000002</v>
          </cell>
          <cell r="AK23">
            <v>18018.230909999998</v>
          </cell>
          <cell r="AL23">
            <v>2185.1289999999999</v>
          </cell>
          <cell r="AM23">
            <v>1739.4190000000001</v>
          </cell>
          <cell r="AN23">
            <v>4754.3519999999999</v>
          </cell>
          <cell r="AO23">
            <v>1991.9590000000001</v>
          </cell>
          <cell r="AP23">
            <v>5404.384</v>
          </cell>
          <cell r="AQ23">
            <v>553.35900000000004</v>
          </cell>
          <cell r="AR23">
            <v>16628.601999999999</v>
          </cell>
          <cell r="AS23">
            <v>2495.41545</v>
          </cell>
          <cell r="AT23">
            <v>1590.10312</v>
          </cell>
          <cell r="AU23">
            <v>5397.3457600000002</v>
          </cell>
          <cell r="AV23">
            <v>1401.81808</v>
          </cell>
          <cell r="AW23">
            <v>6409.5218500000001</v>
          </cell>
          <cell r="AX23">
            <v>724.02665000000002</v>
          </cell>
          <cell r="AY23">
            <v>18018.230909999998</v>
          </cell>
          <cell r="AZ23">
            <v>2185.1289999999999</v>
          </cell>
          <cell r="BA23">
            <v>1739.4190000000001</v>
          </cell>
          <cell r="BB23">
            <v>4754.3519999999999</v>
          </cell>
          <cell r="BC23">
            <v>1991.9590000000001</v>
          </cell>
          <cell r="BD23">
            <v>5404.384</v>
          </cell>
          <cell r="BE23">
            <v>553.35900000000004</v>
          </cell>
          <cell r="BF23">
            <v>16628.601999999999</v>
          </cell>
          <cell r="BG23" t="str">
            <v>0</v>
          </cell>
          <cell r="BH23" t="str">
            <v>0</v>
          </cell>
          <cell r="BI23" t="str">
            <v>0</v>
          </cell>
          <cell r="BJ23" t="str">
            <v>0</v>
          </cell>
          <cell r="BK23" t="str">
            <v>0</v>
          </cell>
          <cell r="BL23" t="str">
            <v>0</v>
          </cell>
          <cell r="BM23" t="str">
            <v>0</v>
          </cell>
        </row>
        <row r="24">
          <cell r="A24" t="str">
            <v>080</v>
          </cell>
          <cell r="B24" t="str">
            <v>GAD-080 Global Equities-GAD</v>
          </cell>
          <cell r="C24">
            <v>1610.56016</v>
          </cell>
          <cell r="D24">
            <v>1139.38814</v>
          </cell>
          <cell r="E24">
            <v>3857.6299300000001</v>
          </cell>
          <cell r="F24">
            <v>1035.7267400000001</v>
          </cell>
          <cell r="G24">
            <v>3695.114</v>
          </cell>
          <cell r="H24">
            <v>584.12177999999994</v>
          </cell>
          <cell r="I24">
            <v>11922.54075</v>
          </cell>
          <cell r="J24">
            <v>14752.002</v>
          </cell>
          <cell r="K24">
            <v>11215.978999999999</v>
          </cell>
          <cell r="L24">
            <v>37890.692000000003</v>
          </cell>
          <cell r="M24">
            <v>13525.98</v>
          </cell>
          <cell r="N24">
            <v>51809.889000000003</v>
          </cell>
          <cell r="O24">
            <v>8332.4470000000001</v>
          </cell>
          <cell r="P24">
            <v>137526.989</v>
          </cell>
          <cell r="Q24">
            <v>1610.56016</v>
          </cell>
          <cell r="R24">
            <v>1139.38814</v>
          </cell>
          <cell r="S24">
            <v>3857.6299300000001</v>
          </cell>
          <cell r="T24">
            <v>1035.7267400000001</v>
          </cell>
          <cell r="U24">
            <v>3695.114</v>
          </cell>
          <cell r="V24">
            <v>584.12177999999994</v>
          </cell>
          <cell r="W24">
            <v>11922.54075</v>
          </cell>
          <cell r="X24">
            <v>1234.4680000000001</v>
          </cell>
          <cell r="Y24">
            <v>938.00699999999995</v>
          </cell>
          <cell r="Z24">
            <v>3173.5219999999999</v>
          </cell>
          <cell r="AA24">
            <v>1129.7249999999999</v>
          </cell>
          <cell r="AB24">
            <v>4332.616</v>
          </cell>
          <cell r="AC24">
            <v>692.36099999999999</v>
          </cell>
          <cell r="AD24">
            <v>11500.699000000001</v>
          </cell>
          <cell r="AE24">
            <v>1610.56016</v>
          </cell>
          <cell r="AF24">
            <v>1139.38814</v>
          </cell>
          <cell r="AG24">
            <v>3857.6299300000001</v>
          </cell>
          <cell r="AH24">
            <v>1035.7267400000001</v>
          </cell>
          <cell r="AI24">
            <v>3695.114</v>
          </cell>
          <cell r="AJ24">
            <v>584.12177999999994</v>
          </cell>
          <cell r="AK24">
            <v>11922.54075</v>
          </cell>
          <cell r="AL24">
            <v>1234.4680000000001</v>
          </cell>
          <cell r="AM24">
            <v>938.00699999999995</v>
          </cell>
          <cell r="AN24">
            <v>3173.5219999999999</v>
          </cell>
          <cell r="AO24">
            <v>1129.7249999999999</v>
          </cell>
          <cell r="AP24">
            <v>4332.616</v>
          </cell>
          <cell r="AQ24">
            <v>692.36099999999999</v>
          </cell>
          <cell r="AR24">
            <v>11500.699000000001</v>
          </cell>
          <cell r="AS24">
            <v>1610.56016</v>
          </cell>
          <cell r="AT24">
            <v>1139.38814</v>
          </cell>
          <cell r="AU24">
            <v>3857.6299300000001</v>
          </cell>
          <cell r="AV24">
            <v>1035.7267400000001</v>
          </cell>
          <cell r="AW24">
            <v>3695.114</v>
          </cell>
          <cell r="AX24">
            <v>584.12177999999994</v>
          </cell>
          <cell r="AY24">
            <v>11922.54075</v>
          </cell>
          <cell r="AZ24">
            <v>1234.4680000000001</v>
          </cell>
          <cell r="BA24">
            <v>938.00699999999995</v>
          </cell>
          <cell r="BB24">
            <v>3173.5219999999999</v>
          </cell>
          <cell r="BC24">
            <v>1129.7249999999999</v>
          </cell>
          <cell r="BD24">
            <v>4332.616</v>
          </cell>
          <cell r="BE24">
            <v>692.36099999999999</v>
          </cell>
          <cell r="BF24">
            <v>11500.699000000001</v>
          </cell>
          <cell r="BG24" t="str">
            <v>0</v>
          </cell>
          <cell r="BH24" t="str">
            <v>0</v>
          </cell>
          <cell r="BI24" t="str">
            <v>0</v>
          </cell>
          <cell r="BJ24" t="str">
            <v>0</v>
          </cell>
          <cell r="BK24" t="str">
            <v>0</v>
          </cell>
          <cell r="BL24" t="str">
            <v>0</v>
          </cell>
          <cell r="BM24" t="str">
            <v>0</v>
          </cell>
        </row>
        <row r="25">
          <cell r="A25" t="str">
            <v>100</v>
          </cell>
          <cell r="B25" t="str">
            <v>GAD-100 Corporate Bnkg Mgmt-GAD</v>
          </cell>
          <cell r="C25">
            <v>428.05862999999999</v>
          </cell>
          <cell r="D25">
            <v>786.46046000000001</v>
          </cell>
          <cell r="E25">
            <v>41.421109999999999</v>
          </cell>
          <cell r="F25">
            <v>469.98849000000001</v>
          </cell>
          <cell r="G25">
            <v>152.11052000000001</v>
          </cell>
          <cell r="H25">
            <v>-71.594030000000004</v>
          </cell>
          <cell r="I25">
            <v>1806.4451799999999</v>
          </cell>
          <cell r="J25">
            <v>6244.92</v>
          </cell>
          <cell r="K25">
            <v>12512.065000000001</v>
          </cell>
          <cell r="L25">
            <v>461.197</v>
          </cell>
          <cell r="M25">
            <v>6363.4570000000003</v>
          </cell>
          <cell r="N25">
            <v>2111.1439999999998</v>
          </cell>
          <cell r="O25">
            <v>2845.4110000000001</v>
          </cell>
          <cell r="P25">
            <v>30538.194</v>
          </cell>
          <cell r="Q25">
            <v>428.05862999999999</v>
          </cell>
          <cell r="R25">
            <v>786.46046000000001</v>
          </cell>
          <cell r="S25">
            <v>41.421109999999999</v>
          </cell>
          <cell r="T25">
            <v>469.98849000000001</v>
          </cell>
          <cell r="U25">
            <v>152.11052000000001</v>
          </cell>
          <cell r="V25">
            <v>-71.594030000000004</v>
          </cell>
          <cell r="W25">
            <v>1806.4451799999999</v>
          </cell>
          <cell r="X25">
            <v>515.96100000000001</v>
          </cell>
          <cell r="Y25">
            <v>1029.941</v>
          </cell>
          <cell r="Z25">
            <v>38.645000000000003</v>
          </cell>
          <cell r="AA25">
            <v>534.49199999999996</v>
          </cell>
          <cell r="AB25">
            <v>177.965</v>
          </cell>
          <cell r="AC25">
            <v>236.30699999999999</v>
          </cell>
          <cell r="AD25">
            <v>2533.3110000000001</v>
          </cell>
          <cell r="AE25">
            <v>428.05862999999999</v>
          </cell>
          <cell r="AF25">
            <v>786.46046000000001</v>
          </cell>
          <cell r="AG25">
            <v>41.421109999999999</v>
          </cell>
          <cell r="AH25">
            <v>469.98849000000001</v>
          </cell>
          <cell r="AI25">
            <v>152.11052000000001</v>
          </cell>
          <cell r="AJ25">
            <v>-71.594030000000004</v>
          </cell>
          <cell r="AK25">
            <v>1806.4451799999999</v>
          </cell>
          <cell r="AL25">
            <v>515.96100000000001</v>
          </cell>
          <cell r="AM25">
            <v>1029.941</v>
          </cell>
          <cell r="AN25">
            <v>38.645000000000003</v>
          </cell>
          <cell r="AO25">
            <v>534.49199999999996</v>
          </cell>
          <cell r="AP25">
            <v>177.965</v>
          </cell>
          <cell r="AQ25">
            <v>236.30699999999999</v>
          </cell>
          <cell r="AR25">
            <v>2533.3110000000001</v>
          </cell>
          <cell r="AS25">
            <v>427.93338999999997</v>
          </cell>
          <cell r="AT25">
            <v>870.59245999999996</v>
          </cell>
          <cell r="AU25">
            <v>41.421109999999999</v>
          </cell>
          <cell r="AV25">
            <v>469.98849000000001</v>
          </cell>
          <cell r="AW25">
            <v>152.11052000000001</v>
          </cell>
          <cell r="AX25">
            <v>-71.594030000000004</v>
          </cell>
          <cell r="AY25">
            <v>1890.4519399999999</v>
          </cell>
          <cell r="AZ25">
            <v>515.96100000000001</v>
          </cell>
          <cell r="BA25">
            <v>1029.941</v>
          </cell>
          <cell r="BB25">
            <v>38.645000000000003</v>
          </cell>
          <cell r="BC25">
            <v>534.49199999999996</v>
          </cell>
          <cell r="BD25">
            <v>177.965</v>
          </cell>
          <cell r="BE25">
            <v>236.30699999999999</v>
          </cell>
          <cell r="BF25">
            <v>2533.3110000000001</v>
          </cell>
          <cell r="BG25" t="str">
            <v>0</v>
          </cell>
          <cell r="BH25" t="str">
            <v>0</v>
          </cell>
          <cell r="BI25" t="str">
            <v>0</v>
          </cell>
          <cell r="BJ25" t="str">
            <v>0</v>
          </cell>
          <cell r="BK25" t="str">
            <v>0</v>
          </cell>
          <cell r="BL25" t="str">
            <v>0</v>
          </cell>
          <cell r="BM25" t="str">
            <v>0</v>
          </cell>
        </row>
        <row r="26">
          <cell r="A26" t="str">
            <v>110</v>
          </cell>
          <cell r="B26" t="str">
            <v>GAD-110 Investment Banking-GAD</v>
          </cell>
          <cell r="C26">
            <v>567.58756000000005</v>
          </cell>
          <cell r="D26">
            <v>731.31437000000005</v>
          </cell>
          <cell r="E26">
            <v>682.13511000000005</v>
          </cell>
          <cell r="F26">
            <v>514.61657000000002</v>
          </cell>
          <cell r="G26">
            <v>182.66542000000001</v>
          </cell>
          <cell r="H26">
            <v>235.02771999999999</v>
          </cell>
          <cell r="I26">
            <v>2913.3467500000002</v>
          </cell>
          <cell r="J26">
            <v>8062.3729999999996</v>
          </cell>
          <cell r="K26">
            <v>9282.5650000000005</v>
          </cell>
          <cell r="L26">
            <v>6936.84</v>
          </cell>
          <cell r="M26">
            <v>7159.5609999999997</v>
          </cell>
          <cell r="N26">
            <v>2989.9749999999999</v>
          </cell>
          <cell r="O26">
            <v>2713.6529999999998</v>
          </cell>
          <cell r="P26">
            <v>37144.966999999997</v>
          </cell>
          <cell r="Q26">
            <v>567.58756000000005</v>
          </cell>
          <cell r="R26">
            <v>731.31437000000005</v>
          </cell>
          <cell r="S26">
            <v>682.13511000000005</v>
          </cell>
          <cell r="T26">
            <v>514.61657000000002</v>
          </cell>
          <cell r="U26">
            <v>182.66542000000001</v>
          </cell>
          <cell r="V26">
            <v>235.02771999999999</v>
          </cell>
          <cell r="W26">
            <v>2913.3467500000002</v>
          </cell>
          <cell r="X26">
            <v>673.46500000000003</v>
          </cell>
          <cell r="Y26">
            <v>778.20299999999997</v>
          </cell>
          <cell r="Z26">
            <v>579.19500000000005</v>
          </cell>
          <cell r="AA26">
            <v>600.82500000000005</v>
          </cell>
          <cell r="AB26">
            <v>248.99600000000001</v>
          </cell>
          <cell r="AC26">
            <v>225.6</v>
          </cell>
          <cell r="AD26">
            <v>3106.2840000000001</v>
          </cell>
          <cell r="AE26">
            <v>567.58756000000005</v>
          </cell>
          <cell r="AF26">
            <v>731.31437000000005</v>
          </cell>
          <cell r="AG26">
            <v>682.13511000000005</v>
          </cell>
          <cell r="AH26">
            <v>514.61657000000002</v>
          </cell>
          <cell r="AI26">
            <v>182.66542000000001</v>
          </cell>
          <cell r="AJ26">
            <v>235.02771999999999</v>
          </cell>
          <cell r="AK26">
            <v>2913.3467500000002</v>
          </cell>
          <cell r="AL26">
            <v>673.46500000000003</v>
          </cell>
          <cell r="AM26">
            <v>778.20299999999997</v>
          </cell>
          <cell r="AN26">
            <v>579.19500000000005</v>
          </cell>
          <cell r="AO26">
            <v>600.82500000000005</v>
          </cell>
          <cell r="AP26">
            <v>248.99600000000001</v>
          </cell>
          <cell r="AQ26">
            <v>225.6</v>
          </cell>
          <cell r="AR26">
            <v>3106.2840000000001</v>
          </cell>
          <cell r="AS26">
            <v>567.58756000000005</v>
          </cell>
          <cell r="AT26">
            <v>726.77637000000004</v>
          </cell>
          <cell r="AU26">
            <v>682.13511000000005</v>
          </cell>
          <cell r="AV26">
            <v>514.61657000000002</v>
          </cell>
          <cell r="AW26">
            <v>182.66542000000001</v>
          </cell>
          <cell r="AX26">
            <v>235.02771999999999</v>
          </cell>
          <cell r="AY26">
            <v>2908.8087500000001</v>
          </cell>
          <cell r="AZ26">
            <v>673.46500000000003</v>
          </cell>
          <cell r="BA26">
            <v>778.20299999999997</v>
          </cell>
          <cell r="BB26">
            <v>579.19500000000005</v>
          </cell>
          <cell r="BC26">
            <v>600.82500000000005</v>
          </cell>
          <cell r="BD26">
            <v>248.99600000000001</v>
          </cell>
          <cell r="BE26">
            <v>225.6</v>
          </cell>
          <cell r="BF26">
            <v>3106.2840000000001</v>
          </cell>
          <cell r="BG26" t="str">
            <v>0</v>
          </cell>
          <cell r="BH26" t="str">
            <v>0</v>
          </cell>
          <cell r="BI26" t="str">
            <v>0</v>
          </cell>
          <cell r="BJ26" t="str">
            <v>0</v>
          </cell>
          <cell r="BK26" t="str">
            <v>0</v>
          </cell>
          <cell r="BL26" t="str">
            <v>0</v>
          </cell>
          <cell r="BM26" t="str">
            <v>0</v>
          </cell>
        </row>
        <row r="27">
          <cell r="A27" t="str">
            <v>120</v>
          </cell>
          <cell r="B27" t="str">
            <v>GAD-120 Gl Loan Port Mgmt-GAD</v>
          </cell>
          <cell r="C27">
            <v>50.12415</v>
          </cell>
          <cell r="D27">
            <v>106.60561</v>
          </cell>
          <cell r="E27">
            <v>63.754950000000001</v>
          </cell>
          <cell r="F27">
            <v>125.87409</v>
          </cell>
          <cell r="G27">
            <v>294.04108000000002</v>
          </cell>
          <cell r="H27">
            <v>2.9159600000000001</v>
          </cell>
          <cell r="I27">
            <v>643.31583999999998</v>
          </cell>
          <cell r="J27">
            <v>610.33600000000001</v>
          </cell>
          <cell r="K27">
            <v>819.80499999999995</v>
          </cell>
          <cell r="L27">
            <v>193.434</v>
          </cell>
          <cell r="M27">
            <v>1349.586</v>
          </cell>
          <cell r="N27">
            <v>3069.9789999999998</v>
          </cell>
          <cell r="O27">
            <v>262.12400000000002</v>
          </cell>
          <cell r="P27">
            <v>6305.2640000000001</v>
          </cell>
          <cell r="Q27">
            <v>50.12415</v>
          </cell>
          <cell r="R27">
            <v>106.60561</v>
          </cell>
          <cell r="S27">
            <v>63.754950000000001</v>
          </cell>
          <cell r="T27">
            <v>125.87409</v>
          </cell>
          <cell r="U27">
            <v>294.04108000000002</v>
          </cell>
          <cell r="V27">
            <v>2.9159600000000001</v>
          </cell>
          <cell r="W27">
            <v>643.31583999999998</v>
          </cell>
          <cell r="X27">
            <v>48.997</v>
          </cell>
          <cell r="Y27">
            <v>64.563999999999993</v>
          </cell>
          <cell r="Z27">
            <v>11.071</v>
          </cell>
          <cell r="AA27">
            <v>109.595</v>
          </cell>
          <cell r="AB27">
            <v>252.65899999999999</v>
          </cell>
          <cell r="AC27">
            <v>20.661999999999999</v>
          </cell>
          <cell r="AD27">
            <v>507.548</v>
          </cell>
          <cell r="AE27">
            <v>50.12415</v>
          </cell>
          <cell r="AF27">
            <v>106.60561</v>
          </cell>
          <cell r="AG27">
            <v>63.754950000000001</v>
          </cell>
          <cell r="AH27">
            <v>125.87409</v>
          </cell>
          <cell r="AI27">
            <v>294.04108000000002</v>
          </cell>
          <cell r="AJ27">
            <v>2.9159600000000001</v>
          </cell>
          <cell r="AK27">
            <v>643.31583999999998</v>
          </cell>
          <cell r="AL27">
            <v>48.997</v>
          </cell>
          <cell r="AM27">
            <v>64.563999999999993</v>
          </cell>
          <cell r="AN27">
            <v>11.071</v>
          </cell>
          <cell r="AO27">
            <v>109.595</v>
          </cell>
          <cell r="AP27">
            <v>252.65899999999999</v>
          </cell>
          <cell r="AQ27">
            <v>20.661999999999999</v>
          </cell>
          <cell r="AR27">
            <v>507.548</v>
          </cell>
          <cell r="AS27">
            <v>50.12415</v>
          </cell>
          <cell r="AT27">
            <v>106.60561</v>
          </cell>
          <cell r="AU27">
            <v>63.754950000000001</v>
          </cell>
          <cell r="AV27">
            <v>125.87409</v>
          </cell>
          <cell r="AW27">
            <v>294.04108000000002</v>
          </cell>
          <cell r="AX27">
            <v>2.9159600000000001</v>
          </cell>
          <cell r="AY27">
            <v>643.31583999999998</v>
          </cell>
          <cell r="AZ27">
            <v>48.997</v>
          </cell>
          <cell r="BA27">
            <v>64.563999999999993</v>
          </cell>
          <cell r="BB27">
            <v>11.071</v>
          </cell>
          <cell r="BC27">
            <v>109.595</v>
          </cell>
          <cell r="BD27">
            <v>252.65899999999999</v>
          </cell>
          <cell r="BE27">
            <v>20.661999999999999</v>
          </cell>
          <cell r="BF27">
            <v>507.548</v>
          </cell>
          <cell r="BG27" t="str">
            <v>0</v>
          </cell>
          <cell r="BH27" t="str">
            <v>0</v>
          </cell>
          <cell r="BI27" t="str">
            <v>0</v>
          </cell>
          <cell r="BJ27" t="str">
            <v>0</v>
          </cell>
          <cell r="BK27" t="str">
            <v>0</v>
          </cell>
          <cell r="BL27" t="str">
            <v>0</v>
          </cell>
          <cell r="BM27" t="str">
            <v>0</v>
          </cell>
        </row>
        <row r="28">
          <cell r="A28" t="str">
            <v>130</v>
          </cell>
          <cell r="B28" t="str">
            <v>GAD-130 Oth Cap Mkts + Bnkg-GAD</v>
          </cell>
          <cell r="C28">
            <v>152.49985000000001</v>
          </cell>
          <cell r="D28">
            <v>230.29096000000001</v>
          </cell>
          <cell r="E28">
            <v>137.36121</v>
          </cell>
          <cell r="F28">
            <v>28.0747</v>
          </cell>
          <cell r="G28">
            <v>-458.33882999999997</v>
          </cell>
          <cell r="H28">
            <v>48.032490000000003</v>
          </cell>
          <cell r="I28">
            <v>137.92037999999999</v>
          </cell>
          <cell r="J28">
            <v>791.68399999999997</v>
          </cell>
          <cell r="K28">
            <v>702.39200000000005</v>
          </cell>
          <cell r="L28">
            <v>1390.222</v>
          </cell>
          <cell r="M28">
            <v>476.952</v>
          </cell>
          <cell r="N28">
            <v>1902.26</v>
          </cell>
          <cell r="O28">
            <v>-19737.722000000002</v>
          </cell>
          <cell r="P28">
            <v>-14474.212</v>
          </cell>
          <cell r="Q28">
            <v>152.49985000000001</v>
          </cell>
          <cell r="R28">
            <v>230.29096000000001</v>
          </cell>
          <cell r="S28">
            <v>137.36121</v>
          </cell>
          <cell r="T28">
            <v>28.0747</v>
          </cell>
          <cell r="U28">
            <v>-458.33882999999997</v>
          </cell>
          <cell r="V28">
            <v>48.032490000000003</v>
          </cell>
          <cell r="W28">
            <v>137.92037999999999</v>
          </cell>
          <cell r="X28">
            <v>66.040999999999997</v>
          </cell>
          <cell r="Y28">
            <v>58.567</v>
          </cell>
          <cell r="Z28">
            <v>115.956</v>
          </cell>
          <cell r="AA28">
            <v>39.784999999999997</v>
          </cell>
          <cell r="AB28">
            <v>158.94200000000001</v>
          </cell>
          <cell r="AC28">
            <v>21.876999999999999</v>
          </cell>
          <cell r="AD28">
            <v>461.16800000000001</v>
          </cell>
          <cell r="AE28">
            <v>152.49985000000001</v>
          </cell>
          <cell r="AF28">
            <v>230.29096000000001</v>
          </cell>
          <cell r="AG28">
            <v>137.36121</v>
          </cell>
          <cell r="AH28">
            <v>28.0747</v>
          </cell>
          <cell r="AI28">
            <v>-458.33882999999997</v>
          </cell>
          <cell r="AJ28">
            <v>48.032490000000003</v>
          </cell>
          <cell r="AK28">
            <v>137.92037999999999</v>
          </cell>
          <cell r="AL28">
            <v>66.040999999999997</v>
          </cell>
          <cell r="AM28">
            <v>58.567</v>
          </cell>
          <cell r="AN28">
            <v>115.956</v>
          </cell>
          <cell r="AO28">
            <v>39.784999999999997</v>
          </cell>
          <cell r="AP28">
            <v>158.94200000000001</v>
          </cell>
          <cell r="AQ28">
            <v>21.876999999999999</v>
          </cell>
          <cell r="AR28">
            <v>461.16800000000001</v>
          </cell>
          <cell r="AS28">
            <v>152.49985000000001</v>
          </cell>
          <cell r="AT28">
            <v>-317.32803999999999</v>
          </cell>
          <cell r="AU28">
            <v>137.36121</v>
          </cell>
          <cell r="AV28">
            <v>28.0747</v>
          </cell>
          <cell r="AW28">
            <v>-458.33882999999997</v>
          </cell>
          <cell r="AX28">
            <v>48.032490000000003</v>
          </cell>
          <cell r="AY28">
            <v>-409.69862000000001</v>
          </cell>
          <cell r="AZ28">
            <v>66.040999999999997</v>
          </cell>
          <cell r="BA28">
            <v>58.567</v>
          </cell>
          <cell r="BB28">
            <v>115.956</v>
          </cell>
          <cell r="BC28">
            <v>39.784999999999997</v>
          </cell>
          <cell r="BD28">
            <v>158.94200000000001</v>
          </cell>
          <cell r="BE28">
            <v>21.876999999999999</v>
          </cell>
          <cell r="BF28">
            <v>461.16800000000001</v>
          </cell>
          <cell r="BG28" t="str">
            <v>0</v>
          </cell>
          <cell r="BH28" t="str">
            <v>0</v>
          </cell>
          <cell r="BI28" t="str">
            <v>0</v>
          </cell>
          <cell r="BJ28" t="str">
            <v>0</v>
          </cell>
          <cell r="BK28" t="str">
            <v>0</v>
          </cell>
          <cell r="BL28" t="str">
            <v>0</v>
          </cell>
          <cell r="BM28" t="str">
            <v>0</v>
          </cell>
        </row>
        <row r="29">
          <cell r="A29" t="str">
            <v>150</v>
          </cell>
          <cell r="B29" t="str">
            <v>GAD-150 GTS Sales-GAD</v>
          </cell>
          <cell r="C29" t="str">
            <v>0</v>
          </cell>
          <cell r="D29" t="str">
            <v>0</v>
          </cell>
          <cell r="E29" t="str">
            <v>0</v>
          </cell>
          <cell r="F29" t="str">
            <v>0</v>
          </cell>
          <cell r="G29" t="str">
            <v>0</v>
          </cell>
          <cell r="H29" t="str">
            <v>0</v>
          </cell>
          <cell r="I29" t="str">
            <v>0</v>
          </cell>
          <cell r="J29">
            <v>3.5999999999999997E-2</v>
          </cell>
          <cell r="K29" t="str">
            <v>0</v>
          </cell>
          <cell r="L29" t="str">
            <v>0</v>
          </cell>
          <cell r="M29" t="str">
            <v>0</v>
          </cell>
          <cell r="N29" t="str">
            <v>0</v>
          </cell>
          <cell r="O29" t="str">
            <v>0</v>
          </cell>
          <cell r="P29">
            <v>3.5999999999999997E-2</v>
          </cell>
          <cell r="Q29" t="str">
            <v>0</v>
          </cell>
          <cell r="R29" t="str">
            <v>0</v>
          </cell>
          <cell r="S29" t="str">
            <v>0</v>
          </cell>
          <cell r="T29" t="str">
            <v>0</v>
          </cell>
          <cell r="U29" t="str">
            <v>0</v>
          </cell>
          <cell r="V29" t="str">
            <v>0</v>
          </cell>
          <cell r="W29" t="str">
            <v>0</v>
          </cell>
          <cell r="X29">
            <v>3.0000000000000001E-3</v>
          </cell>
          <cell r="Y29" t="str">
            <v>0</v>
          </cell>
          <cell r="Z29" t="str">
            <v>0</v>
          </cell>
          <cell r="AA29" t="str">
            <v>0</v>
          </cell>
          <cell r="AB29" t="str">
            <v>0</v>
          </cell>
          <cell r="AC29" t="str">
            <v>0</v>
          </cell>
          <cell r="AD29">
            <v>3.0000000000000001E-3</v>
          </cell>
          <cell r="AE29" t="str">
            <v>0</v>
          </cell>
          <cell r="AF29" t="str">
            <v>0</v>
          </cell>
          <cell r="AG29" t="str">
            <v>0</v>
          </cell>
          <cell r="AH29" t="str">
            <v>0</v>
          </cell>
          <cell r="AI29" t="str">
            <v>0</v>
          </cell>
          <cell r="AJ29" t="str">
            <v>0</v>
          </cell>
          <cell r="AK29" t="str">
            <v>0</v>
          </cell>
          <cell r="AL29">
            <v>3.0000000000000001E-3</v>
          </cell>
          <cell r="AM29" t="str">
            <v>0</v>
          </cell>
          <cell r="AN29" t="str">
            <v>0</v>
          </cell>
          <cell r="AO29" t="str">
            <v>0</v>
          </cell>
          <cell r="AP29" t="str">
            <v>0</v>
          </cell>
          <cell r="AQ29" t="str">
            <v>0</v>
          </cell>
          <cell r="AR29">
            <v>3.0000000000000001E-3</v>
          </cell>
          <cell r="AS29" t="str">
            <v>0</v>
          </cell>
          <cell r="AT29" t="str">
            <v>0</v>
          </cell>
          <cell r="AU29" t="str">
            <v>0</v>
          </cell>
          <cell r="AV29" t="str">
            <v>0</v>
          </cell>
          <cell r="AW29" t="str">
            <v>0</v>
          </cell>
          <cell r="AX29" t="str">
            <v>0</v>
          </cell>
          <cell r="AY29" t="str">
            <v>0</v>
          </cell>
          <cell r="AZ29">
            <v>3.0000000000000001E-3</v>
          </cell>
          <cell r="BA29" t="str">
            <v>0</v>
          </cell>
          <cell r="BB29" t="str">
            <v>0</v>
          </cell>
          <cell r="BC29" t="str">
            <v>0</v>
          </cell>
          <cell r="BD29" t="str">
            <v>0</v>
          </cell>
          <cell r="BE29" t="str">
            <v>0</v>
          </cell>
          <cell r="BF29">
            <v>3.0000000000000001E-3</v>
          </cell>
          <cell r="BG29" t="str">
            <v>0</v>
          </cell>
          <cell r="BH29" t="str">
            <v>0</v>
          </cell>
          <cell r="BI29" t="str">
            <v>0</v>
          </cell>
          <cell r="BJ29" t="str">
            <v>0</v>
          </cell>
          <cell r="BK29" t="str">
            <v>0</v>
          </cell>
          <cell r="BL29" t="str">
            <v>0</v>
          </cell>
          <cell r="BM29" t="str">
            <v>0</v>
          </cell>
        </row>
        <row r="30">
          <cell r="A30" t="str">
            <v>200</v>
          </cell>
          <cell r="B30" t="str">
            <v>GAD-200 Allocation Credits-GAD</v>
          </cell>
          <cell r="C30" t="str">
            <v>0</v>
          </cell>
          <cell r="D30" t="str">
            <v>0</v>
          </cell>
          <cell r="E30" t="str">
            <v>0</v>
          </cell>
          <cell r="F30" t="str">
            <v>0</v>
          </cell>
          <cell r="G30" t="str">
            <v>0</v>
          </cell>
          <cell r="H30" t="str">
            <v>0</v>
          </cell>
          <cell r="I30" t="str">
            <v>0</v>
          </cell>
          <cell r="J30">
            <v>0.80400000000000005</v>
          </cell>
          <cell r="K30" t="str">
            <v>0</v>
          </cell>
          <cell r="L30" t="str">
            <v>0</v>
          </cell>
          <cell r="M30" t="str">
            <v>0</v>
          </cell>
          <cell r="N30" t="str">
            <v>0</v>
          </cell>
          <cell r="O30" t="str">
            <v>0</v>
          </cell>
          <cell r="P30">
            <v>0.80400000000000005</v>
          </cell>
          <cell r="Q30" t="str">
            <v>0</v>
          </cell>
          <cell r="R30" t="str">
            <v>0</v>
          </cell>
          <cell r="S30" t="str">
            <v>0</v>
          </cell>
          <cell r="T30" t="str">
            <v>0</v>
          </cell>
          <cell r="U30" t="str">
            <v>0</v>
          </cell>
          <cell r="V30" t="str">
            <v>0</v>
          </cell>
          <cell r="W30" t="str">
            <v>0</v>
          </cell>
          <cell r="X30">
            <v>6.7000000000000004E-2</v>
          </cell>
          <cell r="Y30" t="str">
            <v>0</v>
          </cell>
          <cell r="Z30" t="str">
            <v>0</v>
          </cell>
          <cell r="AA30" t="str">
            <v>0</v>
          </cell>
          <cell r="AB30" t="str">
            <v>0</v>
          </cell>
          <cell r="AC30" t="str">
            <v>0</v>
          </cell>
          <cell r="AD30">
            <v>6.7000000000000004E-2</v>
          </cell>
          <cell r="AE30" t="str">
            <v>0</v>
          </cell>
          <cell r="AF30" t="str">
            <v>0</v>
          </cell>
          <cell r="AG30" t="str">
            <v>0</v>
          </cell>
          <cell r="AH30" t="str">
            <v>0</v>
          </cell>
          <cell r="AI30" t="str">
            <v>0</v>
          </cell>
          <cell r="AJ30" t="str">
            <v>0</v>
          </cell>
          <cell r="AK30" t="str">
            <v>0</v>
          </cell>
          <cell r="AL30">
            <v>6.7000000000000004E-2</v>
          </cell>
          <cell r="AM30" t="str">
            <v>0</v>
          </cell>
          <cell r="AN30" t="str">
            <v>0</v>
          </cell>
          <cell r="AO30" t="str">
            <v>0</v>
          </cell>
          <cell r="AP30" t="str">
            <v>0</v>
          </cell>
          <cell r="AQ30" t="str">
            <v>0</v>
          </cell>
          <cell r="AR30">
            <v>6.7000000000000004E-2</v>
          </cell>
          <cell r="AS30" t="str">
            <v>0</v>
          </cell>
          <cell r="AT30" t="str">
            <v>0</v>
          </cell>
          <cell r="AU30" t="str">
            <v>0</v>
          </cell>
          <cell r="AV30" t="str">
            <v>0</v>
          </cell>
          <cell r="AW30" t="str">
            <v>0</v>
          </cell>
          <cell r="AX30" t="str">
            <v>0</v>
          </cell>
          <cell r="AY30" t="str">
            <v>0</v>
          </cell>
          <cell r="AZ30">
            <v>6.7000000000000004E-2</v>
          </cell>
          <cell r="BA30" t="str">
            <v>0</v>
          </cell>
          <cell r="BB30" t="str">
            <v>0</v>
          </cell>
          <cell r="BC30" t="str">
            <v>0</v>
          </cell>
          <cell r="BD30" t="str">
            <v>0</v>
          </cell>
          <cell r="BE30" t="str">
            <v>0</v>
          </cell>
          <cell r="BF30">
            <v>6.7000000000000004E-2</v>
          </cell>
          <cell r="BG30" t="str">
            <v>0</v>
          </cell>
          <cell r="BH30" t="str">
            <v>0</v>
          </cell>
          <cell r="BI30" t="str">
            <v>0</v>
          </cell>
          <cell r="BJ30" t="str">
            <v>0</v>
          </cell>
          <cell r="BK30" t="str">
            <v>0</v>
          </cell>
          <cell r="BL30" t="str">
            <v>0</v>
          </cell>
          <cell r="BM30" t="str">
            <v>0</v>
          </cell>
        </row>
        <row r="31">
          <cell r="A31" t="str">
            <v>285</v>
          </cell>
          <cell r="B31" t="str">
            <v>GAD-285 Citi Intl Infrast-GAD</v>
          </cell>
          <cell r="C31">
            <v>335.72698000000003</v>
          </cell>
          <cell r="D31">
            <v>705.20775000000003</v>
          </cell>
          <cell r="E31">
            <v>28.99136</v>
          </cell>
          <cell r="F31">
            <v>290.65606000000002</v>
          </cell>
          <cell r="G31">
            <v>393.52859999999998</v>
          </cell>
          <cell r="H31">
            <v>317.03296</v>
          </cell>
          <cell r="I31">
            <v>2071.1437099999998</v>
          </cell>
          <cell r="J31">
            <v>4060.375</v>
          </cell>
          <cell r="K31">
            <v>9127.6270000000004</v>
          </cell>
          <cell r="L31">
            <v>105.41200000000001</v>
          </cell>
          <cell r="M31">
            <v>4012.8589999999999</v>
          </cell>
          <cell r="N31">
            <v>6727.8959999999997</v>
          </cell>
          <cell r="O31">
            <v>14632.41</v>
          </cell>
          <cell r="P31">
            <v>38666.578999999998</v>
          </cell>
          <cell r="Q31">
            <v>335.72698000000003</v>
          </cell>
          <cell r="R31">
            <v>705.20775000000003</v>
          </cell>
          <cell r="S31">
            <v>28.99136</v>
          </cell>
          <cell r="T31">
            <v>290.65606000000002</v>
          </cell>
          <cell r="U31">
            <v>393.52859999999998</v>
          </cell>
          <cell r="V31">
            <v>317.03296</v>
          </cell>
          <cell r="W31">
            <v>2071.1437099999998</v>
          </cell>
          <cell r="X31">
            <v>326.91399999999999</v>
          </cell>
          <cell r="Y31">
            <v>749.01800000000003</v>
          </cell>
          <cell r="Z31">
            <v>8.8580000000000005</v>
          </cell>
          <cell r="AA31">
            <v>335.57400000000001</v>
          </cell>
          <cell r="AB31">
            <v>560.15800000000002</v>
          </cell>
          <cell r="AC31">
            <v>1218.3720000000001</v>
          </cell>
          <cell r="AD31">
            <v>3198.8939999999998</v>
          </cell>
          <cell r="AE31">
            <v>335.72698000000003</v>
          </cell>
          <cell r="AF31">
            <v>705.20775000000003</v>
          </cell>
          <cell r="AG31">
            <v>28.99136</v>
          </cell>
          <cell r="AH31">
            <v>290.65606000000002</v>
          </cell>
          <cell r="AI31">
            <v>393.52859999999998</v>
          </cell>
          <cell r="AJ31">
            <v>317.03296</v>
          </cell>
          <cell r="AK31">
            <v>2071.1437099999998</v>
          </cell>
          <cell r="AL31">
            <v>326.91399999999999</v>
          </cell>
          <cell r="AM31">
            <v>749.01800000000003</v>
          </cell>
          <cell r="AN31">
            <v>8.8580000000000005</v>
          </cell>
          <cell r="AO31">
            <v>335.57400000000001</v>
          </cell>
          <cell r="AP31">
            <v>560.15800000000002</v>
          </cell>
          <cell r="AQ31">
            <v>1218.3720000000001</v>
          </cell>
          <cell r="AR31">
            <v>3198.8939999999998</v>
          </cell>
          <cell r="AS31">
            <v>335.33497999999997</v>
          </cell>
          <cell r="AT31">
            <v>707.58175000000006</v>
          </cell>
          <cell r="AU31">
            <v>28.866959999999999</v>
          </cell>
          <cell r="AV31">
            <v>290.65606000000002</v>
          </cell>
          <cell r="AW31">
            <v>393.52859999999998</v>
          </cell>
          <cell r="AX31">
            <v>317.03296</v>
          </cell>
          <cell r="AY31">
            <v>2073.0013100000001</v>
          </cell>
          <cell r="AZ31">
            <v>326.91399999999999</v>
          </cell>
          <cell r="BA31">
            <v>749.01800000000003</v>
          </cell>
          <cell r="BB31">
            <v>8.8580000000000005</v>
          </cell>
          <cell r="BC31">
            <v>335.57400000000001</v>
          </cell>
          <cell r="BD31">
            <v>560.15800000000002</v>
          </cell>
          <cell r="BE31">
            <v>1218.3720000000001</v>
          </cell>
          <cell r="BF31">
            <v>3198.8939999999998</v>
          </cell>
          <cell r="BG31" t="str">
            <v>0</v>
          </cell>
          <cell r="BH31" t="str">
            <v>0</v>
          </cell>
          <cell r="BI31" t="str">
            <v>0</v>
          </cell>
          <cell r="BJ31" t="str">
            <v>0</v>
          </cell>
          <cell r="BK31" t="str">
            <v>0</v>
          </cell>
          <cell r="BL31" t="str">
            <v>0</v>
          </cell>
          <cell r="BM31" t="str">
            <v>0</v>
          </cell>
        </row>
        <row r="32">
          <cell r="A32" t="str">
            <v>290</v>
          </cell>
          <cell r="B32" t="str">
            <v>GAD-290 Infrastructure/Other-GAD</v>
          </cell>
          <cell r="C32">
            <v>863.68516999999997</v>
          </cell>
          <cell r="D32">
            <v>1912.4803999999999</v>
          </cell>
          <cell r="E32">
            <v>501.91334000000001</v>
          </cell>
          <cell r="F32">
            <v>1289.3651600000001</v>
          </cell>
          <cell r="G32">
            <v>2432.3331800000001</v>
          </cell>
          <cell r="H32">
            <v>668.09312999999997</v>
          </cell>
          <cell r="I32">
            <v>7667.8703800000003</v>
          </cell>
          <cell r="J32">
            <v>11644.57</v>
          </cell>
          <cell r="K32">
            <v>24568.187999999998</v>
          </cell>
          <cell r="L32">
            <v>3288.4459999999999</v>
          </cell>
          <cell r="M32">
            <v>15241.24</v>
          </cell>
          <cell r="N32">
            <v>30589.35</v>
          </cell>
          <cell r="O32">
            <v>7949.8090000000002</v>
          </cell>
          <cell r="P32">
            <v>93281.603000000003</v>
          </cell>
          <cell r="Q32">
            <v>863.68516999999997</v>
          </cell>
          <cell r="R32">
            <v>1912.4803999999999</v>
          </cell>
          <cell r="S32">
            <v>501.91334000000001</v>
          </cell>
          <cell r="T32">
            <v>1289.3651600000001</v>
          </cell>
          <cell r="U32">
            <v>2432.3331800000001</v>
          </cell>
          <cell r="V32">
            <v>668.09312999999997</v>
          </cell>
          <cell r="W32">
            <v>7667.8703800000003</v>
          </cell>
          <cell r="X32">
            <v>959.779</v>
          </cell>
          <cell r="Y32">
            <v>2050.1439999999998</v>
          </cell>
          <cell r="Z32">
            <v>275.03500000000003</v>
          </cell>
          <cell r="AA32">
            <v>1275.308</v>
          </cell>
          <cell r="AB32">
            <v>2525.3339999999998</v>
          </cell>
          <cell r="AC32">
            <v>662.74599999999998</v>
          </cell>
          <cell r="AD32">
            <v>7748.3459999999995</v>
          </cell>
          <cell r="AE32">
            <v>863.68516999999997</v>
          </cell>
          <cell r="AF32">
            <v>1912.4803999999999</v>
          </cell>
          <cell r="AG32">
            <v>501.91334000000001</v>
          </cell>
          <cell r="AH32">
            <v>1289.3651600000001</v>
          </cell>
          <cell r="AI32">
            <v>2432.3331800000001</v>
          </cell>
          <cell r="AJ32">
            <v>668.09312999999997</v>
          </cell>
          <cell r="AK32">
            <v>7667.8703800000003</v>
          </cell>
          <cell r="AL32">
            <v>959.779</v>
          </cell>
          <cell r="AM32">
            <v>2050.1439999999998</v>
          </cell>
          <cell r="AN32">
            <v>275.03500000000003</v>
          </cell>
          <cell r="AO32">
            <v>1275.308</v>
          </cell>
          <cell r="AP32">
            <v>2525.3339999999998</v>
          </cell>
          <cell r="AQ32">
            <v>662.74599999999998</v>
          </cell>
          <cell r="AR32">
            <v>7748.3459999999995</v>
          </cell>
          <cell r="AS32">
            <v>863.59667000000002</v>
          </cell>
          <cell r="AT32">
            <v>1910.2704000000001</v>
          </cell>
          <cell r="AU32">
            <v>501.91334000000001</v>
          </cell>
          <cell r="AV32">
            <v>1289.3651600000001</v>
          </cell>
          <cell r="AW32">
            <v>2432.3331800000001</v>
          </cell>
          <cell r="AX32">
            <v>668.09312999999997</v>
          </cell>
          <cell r="AY32">
            <v>7665.5718800000004</v>
          </cell>
          <cell r="AZ32">
            <v>959.779</v>
          </cell>
          <cell r="BA32">
            <v>2050.1439999999998</v>
          </cell>
          <cell r="BB32">
            <v>275.03500000000003</v>
          </cell>
          <cell r="BC32">
            <v>1275.308</v>
          </cell>
          <cell r="BD32">
            <v>2525.3339999999998</v>
          </cell>
          <cell r="BE32">
            <v>662.74599999999998</v>
          </cell>
          <cell r="BF32">
            <v>7748.3459999999995</v>
          </cell>
          <cell r="BG32" t="str">
            <v>0</v>
          </cell>
          <cell r="BH32" t="str">
            <v>0</v>
          </cell>
          <cell r="BI32" t="str">
            <v>0</v>
          </cell>
          <cell r="BJ32" t="str">
            <v>0</v>
          </cell>
          <cell r="BK32" t="str">
            <v>0</v>
          </cell>
          <cell r="BL32" t="str">
            <v>0</v>
          </cell>
          <cell r="BM32" t="str">
            <v>0</v>
          </cell>
        </row>
        <row r="33">
          <cell r="A33" t="str">
            <v>460</v>
          </cell>
          <cell r="B33" t="str">
            <v>GAD-460 Banking Management-GAD</v>
          </cell>
          <cell r="C33">
            <v>4.8909900000000004</v>
          </cell>
          <cell r="D33">
            <v>9.7809000000000008</v>
          </cell>
          <cell r="E33">
            <v>0.74639999999999995</v>
          </cell>
          <cell r="F33">
            <v>6.0157999999999996</v>
          </cell>
          <cell r="G33">
            <v>9.7659999999999997E-2</v>
          </cell>
          <cell r="H33">
            <v>0.64580000000000004</v>
          </cell>
          <cell r="I33">
            <v>22.17755</v>
          </cell>
          <cell r="J33">
            <v>341.94200000000001</v>
          </cell>
          <cell r="K33">
            <v>79.772999999999996</v>
          </cell>
          <cell r="L33" t="str">
            <v>0</v>
          </cell>
          <cell r="M33">
            <v>161.541</v>
          </cell>
          <cell r="N33" t="str">
            <v>0</v>
          </cell>
          <cell r="O33">
            <v>0.33600000000000002</v>
          </cell>
          <cell r="P33">
            <v>583.59199999999998</v>
          </cell>
          <cell r="Q33">
            <v>4.8909900000000004</v>
          </cell>
          <cell r="R33">
            <v>9.7809000000000008</v>
          </cell>
          <cell r="S33">
            <v>0.74639999999999995</v>
          </cell>
          <cell r="T33">
            <v>6.0157999999999996</v>
          </cell>
          <cell r="U33">
            <v>9.7659999999999997E-2</v>
          </cell>
          <cell r="V33">
            <v>0.64580000000000004</v>
          </cell>
          <cell r="W33">
            <v>22.17755</v>
          </cell>
          <cell r="X33">
            <v>38.030999999999999</v>
          </cell>
          <cell r="Y33">
            <v>6.7069999999999999</v>
          </cell>
          <cell r="Z33" t="str">
            <v>0</v>
          </cell>
          <cell r="AA33">
            <v>18.236000000000001</v>
          </cell>
          <cell r="AB33" t="str">
            <v>0</v>
          </cell>
          <cell r="AC33">
            <v>2.8000000000000001E-2</v>
          </cell>
          <cell r="AD33">
            <v>63.002000000000002</v>
          </cell>
          <cell r="AE33">
            <v>4.8909900000000004</v>
          </cell>
          <cell r="AF33">
            <v>9.7809000000000008</v>
          </cell>
          <cell r="AG33">
            <v>0.74639999999999995</v>
          </cell>
          <cell r="AH33">
            <v>6.0157999999999996</v>
          </cell>
          <cell r="AI33">
            <v>9.7659999999999997E-2</v>
          </cell>
          <cell r="AJ33">
            <v>0.64580000000000004</v>
          </cell>
          <cell r="AK33">
            <v>22.17755</v>
          </cell>
          <cell r="AL33">
            <v>38.030999999999999</v>
          </cell>
          <cell r="AM33">
            <v>6.7069999999999999</v>
          </cell>
          <cell r="AN33" t="str">
            <v>0</v>
          </cell>
          <cell r="AO33">
            <v>18.236000000000001</v>
          </cell>
          <cell r="AP33" t="str">
            <v>0</v>
          </cell>
          <cell r="AQ33">
            <v>2.8000000000000001E-2</v>
          </cell>
          <cell r="AR33">
            <v>63.002000000000002</v>
          </cell>
          <cell r="AS33">
            <v>4.8909900000000004</v>
          </cell>
          <cell r="AT33">
            <v>9.7809000000000008</v>
          </cell>
          <cell r="AU33">
            <v>0.74639999999999995</v>
          </cell>
          <cell r="AV33">
            <v>6.0157999999999996</v>
          </cell>
          <cell r="AW33">
            <v>9.7659999999999997E-2</v>
          </cell>
          <cell r="AX33">
            <v>0.64580000000000004</v>
          </cell>
          <cell r="AY33">
            <v>22.17755</v>
          </cell>
          <cell r="AZ33">
            <v>38.030999999999999</v>
          </cell>
          <cell r="BA33">
            <v>6.7069999999999999</v>
          </cell>
          <cell r="BB33" t="str">
            <v>0</v>
          </cell>
          <cell r="BC33">
            <v>18.236000000000001</v>
          </cell>
          <cell r="BD33" t="str">
            <v>0</v>
          </cell>
          <cell r="BE33">
            <v>2.8000000000000001E-2</v>
          </cell>
          <cell r="BF33">
            <v>63.002000000000002</v>
          </cell>
          <cell r="BG33" t="str">
            <v>0</v>
          </cell>
          <cell r="BH33" t="str">
            <v>0</v>
          </cell>
          <cell r="BI33" t="str">
            <v>0</v>
          </cell>
          <cell r="BJ33" t="str">
            <v>0</v>
          </cell>
          <cell r="BK33" t="str">
            <v>0</v>
          </cell>
          <cell r="BL33" t="str">
            <v>0</v>
          </cell>
          <cell r="BM33" t="str">
            <v>0</v>
          </cell>
        </row>
        <row r="34">
          <cell r="A34" t="str">
            <v>470</v>
          </cell>
          <cell r="B34" t="str">
            <v>GAD-470 Municipal Securities-GAD</v>
          </cell>
          <cell r="C34">
            <v>134.78769</v>
          </cell>
          <cell r="D34">
            <v>62.361780000000003</v>
          </cell>
          <cell r="E34">
            <v>261.66050999999999</v>
          </cell>
          <cell r="F34">
            <v>137.06989999999999</v>
          </cell>
          <cell r="G34">
            <v>156.23394999999999</v>
          </cell>
          <cell r="H34">
            <v>7.57437</v>
          </cell>
          <cell r="I34">
            <v>759.68820000000005</v>
          </cell>
          <cell r="J34">
            <v>1783.152</v>
          </cell>
          <cell r="K34">
            <v>654.75599999999997</v>
          </cell>
          <cell r="L34">
            <v>2806.3679999999999</v>
          </cell>
          <cell r="M34">
            <v>1407.384</v>
          </cell>
          <cell r="N34">
            <v>2967.0839999999998</v>
          </cell>
          <cell r="O34">
            <v>132.56399999999999</v>
          </cell>
          <cell r="P34">
            <v>9751.3080000000009</v>
          </cell>
          <cell r="Q34">
            <v>134.78769</v>
          </cell>
          <cell r="R34">
            <v>62.361780000000003</v>
          </cell>
          <cell r="S34">
            <v>261.66050999999999</v>
          </cell>
          <cell r="T34">
            <v>137.06989999999999</v>
          </cell>
          <cell r="U34">
            <v>156.23394999999999</v>
          </cell>
          <cell r="V34">
            <v>7.57437</v>
          </cell>
          <cell r="W34">
            <v>759.68820000000005</v>
          </cell>
          <cell r="X34">
            <v>148.596</v>
          </cell>
          <cell r="Y34">
            <v>54.563000000000002</v>
          </cell>
          <cell r="Z34">
            <v>233.864</v>
          </cell>
          <cell r="AA34">
            <v>117.282</v>
          </cell>
          <cell r="AB34">
            <v>247.25700000000001</v>
          </cell>
          <cell r="AC34">
            <v>11.047000000000001</v>
          </cell>
          <cell r="AD34">
            <v>812.60900000000004</v>
          </cell>
          <cell r="AE34">
            <v>134.78769</v>
          </cell>
          <cell r="AF34">
            <v>62.361780000000003</v>
          </cell>
          <cell r="AG34">
            <v>261.66050999999999</v>
          </cell>
          <cell r="AH34">
            <v>137.06989999999999</v>
          </cell>
          <cell r="AI34">
            <v>156.23394999999999</v>
          </cell>
          <cell r="AJ34">
            <v>7.57437</v>
          </cell>
          <cell r="AK34">
            <v>759.68820000000005</v>
          </cell>
          <cell r="AL34">
            <v>148.596</v>
          </cell>
          <cell r="AM34">
            <v>54.563000000000002</v>
          </cell>
          <cell r="AN34">
            <v>233.864</v>
          </cell>
          <cell r="AO34">
            <v>117.282</v>
          </cell>
          <cell r="AP34">
            <v>247.25700000000001</v>
          </cell>
          <cell r="AQ34">
            <v>11.047000000000001</v>
          </cell>
          <cell r="AR34">
            <v>812.60900000000004</v>
          </cell>
          <cell r="AS34">
            <v>134.78769</v>
          </cell>
          <cell r="AT34">
            <v>62.361780000000003</v>
          </cell>
          <cell r="AU34">
            <v>261.66050999999999</v>
          </cell>
          <cell r="AV34">
            <v>137.06989999999999</v>
          </cell>
          <cell r="AW34">
            <v>156.23394999999999</v>
          </cell>
          <cell r="AX34">
            <v>7.57437</v>
          </cell>
          <cell r="AY34">
            <v>759.68820000000005</v>
          </cell>
          <cell r="AZ34">
            <v>148.596</v>
          </cell>
          <cell r="BA34">
            <v>54.563000000000002</v>
          </cell>
          <cell r="BB34">
            <v>233.864</v>
          </cell>
          <cell r="BC34">
            <v>117.282</v>
          </cell>
          <cell r="BD34">
            <v>247.25700000000001</v>
          </cell>
          <cell r="BE34">
            <v>11.047000000000001</v>
          </cell>
          <cell r="BF34">
            <v>812.60900000000004</v>
          </cell>
          <cell r="BG34" t="str">
            <v>0</v>
          </cell>
          <cell r="BH34" t="str">
            <v>0</v>
          </cell>
          <cell r="BI34" t="str">
            <v>0</v>
          </cell>
          <cell r="BJ34" t="str">
            <v>0</v>
          </cell>
          <cell r="BK34" t="str">
            <v>0</v>
          </cell>
          <cell r="BL34" t="str">
            <v>0</v>
          </cell>
          <cell r="BM34" t="str">
            <v>0</v>
          </cell>
        </row>
        <row r="35">
          <cell r="A35" t="str">
            <v>480</v>
          </cell>
          <cell r="B35" t="str">
            <v>GAD-480 Capital Mkts Admin-GAD</v>
          </cell>
          <cell r="C35">
            <v>24.904430000000001</v>
          </cell>
          <cell r="D35">
            <v>19.346920000000001</v>
          </cell>
          <cell r="E35">
            <v>68.258250000000004</v>
          </cell>
          <cell r="F35">
            <v>19.37839</v>
          </cell>
          <cell r="G35">
            <v>24.782309999999999</v>
          </cell>
          <cell r="H35">
            <v>12.123659999999999</v>
          </cell>
          <cell r="I35">
            <v>168.79396</v>
          </cell>
          <cell r="J35">
            <v>356.87400000000002</v>
          </cell>
          <cell r="K35">
            <v>291.43099999999998</v>
          </cell>
          <cell r="L35">
            <v>2623.9189999999999</v>
          </cell>
          <cell r="M35">
            <v>1043.2739999999999</v>
          </cell>
          <cell r="N35">
            <v>248.98599999999999</v>
          </cell>
          <cell r="O35">
            <v>129.506</v>
          </cell>
          <cell r="P35">
            <v>4693.99</v>
          </cell>
          <cell r="Q35">
            <v>24.904430000000001</v>
          </cell>
          <cell r="R35">
            <v>19.346920000000001</v>
          </cell>
          <cell r="S35">
            <v>68.258250000000004</v>
          </cell>
          <cell r="T35">
            <v>19.37839</v>
          </cell>
          <cell r="U35">
            <v>24.782309999999999</v>
          </cell>
          <cell r="V35">
            <v>12.123659999999999</v>
          </cell>
          <cell r="W35">
            <v>168.79396</v>
          </cell>
          <cell r="X35">
            <v>29.896999999999998</v>
          </cell>
          <cell r="Y35">
            <v>24.466000000000001</v>
          </cell>
          <cell r="Z35">
            <v>218.74</v>
          </cell>
          <cell r="AA35">
            <v>87.536000000000001</v>
          </cell>
          <cell r="AB35">
            <v>21.166</v>
          </cell>
          <cell r="AC35">
            <v>10.769</v>
          </cell>
          <cell r="AD35">
            <v>392.57400000000001</v>
          </cell>
          <cell r="AE35">
            <v>24.904430000000001</v>
          </cell>
          <cell r="AF35">
            <v>19.346920000000001</v>
          </cell>
          <cell r="AG35">
            <v>68.258250000000004</v>
          </cell>
          <cell r="AH35">
            <v>19.37839</v>
          </cell>
          <cell r="AI35">
            <v>24.782309999999999</v>
          </cell>
          <cell r="AJ35">
            <v>12.123659999999999</v>
          </cell>
          <cell r="AK35">
            <v>168.79396</v>
          </cell>
          <cell r="AL35">
            <v>29.896999999999998</v>
          </cell>
          <cell r="AM35">
            <v>24.466000000000001</v>
          </cell>
          <cell r="AN35">
            <v>218.74</v>
          </cell>
          <cell r="AO35">
            <v>87.536000000000001</v>
          </cell>
          <cell r="AP35">
            <v>21.166</v>
          </cell>
          <cell r="AQ35">
            <v>10.769</v>
          </cell>
          <cell r="AR35">
            <v>392.57400000000001</v>
          </cell>
          <cell r="AS35">
            <v>24.904430000000001</v>
          </cell>
          <cell r="AT35">
            <v>19.346920000000001</v>
          </cell>
          <cell r="AU35">
            <v>68.258250000000004</v>
          </cell>
          <cell r="AV35">
            <v>19.37839</v>
          </cell>
          <cell r="AW35">
            <v>24.782309999999999</v>
          </cell>
          <cell r="AX35">
            <v>12.123659999999999</v>
          </cell>
          <cell r="AY35">
            <v>168.79396</v>
          </cell>
          <cell r="AZ35">
            <v>29.896999999999998</v>
          </cell>
          <cell r="BA35">
            <v>24.466000000000001</v>
          </cell>
          <cell r="BB35">
            <v>218.74</v>
          </cell>
          <cell r="BC35">
            <v>87.536000000000001</v>
          </cell>
          <cell r="BD35">
            <v>21.166</v>
          </cell>
          <cell r="BE35">
            <v>10.769</v>
          </cell>
          <cell r="BF35">
            <v>392.57400000000001</v>
          </cell>
          <cell r="BG35" t="str">
            <v>0</v>
          </cell>
          <cell r="BH35" t="str">
            <v>0</v>
          </cell>
          <cell r="BI35" t="str">
            <v>0</v>
          </cell>
          <cell r="BJ35" t="str">
            <v>0</v>
          </cell>
          <cell r="BK35" t="str">
            <v>0</v>
          </cell>
          <cell r="BL35" t="str">
            <v>0</v>
          </cell>
          <cell r="BM35" t="str">
            <v>0</v>
          </cell>
        </row>
        <row r="36">
          <cell r="A36" t="str">
            <v>810</v>
          </cell>
          <cell r="B36" t="str">
            <v>GAD-810 CMPC Operations-GAD</v>
          </cell>
          <cell r="C36">
            <v>492.99063999999998</v>
          </cell>
          <cell r="D36">
            <v>1208.0246999999999</v>
          </cell>
          <cell r="E36">
            <v>351.36736999999999</v>
          </cell>
          <cell r="F36">
            <v>635.28920000000005</v>
          </cell>
          <cell r="G36">
            <v>3774.1623300000001</v>
          </cell>
          <cell r="H36">
            <v>653.37041999999997</v>
          </cell>
          <cell r="I36">
            <v>7115.2046600000003</v>
          </cell>
          <cell r="J36">
            <v>7805.183</v>
          </cell>
          <cell r="K36">
            <v>14723.071</v>
          </cell>
          <cell r="L36">
            <v>4434.1769999999997</v>
          </cell>
          <cell r="M36">
            <v>7648.7359999999999</v>
          </cell>
          <cell r="N36">
            <v>47604.207000000002</v>
          </cell>
          <cell r="O36">
            <v>5562.0929999999998</v>
          </cell>
          <cell r="P36">
            <v>87777.467000000004</v>
          </cell>
          <cell r="Q36">
            <v>492.99063999999998</v>
          </cell>
          <cell r="R36">
            <v>1208.0246999999999</v>
          </cell>
          <cell r="S36">
            <v>351.36736999999999</v>
          </cell>
          <cell r="T36">
            <v>635.28920000000005</v>
          </cell>
          <cell r="U36">
            <v>3774.1623300000001</v>
          </cell>
          <cell r="V36">
            <v>653.37041999999997</v>
          </cell>
          <cell r="W36">
            <v>7115.2046600000003</v>
          </cell>
          <cell r="X36">
            <v>634.45600000000002</v>
          </cell>
          <cell r="Y36">
            <v>1227.075</v>
          </cell>
          <cell r="Z36">
            <v>369.61099999999999</v>
          </cell>
          <cell r="AA36">
            <v>640.57100000000003</v>
          </cell>
          <cell r="AB36">
            <v>4071.3069999999998</v>
          </cell>
          <cell r="AC36">
            <v>459.45699999999999</v>
          </cell>
          <cell r="AD36">
            <v>7402.4769999999999</v>
          </cell>
          <cell r="AE36">
            <v>492.99063999999998</v>
          </cell>
          <cell r="AF36">
            <v>1208.0246999999999</v>
          </cell>
          <cell r="AG36">
            <v>351.36736999999999</v>
          </cell>
          <cell r="AH36">
            <v>635.28920000000005</v>
          </cell>
          <cell r="AI36">
            <v>3774.1623300000001</v>
          </cell>
          <cell r="AJ36">
            <v>653.37041999999997</v>
          </cell>
          <cell r="AK36">
            <v>7115.2046600000003</v>
          </cell>
          <cell r="AL36">
            <v>634.45600000000002</v>
          </cell>
          <cell r="AM36">
            <v>1227.075</v>
          </cell>
          <cell r="AN36">
            <v>369.61099999999999</v>
          </cell>
          <cell r="AO36">
            <v>640.57100000000003</v>
          </cell>
          <cell r="AP36">
            <v>4071.3069999999998</v>
          </cell>
          <cell r="AQ36">
            <v>459.45699999999999</v>
          </cell>
          <cell r="AR36">
            <v>7402.4769999999999</v>
          </cell>
          <cell r="AS36">
            <v>492.99063999999998</v>
          </cell>
          <cell r="AT36">
            <v>1208.0246999999999</v>
          </cell>
          <cell r="AU36">
            <v>351.36736999999999</v>
          </cell>
          <cell r="AV36">
            <v>635.28920000000005</v>
          </cell>
          <cell r="AW36">
            <v>3774.1623300000001</v>
          </cell>
          <cell r="AX36">
            <v>653.37041999999997</v>
          </cell>
          <cell r="AY36">
            <v>7115.2046600000003</v>
          </cell>
          <cell r="AZ36">
            <v>634.45600000000002</v>
          </cell>
          <cell r="BA36">
            <v>1227.075</v>
          </cell>
          <cell r="BB36">
            <v>369.61099999999999</v>
          </cell>
          <cell r="BC36">
            <v>640.57100000000003</v>
          </cell>
          <cell r="BD36">
            <v>4071.3069999999998</v>
          </cell>
          <cell r="BE36">
            <v>459.45699999999999</v>
          </cell>
          <cell r="BF36">
            <v>7402.4769999999999</v>
          </cell>
          <cell r="BG36" t="str">
            <v>0</v>
          </cell>
          <cell r="BH36" t="str">
            <v>0</v>
          </cell>
          <cell r="BI36" t="str">
            <v>0</v>
          </cell>
          <cell r="BJ36" t="str">
            <v>0</v>
          </cell>
          <cell r="BK36" t="str">
            <v>0</v>
          </cell>
          <cell r="BL36" t="str">
            <v>0</v>
          </cell>
          <cell r="BM36" t="str">
            <v>0</v>
          </cell>
        </row>
        <row r="37">
          <cell r="A37" t="str">
            <v>870</v>
          </cell>
          <cell r="B37" t="str">
            <v>GAD-870 GTS Ops + Client-GAD</v>
          </cell>
          <cell r="C37">
            <v>1.7198100000000001</v>
          </cell>
          <cell r="D37">
            <v>10.89748</v>
          </cell>
          <cell r="E37" t="str">
            <v>0</v>
          </cell>
          <cell r="F37">
            <v>3.4048699999999998</v>
          </cell>
          <cell r="G37" t="str">
            <v>0</v>
          </cell>
          <cell r="H37" t="str">
            <v>0</v>
          </cell>
          <cell r="I37">
            <v>16.02216</v>
          </cell>
          <cell r="J37" t="str">
            <v>0</v>
          </cell>
          <cell r="K37" t="str">
            <v>0</v>
          </cell>
          <cell r="L37" t="str">
            <v>0</v>
          </cell>
          <cell r="M37" t="str">
            <v>0</v>
          </cell>
          <cell r="N37" t="str">
            <v>0</v>
          </cell>
          <cell r="O37" t="str">
            <v>0</v>
          </cell>
          <cell r="P37" t="str">
            <v>0</v>
          </cell>
          <cell r="Q37">
            <v>1.7198100000000001</v>
          </cell>
          <cell r="R37">
            <v>10.89748</v>
          </cell>
          <cell r="S37" t="str">
            <v>0</v>
          </cell>
          <cell r="T37">
            <v>3.4048699999999998</v>
          </cell>
          <cell r="U37" t="str">
            <v>0</v>
          </cell>
          <cell r="V37" t="str">
            <v>0</v>
          </cell>
          <cell r="W37">
            <v>16.02216</v>
          </cell>
          <cell r="X37" t="str">
            <v>0</v>
          </cell>
          <cell r="Y37" t="str">
            <v>0</v>
          </cell>
          <cell r="Z37" t="str">
            <v>0</v>
          </cell>
          <cell r="AA37" t="str">
            <v>0</v>
          </cell>
          <cell r="AB37" t="str">
            <v>0</v>
          </cell>
          <cell r="AC37" t="str">
            <v>0</v>
          </cell>
          <cell r="AD37" t="str">
            <v>0</v>
          </cell>
          <cell r="AE37">
            <v>1.7198100000000001</v>
          </cell>
          <cell r="AF37">
            <v>10.89748</v>
          </cell>
          <cell r="AG37" t="str">
            <v>0</v>
          </cell>
          <cell r="AH37">
            <v>3.4048699999999998</v>
          </cell>
          <cell r="AI37" t="str">
            <v>0</v>
          </cell>
          <cell r="AJ37" t="str">
            <v>0</v>
          </cell>
          <cell r="AK37">
            <v>16.02216</v>
          </cell>
          <cell r="AL37" t="str">
            <v>0</v>
          </cell>
          <cell r="AM37" t="str">
            <v>0</v>
          </cell>
          <cell r="AN37" t="str">
            <v>0</v>
          </cell>
          <cell r="AO37" t="str">
            <v>0</v>
          </cell>
          <cell r="AP37" t="str">
            <v>0</v>
          </cell>
          <cell r="AQ37" t="str">
            <v>0</v>
          </cell>
          <cell r="AR37" t="str">
            <v>0</v>
          </cell>
          <cell r="AS37">
            <v>1.7198100000000001</v>
          </cell>
          <cell r="AT37">
            <v>10.89748</v>
          </cell>
          <cell r="AU37" t="str">
            <v>0</v>
          </cell>
          <cell r="AV37">
            <v>3.4048699999999998</v>
          </cell>
          <cell r="AW37" t="str">
            <v>0</v>
          </cell>
          <cell r="AX37" t="str">
            <v>0</v>
          </cell>
          <cell r="AY37">
            <v>16.02216</v>
          </cell>
          <cell r="AZ37" t="str">
            <v>0</v>
          </cell>
          <cell r="BA37" t="str">
            <v>0</v>
          </cell>
          <cell r="BB37" t="str">
            <v>0</v>
          </cell>
          <cell r="BC37" t="str">
            <v>0</v>
          </cell>
          <cell r="BD37" t="str">
            <v>0</v>
          </cell>
          <cell r="BE37" t="str">
            <v>0</v>
          </cell>
          <cell r="BF37" t="str">
            <v>0</v>
          </cell>
          <cell r="BG37" t="str">
            <v>0</v>
          </cell>
          <cell r="BH37" t="str">
            <v>0</v>
          </cell>
          <cell r="BI37" t="str">
            <v>0</v>
          </cell>
          <cell r="BJ37" t="str">
            <v>0</v>
          </cell>
          <cell r="BK37" t="str">
            <v>0</v>
          </cell>
          <cell r="BL37" t="str">
            <v>0</v>
          </cell>
          <cell r="BM37" t="str">
            <v>0</v>
          </cell>
        </row>
        <row r="38">
          <cell r="A38" t="str">
            <v>820</v>
          </cell>
          <cell r="B38" t="str">
            <v>GAD-820 CTI (CIB)-GAD</v>
          </cell>
          <cell r="C38">
            <v>-48.100450000000002</v>
          </cell>
          <cell r="D38">
            <v>-73.956540000000004</v>
          </cell>
          <cell r="E38">
            <v>0</v>
          </cell>
          <cell r="F38">
            <v>-1.1979999999999999E-2</v>
          </cell>
          <cell r="G38">
            <v>-106.72324</v>
          </cell>
          <cell r="H38">
            <v>220.36039</v>
          </cell>
          <cell r="I38">
            <v>-8.4318200000000001</v>
          </cell>
          <cell r="J38">
            <v>3845.6480000000001</v>
          </cell>
          <cell r="K38">
            <v>-479.86599999999999</v>
          </cell>
          <cell r="L38" t="str">
            <v>0</v>
          </cell>
          <cell r="M38" t="str">
            <v>0</v>
          </cell>
          <cell r="N38">
            <v>-3049.453</v>
          </cell>
          <cell r="O38" t="str">
            <v>0</v>
          </cell>
          <cell r="P38">
            <v>316.32900000000001</v>
          </cell>
          <cell r="Q38">
            <v>-48.100450000000002</v>
          </cell>
          <cell r="R38">
            <v>-73.956540000000004</v>
          </cell>
          <cell r="S38">
            <v>0</v>
          </cell>
          <cell r="T38">
            <v>-1.1979999999999999E-2</v>
          </cell>
          <cell r="U38">
            <v>-106.72324</v>
          </cell>
          <cell r="V38">
            <v>220.36039</v>
          </cell>
          <cell r="W38">
            <v>-8.4318200000000001</v>
          </cell>
          <cell r="X38">
            <v>310.73099999999999</v>
          </cell>
          <cell r="Y38">
            <v>-35.421999999999997</v>
          </cell>
          <cell r="Z38" t="str">
            <v>0</v>
          </cell>
          <cell r="AA38" t="str">
            <v>0</v>
          </cell>
          <cell r="AB38">
            <v>-249.08199999999999</v>
          </cell>
          <cell r="AC38" t="str">
            <v>0</v>
          </cell>
          <cell r="AD38">
            <v>26.227</v>
          </cell>
          <cell r="AE38">
            <v>-48.100450000000002</v>
          </cell>
          <cell r="AF38">
            <v>-73.956540000000004</v>
          </cell>
          <cell r="AG38">
            <v>0</v>
          </cell>
          <cell r="AH38">
            <v>-1.1979999999999999E-2</v>
          </cell>
          <cell r="AI38">
            <v>-106.72324</v>
          </cell>
          <cell r="AJ38">
            <v>220.36039</v>
          </cell>
          <cell r="AK38">
            <v>-8.4318200000000001</v>
          </cell>
          <cell r="AL38">
            <v>310.73099999999999</v>
          </cell>
          <cell r="AM38">
            <v>-35.421999999999997</v>
          </cell>
          <cell r="AN38" t="str">
            <v>0</v>
          </cell>
          <cell r="AO38" t="str">
            <v>0</v>
          </cell>
          <cell r="AP38">
            <v>-249.08199999999999</v>
          </cell>
          <cell r="AQ38" t="str">
            <v>0</v>
          </cell>
          <cell r="AR38">
            <v>26.227</v>
          </cell>
          <cell r="AS38">
            <v>-47.620869999999996</v>
          </cell>
          <cell r="AT38">
            <v>-73.956540000000004</v>
          </cell>
          <cell r="AU38">
            <v>0</v>
          </cell>
          <cell r="AV38">
            <v>-1.1979999999999999E-2</v>
          </cell>
          <cell r="AW38">
            <v>-106.72324</v>
          </cell>
          <cell r="AX38">
            <v>220.36039</v>
          </cell>
          <cell r="AY38">
            <v>-7.9522399999999998</v>
          </cell>
          <cell r="AZ38">
            <v>310.73099999999999</v>
          </cell>
          <cell r="BA38">
            <v>-35.421999999999997</v>
          </cell>
          <cell r="BB38" t="str">
            <v>0</v>
          </cell>
          <cell r="BC38" t="str">
            <v>0</v>
          </cell>
          <cell r="BD38">
            <v>-249.08199999999999</v>
          </cell>
          <cell r="BE38" t="str">
            <v>0</v>
          </cell>
          <cell r="BF38">
            <v>26.227</v>
          </cell>
          <cell r="BG38" t="str">
            <v>0</v>
          </cell>
          <cell r="BH38" t="str">
            <v>0</v>
          </cell>
          <cell r="BI38" t="str">
            <v>0</v>
          </cell>
          <cell r="BJ38" t="str">
            <v>0</v>
          </cell>
          <cell r="BK38" t="str">
            <v>0</v>
          </cell>
          <cell r="BL38" t="str">
            <v>0</v>
          </cell>
          <cell r="BM38" t="str">
            <v>0</v>
          </cell>
        </row>
        <row r="39">
          <cell r="A39" t="str">
            <v>825</v>
          </cell>
          <cell r="B39" t="str">
            <v>GAD-825 Non-JENA O+T Other-GAD</v>
          </cell>
          <cell r="C39">
            <v>-7.6999999999999996E-4</v>
          </cell>
          <cell r="D39">
            <v>0</v>
          </cell>
          <cell r="E39">
            <v>-4.2000000000000002E-4</v>
          </cell>
          <cell r="F39">
            <v>-2.4000000000000001E-4</v>
          </cell>
          <cell r="G39" t="str">
            <v>0</v>
          </cell>
          <cell r="H39">
            <v>-3.2000000000000003E-4</v>
          </cell>
          <cell r="I39">
            <v>-1.75E-3</v>
          </cell>
          <cell r="J39">
            <v>113.41800000000001</v>
          </cell>
          <cell r="K39">
            <v>84.36</v>
          </cell>
          <cell r="L39">
            <v>15.3</v>
          </cell>
          <cell r="M39">
            <v>163.512</v>
          </cell>
          <cell r="N39">
            <v>1.2E-2</v>
          </cell>
          <cell r="O39">
            <v>6.7439999999999998</v>
          </cell>
          <cell r="P39">
            <v>383.346</v>
          </cell>
          <cell r="Q39">
            <v>-7.6999999999999996E-4</v>
          </cell>
          <cell r="R39">
            <v>0</v>
          </cell>
          <cell r="S39">
            <v>-4.2000000000000002E-4</v>
          </cell>
          <cell r="T39">
            <v>-2.4000000000000001E-4</v>
          </cell>
          <cell r="U39" t="str">
            <v>0</v>
          </cell>
          <cell r="V39">
            <v>-3.2000000000000003E-4</v>
          </cell>
          <cell r="W39">
            <v>-1.75E-3</v>
          </cell>
          <cell r="X39">
            <v>9.452</v>
          </cell>
          <cell r="Y39">
            <v>7.03</v>
          </cell>
          <cell r="Z39">
            <v>1.2749999999999999</v>
          </cell>
          <cell r="AA39">
            <v>13.625999999999999</v>
          </cell>
          <cell r="AB39">
            <v>1E-3</v>
          </cell>
          <cell r="AC39">
            <v>0.56200000000000006</v>
          </cell>
          <cell r="AD39">
            <v>31.946000000000002</v>
          </cell>
          <cell r="AE39">
            <v>-7.6999999999999996E-4</v>
          </cell>
          <cell r="AF39">
            <v>0</v>
          </cell>
          <cell r="AG39">
            <v>-4.2000000000000002E-4</v>
          </cell>
          <cell r="AH39">
            <v>-2.4000000000000001E-4</v>
          </cell>
          <cell r="AI39" t="str">
            <v>0</v>
          </cell>
          <cell r="AJ39">
            <v>-3.2000000000000003E-4</v>
          </cell>
          <cell r="AK39">
            <v>-1.75E-3</v>
          </cell>
          <cell r="AL39">
            <v>9.452</v>
          </cell>
          <cell r="AM39">
            <v>7.03</v>
          </cell>
          <cell r="AN39">
            <v>1.2749999999999999</v>
          </cell>
          <cell r="AO39">
            <v>13.625999999999999</v>
          </cell>
          <cell r="AP39">
            <v>1E-3</v>
          </cell>
          <cell r="AQ39">
            <v>0.56200000000000006</v>
          </cell>
          <cell r="AR39">
            <v>31.946000000000002</v>
          </cell>
          <cell r="AS39">
            <v>-7.6999999999999996E-4</v>
          </cell>
          <cell r="AT39">
            <v>0</v>
          </cell>
          <cell r="AU39">
            <v>-4.2000000000000002E-4</v>
          </cell>
          <cell r="AV39">
            <v>-2.4000000000000001E-4</v>
          </cell>
          <cell r="AW39" t="str">
            <v>0</v>
          </cell>
          <cell r="AX39">
            <v>-3.2000000000000003E-4</v>
          </cell>
          <cell r="AY39">
            <v>-1.75E-3</v>
          </cell>
          <cell r="AZ39">
            <v>9.452</v>
          </cell>
          <cell r="BA39">
            <v>7.03</v>
          </cell>
          <cell r="BB39">
            <v>1.2749999999999999</v>
          </cell>
          <cell r="BC39">
            <v>13.625999999999999</v>
          </cell>
          <cell r="BD39">
            <v>1E-3</v>
          </cell>
          <cell r="BE39">
            <v>0.56200000000000006</v>
          </cell>
          <cell r="BF39">
            <v>31.946000000000002</v>
          </cell>
          <cell r="BG39" t="str">
            <v>0</v>
          </cell>
          <cell r="BH39" t="str">
            <v>0</v>
          </cell>
          <cell r="BI39" t="str">
            <v>0</v>
          </cell>
          <cell r="BJ39" t="str">
            <v>0</v>
          </cell>
          <cell r="BK39" t="str">
            <v>0</v>
          </cell>
          <cell r="BL39" t="str">
            <v>0</v>
          </cell>
          <cell r="BM39" t="str">
            <v>0</v>
          </cell>
        </row>
        <row r="40">
          <cell r="A40" t="str">
            <v>830</v>
          </cell>
          <cell r="B40" t="str">
            <v>GAD-830 GTS Systems Develop-GAD</v>
          </cell>
          <cell r="C40" t="str">
            <v>0</v>
          </cell>
          <cell r="D40" t="str">
            <v>0</v>
          </cell>
          <cell r="E40" t="str">
            <v>0</v>
          </cell>
          <cell r="F40" t="str">
            <v>0</v>
          </cell>
          <cell r="G40" t="str">
            <v>0</v>
          </cell>
          <cell r="H40">
            <v>-152.55099999999999</v>
          </cell>
          <cell r="I40">
            <v>-152.55099999999999</v>
          </cell>
          <cell r="J40">
            <v>11.273999999999999</v>
          </cell>
          <cell r="K40">
            <v>55.408000000000001</v>
          </cell>
          <cell r="L40" t="str">
            <v>0</v>
          </cell>
          <cell r="M40">
            <v>-1.96</v>
          </cell>
          <cell r="N40" t="str">
            <v>0</v>
          </cell>
          <cell r="O40" t="str">
            <v>0</v>
          </cell>
          <cell r="P40">
            <v>64.721999999999994</v>
          </cell>
          <cell r="Q40" t="str">
            <v>0</v>
          </cell>
          <cell r="R40" t="str">
            <v>0</v>
          </cell>
          <cell r="S40" t="str">
            <v>0</v>
          </cell>
          <cell r="T40" t="str">
            <v>0</v>
          </cell>
          <cell r="U40" t="str">
            <v>0</v>
          </cell>
          <cell r="V40">
            <v>-152.55099999999999</v>
          </cell>
          <cell r="W40">
            <v>-152.55099999999999</v>
          </cell>
          <cell r="X40">
            <v>0.92400000000000004</v>
          </cell>
          <cell r="Y40">
            <v>4.7889999999999997</v>
          </cell>
          <cell r="Z40" t="str">
            <v>0</v>
          </cell>
          <cell r="AA40">
            <v>-0.14599999999999999</v>
          </cell>
          <cell r="AB40" t="str">
            <v>0</v>
          </cell>
          <cell r="AC40" t="str">
            <v>0</v>
          </cell>
          <cell r="AD40">
            <v>5.5670000000000002</v>
          </cell>
          <cell r="AE40" t="str">
            <v>0</v>
          </cell>
          <cell r="AF40" t="str">
            <v>0</v>
          </cell>
          <cell r="AG40" t="str">
            <v>0</v>
          </cell>
          <cell r="AH40" t="str">
            <v>0</v>
          </cell>
          <cell r="AI40" t="str">
            <v>0</v>
          </cell>
          <cell r="AJ40">
            <v>-152.55099999999999</v>
          </cell>
          <cell r="AK40">
            <v>-152.55099999999999</v>
          </cell>
          <cell r="AL40">
            <v>0.92400000000000004</v>
          </cell>
          <cell r="AM40">
            <v>4.7889999999999997</v>
          </cell>
          <cell r="AN40" t="str">
            <v>0</v>
          </cell>
          <cell r="AO40">
            <v>-0.14599999999999999</v>
          </cell>
          <cell r="AP40" t="str">
            <v>0</v>
          </cell>
          <cell r="AQ40" t="str">
            <v>0</v>
          </cell>
          <cell r="AR40">
            <v>5.5670000000000002</v>
          </cell>
          <cell r="AS40" t="str">
            <v>0</v>
          </cell>
          <cell r="AT40" t="str">
            <v>0</v>
          </cell>
          <cell r="AU40" t="str">
            <v>0</v>
          </cell>
          <cell r="AV40" t="str">
            <v>0</v>
          </cell>
          <cell r="AW40" t="str">
            <v>0</v>
          </cell>
          <cell r="AX40" t="str">
            <v>0</v>
          </cell>
          <cell r="AY40" t="str">
            <v>0</v>
          </cell>
          <cell r="AZ40">
            <v>0.92400000000000004</v>
          </cell>
          <cell r="BA40">
            <v>4.7889999999999997</v>
          </cell>
          <cell r="BB40" t="str">
            <v>0</v>
          </cell>
          <cell r="BC40">
            <v>-0.14599999999999999</v>
          </cell>
          <cell r="BD40" t="str">
            <v>0</v>
          </cell>
          <cell r="BE40" t="str">
            <v>0</v>
          </cell>
          <cell r="BF40">
            <v>5.5670000000000002</v>
          </cell>
          <cell r="BG40" t="str">
            <v>0</v>
          </cell>
          <cell r="BH40" t="str">
            <v>0</v>
          </cell>
          <cell r="BI40" t="str">
            <v>0</v>
          </cell>
          <cell r="BJ40" t="str">
            <v>0</v>
          </cell>
          <cell r="BK40" t="str">
            <v>0</v>
          </cell>
          <cell r="BL40" t="str">
            <v>0</v>
          </cell>
          <cell r="BM40" t="str">
            <v>0</v>
          </cell>
        </row>
        <row r="41">
          <cell r="A41" t="str">
            <v>CMB840</v>
          </cell>
          <cell r="B41" t="str">
            <v>GAD-840 CMB Systems Develop-GAD</v>
          </cell>
          <cell r="C41">
            <v>996.31016999999997</v>
          </cell>
          <cell r="D41">
            <v>1336.11005</v>
          </cell>
          <cell r="E41">
            <v>55.936929999999997</v>
          </cell>
          <cell r="F41">
            <v>1311.8788999999999</v>
          </cell>
          <cell r="G41">
            <v>1760.76277</v>
          </cell>
          <cell r="H41">
            <v>296.79658000000001</v>
          </cell>
          <cell r="I41">
            <v>5757.7954</v>
          </cell>
          <cell r="J41">
            <v>13149.206</v>
          </cell>
          <cell r="K41">
            <v>16712.344000000001</v>
          </cell>
          <cell r="L41">
            <v>280.11500000000001</v>
          </cell>
          <cell r="M41">
            <v>13469.743</v>
          </cell>
          <cell r="N41">
            <v>29612.239000000001</v>
          </cell>
          <cell r="O41">
            <v>3953.0070000000001</v>
          </cell>
          <cell r="P41">
            <v>77176.653999999995</v>
          </cell>
          <cell r="Q41">
            <v>996.31016999999997</v>
          </cell>
          <cell r="R41">
            <v>1336.11005</v>
          </cell>
          <cell r="S41">
            <v>55.936929999999997</v>
          </cell>
          <cell r="T41">
            <v>1311.8788999999999</v>
          </cell>
          <cell r="U41">
            <v>1760.76277</v>
          </cell>
          <cell r="V41">
            <v>296.79658000000001</v>
          </cell>
          <cell r="W41">
            <v>5757.7954</v>
          </cell>
          <cell r="X41">
            <v>1059.02</v>
          </cell>
          <cell r="Y41">
            <v>1339.7650000000001</v>
          </cell>
          <cell r="Z41">
            <v>23.419</v>
          </cell>
          <cell r="AA41">
            <v>1082.4860000000001</v>
          </cell>
          <cell r="AB41">
            <v>2314.6680000000001</v>
          </cell>
          <cell r="AC41">
            <v>332.81</v>
          </cell>
          <cell r="AD41">
            <v>6152.1679999999997</v>
          </cell>
          <cell r="AE41">
            <v>996.31016999999997</v>
          </cell>
          <cell r="AF41">
            <v>1336.11005</v>
          </cell>
          <cell r="AG41">
            <v>55.936929999999997</v>
          </cell>
          <cell r="AH41">
            <v>1311.8788999999999</v>
          </cell>
          <cell r="AI41">
            <v>1760.76277</v>
          </cell>
          <cell r="AJ41">
            <v>296.79658000000001</v>
          </cell>
          <cell r="AK41">
            <v>5757.7954</v>
          </cell>
          <cell r="AL41">
            <v>1059.02</v>
          </cell>
          <cell r="AM41">
            <v>1339.7650000000001</v>
          </cell>
          <cell r="AN41">
            <v>23.419</v>
          </cell>
          <cell r="AO41">
            <v>1082.4860000000001</v>
          </cell>
          <cell r="AP41">
            <v>2314.6680000000001</v>
          </cell>
          <cell r="AQ41">
            <v>332.81</v>
          </cell>
          <cell r="AR41">
            <v>6152.1679999999997</v>
          </cell>
          <cell r="AS41">
            <v>996.31016999999997</v>
          </cell>
          <cell r="AT41">
            <v>1336.11005</v>
          </cell>
          <cell r="AU41">
            <v>55.936929999999997</v>
          </cell>
          <cell r="AV41">
            <v>1311.8788999999999</v>
          </cell>
          <cell r="AW41">
            <v>1760.76277</v>
          </cell>
          <cell r="AX41">
            <v>296.79658000000001</v>
          </cell>
          <cell r="AY41">
            <v>5757.7954</v>
          </cell>
          <cell r="AZ41">
            <v>1059.02</v>
          </cell>
          <cell r="BA41">
            <v>1339.7650000000001</v>
          </cell>
          <cell r="BB41">
            <v>23.419</v>
          </cell>
          <cell r="BC41">
            <v>1082.4860000000001</v>
          </cell>
          <cell r="BD41">
            <v>2314.6680000000001</v>
          </cell>
          <cell r="BE41">
            <v>332.81</v>
          </cell>
          <cell r="BF41">
            <v>6152.1679999999997</v>
          </cell>
          <cell r="BG41" t="str">
            <v>0</v>
          </cell>
          <cell r="BH41" t="str">
            <v>0</v>
          </cell>
          <cell r="BI41" t="str">
            <v>0</v>
          </cell>
          <cell r="BJ41" t="str">
            <v>0</v>
          </cell>
          <cell r="BK41" t="str">
            <v>0</v>
          </cell>
          <cell r="BL41" t="str">
            <v>0</v>
          </cell>
          <cell r="BM41" t="str">
            <v>0</v>
          </cell>
        </row>
        <row r="42">
          <cell r="A42" t="str">
            <v>880</v>
          </cell>
          <cell r="B42" t="str">
            <v>GAD-880 General Services-GAD</v>
          </cell>
          <cell r="C42">
            <v>87.035589999999999</v>
          </cell>
          <cell r="D42">
            <v>60.148440000000001</v>
          </cell>
          <cell r="E42">
            <v>0.35680000000000001</v>
          </cell>
          <cell r="F42">
            <v>83.395780000000002</v>
          </cell>
          <cell r="G42">
            <v>135.75308999999999</v>
          </cell>
          <cell r="H42">
            <v>8.6322399999999995</v>
          </cell>
          <cell r="I42">
            <v>375.32193999999998</v>
          </cell>
          <cell r="J42">
            <v>957.346</v>
          </cell>
          <cell r="K42">
            <v>688.05499999999995</v>
          </cell>
          <cell r="L42">
            <v>5.3760000000000003</v>
          </cell>
          <cell r="M42">
            <v>930.95299999999997</v>
          </cell>
          <cell r="N42">
            <v>1781.5029999999999</v>
          </cell>
          <cell r="O42">
            <v>344.173</v>
          </cell>
          <cell r="P42">
            <v>4707.4059999999999</v>
          </cell>
          <cell r="Q42">
            <v>87.035589999999999</v>
          </cell>
          <cell r="R42">
            <v>60.148440000000001</v>
          </cell>
          <cell r="S42">
            <v>0.35680000000000001</v>
          </cell>
          <cell r="T42">
            <v>83.395780000000002</v>
          </cell>
          <cell r="U42">
            <v>135.75308999999999</v>
          </cell>
          <cell r="V42">
            <v>8.6322399999999995</v>
          </cell>
          <cell r="W42">
            <v>375.32193999999998</v>
          </cell>
          <cell r="X42">
            <v>79.784000000000006</v>
          </cell>
          <cell r="Y42">
            <v>57.338999999999999</v>
          </cell>
          <cell r="Z42">
            <v>0.44800000000000001</v>
          </cell>
          <cell r="AA42">
            <v>77.59</v>
          </cell>
          <cell r="AB42">
            <v>148.46</v>
          </cell>
          <cell r="AC42">
            <v>28.637</v>
          </cell>
          <cell r="AD42">
            <v>392.25799999999998</v>
          </cell>
          <cell r="AE42">
            <v>87.035589999999999</v>
          </cell>
          <cell r="AF42">
            <v>60.148440000000001</v>
          </cell>
          <cell r="AG42">
            <v>0.35680000000000001</v>
          </cell>
          <cell r="AH42">
            <v>83.395780000000002</v>
          </cell>
          <cell r="AI42">
            <v>135.75308999999999</v>
          </cell>
          <cell r="AJ42">
            <v>8.6322399999999995</v>
          </cell>
          <cell r="AK42">
            <v>375.32193999999998</v>
          </cell>
          <cell r="AL42">
            <v>79.784000000000006</v>
          </cell>
          <cell r="AM42">
            <v>57.338999999999999</v>
          </cell>
          <cell r="AN42">
            <v>0.44800000000000001</v>
          </cell>
          <cell r="AO42">
            <v>77.59</v>
          </cell>
          <cell r="AP42">
            <v>148.46</v>
          </cell>
          <cell r="AQ42">
            <v>28.637</v>
          </cell>
          <cell r="AR42">
            <v>392.25799999999998</v>
          </cell>
          <cell r="AS42">
            <v>87.035589999999999</v>
          </cell>
          <cell r="AT42">
            <v>60.148440000000001</v>
          </cell>
          <cell r="AU42">
            <v>0.35680000000000001</v>
          </cell>
          <cell r="AV42">
            <v>83.395780000000002</v>
          </cell>
          <cell r="AW42">
            <v>135.75308999999999</v>
          </cell>
          <cell r="AX42">
            <v>8.6322399999999995</v>
          </cell>
          <cell r="AY42">
            <v>375.32193999999998</v>
          </cell>
          <cell r="AZ42">
            <v>79.784000000000006</v>
          </cell>
          <cell r="BA42">
            <v>57.338999999999999</v>
          </cell>
          <cell r="BB42">
            <v>0.44800000000000001</v>
          </cell>
          <cell r="BC42">
            <v>77.59</v>
          </cell>
          <cell r="BD42">
            <v>148.46</v>
          </cell>
          <cell r="BE42">
            <v>28.635999999999999</v>
          </cell>
          <cell r="BF42">
            <v>392.25700000000001</v>
          </cell>
          <cell r="BG42" t="str">
            <v>0</v>
          </cell>
          <cell r="BH42" t="str">
            <v>0</v>
          </cell>
          <cell r="BI42" t="str">
            <v>0</v>
          </cell>
          <cell r="BJ42" t="str">
            <v>0</v>
          </cell>
          <cell r="BK42" t="str">
            <v>0</v>
          </cell>
          <cell r="BL42" t="str">
            <v>0</v>
          </cell>
          <cell r="BM42" t="str">
            <v>0</v>
          </cell>
        </row>
        <row r="43">
          <cell r="A43" t="str">
            <v>RST</v>
          </cell>
          <cell r="B43" t="str">
            <v>Reg'l Sales &amp; Trading</v>
          </cell>
          <cell r="C43">
            <v>259.16779000000002</v>
          </cell>
          <cell r="D43">
            <v>844.92016000000001</v>
          </cell>
          <cell r="E43">
            <v>576.91282999999999</v>
          </cell>
          <cell r="F43">
            <v>321.43615899999998</v>
          </cell>
          <cell r="G43">
            <v>700.63304000000005</v>
          </cell>
          <cell r="H43">
            <v>362.24736999999999</v>
          </cell>
          <cell r="I43">
            <v>3065.3173489999999</v>
          </cell>
          <cell r="J43">
            <v>3295.2939999999999</v>
          </cell>
          <cell r="K43">
            <v>4473.7920000000004</v>
          </cell>
          <cell r="L43">
            <v>11026.308000000001</v>
          </cell>
          <cell r="M43">
            <v>2677.1959999999999</v>
          </cell>
          <cell r="N43">
            <v>7662.41</v>
          </cell>
          <cell r="O43">
            <v>1279.1079999999999</v>
          </cell>
          <cell r="P43">
            <v>30414.108</v>
          </cell>
          <cell r="Q43">
            <v>259.16779000000002</v>
          </cell>
          <cell r="R43">
            <v>844.92016000000001</v>
          </cell>
          <cell r="S43">
            <v>576.91282999999999</v>
          </cell>
          <cell r="T43">
            <v>321.43615899999998</v>
          </cell>
          <cell r="U43">
            <v>700.63304000000005</v>
          </cell>
          <cell r="V43">
            <v>362.24736999999999</v>
          </cell>
          <cell r="W43">
            <v>3065.3173489999999</v>
          </cell>
          <cell r="X43">
            <v>272.93599999999998</v>
          </cell>
          <cell r="Y43">
            <v>369.65600000000001</v>
          </cell>
          <cell r="Z43">
            <v>926.79399999999998</v>
          </cell>
          <cell r="AA43">
            <v>225.952</v>
          </cell>
          <cell r="AB43">
            <v>639.12900000000002</v>
          </cell>
          <cell r="AC43">
            <v>106.94499999999999</v>
          </cell>
          <cell r="AD43">
            <v>2541.4119999999998</v>
          </cell>
          <cell r="AE43">
            <v>259.16779000000002</v>
          </cell>
          <cell r="AF43">
            <v>844.92016000000001</v>
          </cell>
          <cell r="AG43">
            <v>576.91282999999999</v>
          </cell>
          <cell r="AH43">
            <v>321.43615899999998</v>
          </cell>
          <cell r="AI43">
            <v>700.63304000000005</v>
          </cell>
          <cell r="AJ43">
            <v>362.24736999999999</v>
          </cell>
          <cell r="AK43">
            <v>3065.3173489999999</v>
          </cell>
          <cell r="AL43">
            <v>272.93599999999998</v>
          </cell>
          <cell r="AM43">
            <v>369.65600000000001</v>
          </cell>
          <cell r="AN43">
            <v>926.79399999999998</v>
          </cell>
          <cell r="AO43">
            <v>225.952</v>
          </cell>
          <cell r="AP43">
            <v>639.12900000000002</v>
          </cell>
          <cell r="AQ43">
            <v>106.94499999999999</v>
          </cell>
          <cell r="AR43">
            <v>2541.4119999999998</v>
          </cell>
          <cell r="AS43">
            <v>259.16779000000002</v>
          </cell>
          <cell r="AT43">
            <v>844.92016000000001</v>
          </cell>
          <cell r="AU43">
            <v>576.91282999999999</v>
          </cell>
          <cell r="AV43">
            <v>284.57337000000001</v>
          </cell>
          <cell r="AW43">
            <v>700.63304000000005</v>
          </cell>
          <cell r="AX43">
            <v>362.24736999999999</v>
          </cell>
          <cell r="AY43">
            <v>3028.4545600000001</v>
          </cell>
          <cell r="AZ43">
            <v>272.93599999999998</v>
          </cell>
          <cell r="BA43">
            <v>369.65600000000001</v>
          </cell>
          <cell r="BB43">
            <v>926.79399999999998</v>
          </cell>
          <cell r="BC43">
            <v>225.952</v>
          </cell>
          <cell r="BD43">
            <v>639.12900000000002</v>
          </cell>
          <cell r="BE43">
            <v>106.94499999999999</v>
          </cell>
          <cell r="BF43">
            <v>2541.4119999999998</v>
          </cell>
          <cell r="BG43" t="str">
            <v>0</v>
          </cell>
          <cell r="BH43" t="str">
            <v>0</v>
          </cell>
          <cell r="BI43" t="str">
            <v>0</v>
          </cell>
          <cell r="BJ43" t="str">
            <v>0</v>
          </cell>
          <cell r="BK43" t="str">
            <v>0</v>
          </cell>
          <cell r="BL43" t="str">
            <v>0</v>
          </cell>
          <cell r="BM43" t="str">
            <v>0</v>
          </cell>
        </row>
        <row r="44">
          <cell r="A44" t="str">
            <v>INFRA</v>
          </cell>
          <cell r="B44" t="str">
            <v>Infrastructure</v>
          </cell>
          <cell r="C44">
            <v>1199.4121500000001</v>
          </cell>
          <cell r="D44">
            <v>2617.68815</v>
          </cell>
          <cell r="E44">
            <v>530.90470000000005</v>
          </cell>
          <cell r="F44">
            <v>1580.0212200000001</v>
          </cell>
          <cell r="G44">
            <v>2825.8617800000002</v>
          </cell>
          <cell r="H44">
            <v>985.12608999999998</v>
          </cell>
          <cell r="I44">
            <v>9739.0140900000006</v>
          </cell>
          <cell r="J44">
            <v>15704.945</v>
          </cell>
          <cell r="K44">
            <v>33695.815000000002</v>
          </cell>
          <cell r="L44">
            <v>3393.8580000000002</v>
          </cell>
          <cell r="M44">
            <v>19254.098999999998</v>
          </cell>
          <cell r="N44">
            <v>37317.245999999999</v>
          </cell>
          <cell r="O44">
            <v>22582.219000000001</v>
          </cell>
          <cell r="P44">
            <v>131948.182</v>
          </cell>
          <cell r="Q44">
            <v>1199.4121500000001</v>
          </cell>
          <cell r="R44">
            <v>2617.68815</v>
          </cell>
          <cell r="S44">
            <v>530.90470000000005</v>
          </cell>
          <cell r="T44">
            <v>1580.0212200000001</v>
          </cell>
          <cell r="U44">
            <v>2825.8617800000002</v>
          </cell>
          <cell r="V44">
            <v>985.12608999999998</v>
          </cell>
          <cell r="W44">
            <v>9739.0140900000006</v>
          </cell>
          <cell r="X44">
            <v>1286.693</v>
          </cell>
          <cell r="Y44">
            <v>2799.1619999999998</v>
          </cell>
          <cell r="Z44">
            <v>283.89299999999997</v>
          </cell>
          <cell r="AA44">
            <v>1610.8820000000001</v>
          </cell>
          <cell r="AB44">
            <v>3085.4920000000002</v>
          </cell>
          <cell r="AC44">
            <v>1881.1179999999999</v>
          </cell>
          <cell r="AD44">
            <v>10947.24</v>
          </cell>
          <cell r="AE44">
            <v>1199.4121500000001</v>
          </cell>
          <cell r="AF44">
            <v>2617.68815</v>
          </cell>
          <cell r="AG44">
            <v>530.90470000000005</v>
          </cell>
          <cell r="AH44">
            <v>1580.0212200000001</v>
          </cell>
          <cell r="AI44">
            <v>2825.8617800000002</v>
          </cell>
          <cell r="AJ44">
            <v>985.12608999999998</v>
          </cell>
          <cell r="AK44">
            <v>9739.0140900000006</v>
          </cell>
          <cell r="AL44">
            <v>1286.693</v>
          </cell>
          <cell r="AM44">
            <v>2799.1619999999998</v>
          </cell>
          <cell r="AN44">
            <v>283.89299999999997</v>
          </cell>
          <cell r="AO44">
            <v>1610.8820000000001</v>
          </cell>
          <cell r="AP44">
            <v>3085.4920000000002</v>
          </cell>
          <cell r="AQ44">
            <v>1881.1179999999999</v>
          </cell>
          <cell r="AR44">
            <v>10947.24</v>
          </cell>
          <cell r="AS44">
            <v>1198.93165</v>
          </cell>
          <cell r="AT44">
            <v>2617.8521500000002</v>
          </cell>
          <cell r="AU44">
            <v>530.78030000000001</v>
          </cell>
          <cell r="AV44">
            <v>1580.0212200000001</v>
          </cell>
          <cell r="AW44">
            <v>2825.8617800000002</v>
          </cell>
          <cell r="AX44">
            <v>985.12608999999998</v>
          </cell>
          <cell r="AY44">
            <v>9738.5731899999992</v>
          </cell>
          <cell r="AZ44">
            <v>1286.693</v>
          </cell>
          <cell r="BA44">
            <v>2799.1619999999998</v>
          </cell>
          <cell r="BB44">
            <v>283.89299999999997</v>
          </cell>
          <cell r="BC44">
            <v>1610.8820000000001</v>
          </cell>
          <cell r="BD44">
            <v>3085.4920000000002</v>
          </cell>
          <cell r="BE44">
            <v>1881.1179999999999</v>
          </cell>
          <cell r="BF44">
            <v>10947.24</v>
          </cell>
          <cell r="BG44" t="str">
            <v>0</v>
          </cell>
          <cell r="BH44" t="str">
            <v>0</v>
          </cell>
          <cell r="BI44" t="str">
            <v>0</v>
          </cell>
          <cell r="BJ44" t="str">
            <v>0</v>
          </cell>
          <cell r="BK44" t="str">
            <v>0</v>
          </cell>
          <cell r="BL44" t="str">
            <v>0</v>
          </cell>
          <cell r="BM44" t="str">
            <v>0</v>
          </cell>
        </row>
        <row r="45">
          <cell r="A45" t="str">
            <v>CMBOps</v>
          </cell>
          <cell r="B45" t="str">
            <v>CMB Operations</v>
          </cell>
          <cell r="C45">
            <v>492.99063999999998</v>
          </cell>
          <cell r="D45">
            <v>1208.0246999999999</v>
          </cell>
          <cell r="E45">
            <v>351.36736999999999</v>
          </cell>
          <cell r="F45">
            <v>635.28920000000005</v>
          </cell>
          <cell r="G45">
            <v>3774.1623300000001</v>
          </cell>
          <cell r="H45">
            <v>653.37041999999997</v>
          </cell>
          <cell r="I45">
            <v>7115.2046600000003</v>
          </cell>
          <cell r="J45">
            <v>7805.183</v>
          </cell>
          <cell r="K45">
            <v>14723.071</v>
          </cell>
          <cell r="L45">
            <v>4434.1769999999997</v>
          </cell>
          <cell r="M45">
            <v>7648.7359999999999</v>
          </cell>
          <cell r="N45">
            <v>47604.207000000002</v>
          </cell>
          <cell r="O45">
            <v>5562.0929999999998</v>
          </cell>
          <cell r="P45">
            <v>87777.467000000004</v>
          </cell>
          <cell r="Q45">
            <v>492.99063999999998</v>
          </cell>
          <cell r="R45">
            <v>1208.0246999999999</v>
          </cell>
          <cell r="S45">
            <v>351.36736999999999</v>
          </cell>
          <cell r="T45">
            <v>635.28920000000005</v>
          </cell>
          <cell r="U45">
            <v>3774.1623300000001</v>
          </cell>
          <cell r="V45">
            <v>653.37041999999997</v>
          </cell>
          <cell r="W45">
            <v>7115.2046600000003</v>
          </cell>
          <cell r="X45">
            <v>634.45600000000002</v>
          </cell>
          <cell r="Y45">
            <v>1227.075</v>
          </cell>
          <cell r="Z45">
            <v>369.61099999999999</v>
          </cell>
          <cell r="AA45">
            <v>640.57100000000003</v>
          </cell>
          <cell r="AB45">
            <v>4071.3069999999998</v>
          </cell>
          <cell r="AC45">
            <v>459.45699999999999</v>
          </cell>
          <cell r="AD45">
            <v>7402.4769999999999</v>
          </cell>
          <cell r="AE45">
            <v>492.99063999999998</v>
          </cell>
          <cell r="AF45">
            <v>1208.0246999999999</v>
          </cell>
          <cell r="AG45">
            <v>351.36736999999999</v>
          </cell>
          <cell r="AH45">
            <v>635.28920000000005</v>
          </cell>
          <cell r="AI45">
            <v>3774.1623300000001</v>
          </cell>
          <cell r="AJ45">
            <v>653.37041999999997</v>
          </cell>
          <cell r="AK45">
            <v>7115.2046600000003</v>
          </cell>
          <cell r="AL45">
            <v>634.45600000000002</v>
          </cell>
          <cell r="AM45">
            <v>1227.075</v>
          </cell>
          <cell r="AN45">
            <v>369.61099999999999</v>
          </cell>
          <cell r="AO45">
            <v>640.57100000000003</v>
          </cell>
          <cell r="AP45">
            <v>4071.3069999999998</v>
          </cell>
          <cell r="AQ45">
            <v>459.45699999999999</v>
          </cell>
          <cell r="AR45">
            <v>7402.4769999999999</v>
          </cell>
          <cell r="AS45">
            <v>492.99063999999998</v>
          </cell>
          <cell r="AT45">
            <v>1208.0246999999999</v>
          </cell>
          <cell r="AU45">
            <v>351.36736999999999</v>
          </cell>
          <cell r="AV45">
            <v>635.28920000000005</v>
          </cell>
          <cell r="AW45">
            <v>3774.1623300000001</v>
          </cell>
          <cell r="AX45">
            <v>653.37041999999997</v>
          </cell>
          <cell r="AY45">
            <v>7115.2046600000003</v>
          </cell>
          <cell r="AZ45">
            <v>634.45600000000002</v>
          </cell>
          <cell r="BA45">
            <v>1227.075</v>
          </cell>
          <cell r="BB45">
            <v>369.61099999999999</v>
          </cell>
          <cell r="BC45">
            <v>640.57100000000003</v>
          </cell>
          <cell r="BD45">
            <v>4071.3069999999998</v>
          </cell>
          <cell r="BE45">
            <v>459.45699999999999</v>
          </cell>
          <cell r="BF45">
            <v>7402.4769999999999</v>
          </cell>
          <cell r="BG45" t="str">
            <v>0</v>
          </cell>
          <cell r="BH45" t="str">
            <v>0</v>
          </cell>
          <cell r="BI45" t="str">
            <v>0</v>
          </cell>
          <cell r="BJ45" t="str">
            <v>0</v>
          </cell>
          <cell r="BK45" t="str">
            <v>0</v>
          </cell>
          <cell r="BL45" t="str">
            <v>0</v>
          </cell>
          <cell r="BM45" t="str">
            <v>0</v>
          </cell>
        </row>
        <row r="46">
          <cell r="A46" t="str">
            <v>CMBOth</v>
          </cell>
          <cell r="B46" t="str">
            <v>CMB Other</v>
          </cell>
          <cell r="C46">
            <v>655.23540000000003</v>
          </cell>
          <cell r="D46">
            <v>1043.8338000000001</v>
          </cell>
          <cell r="E46">
            <v>248.31292999999999</v>
          </cell>
          <cell r="F46">
            <v>610.58623999999998</v>
          </cell>
          <cell r="G46">
            <v>-252.31849</v>
          </cell>
          <cell r="H46">
            <v>65.670699999999997</v>
          </cell>
          <cell r="I46">
            <v>2371.3205800000001</v>
          </cell>
          <cell r="J46">
            <v>12809.128000000001</v>
          </cell>
          <cell r="K46">
            <v>14019.538</v>
          </cell>
          <cell r="L46">
            <v>4518.3940000000002</v>
          </cell>
          <cell r="M46">
            <v>9303.9770000000008</v>
          </cell>
          <cell r="N46">
            <v>2994.4639999999999</v>
          </cell>
          <cell r="O46">
            <v>-16400.644</v>
          </cell>
          <cell r="P46">
            <v>27244.857</v>
          </cell>
          <cell r="Q46">
            <v>655.23540000000003</v>
          </cell>
          <cell r="R46">
            <v>1043.8338000000001</v>
          </cell>
          <cell r="S46">
            <v>248.31292999999999</v>
          </cell>
          <cell r="T46">
            <v>610.58623999999998</v>
          </cell>
          <cell r="U46">
            <v>-252.31849</v>
          </cell>
          <cell r="V46">
            <v>65.670699999999997</v>
          </cell>
          <cell r="W46">
            <v>2371.3205800000001</v>
          </cell>
          <cell r="X46">
            <v>1062.9949999999999</v>
          </cell>
          <cell r="Y46">
            <v>1160.577</v>
          </cell>
          <cell r="Z46">
            <v>376.92899999999997</v>
          </cell>
          <cell r="AA46">
            <v>784.97299999999996</v>
          </cell>
          <cell r="AB46">
            <v>257.45299999999997</v>
          </cell>
          <cell r="AC46">
            <v>299.089</v>
          </cell>
          <cell r="AD46">
            <v>3942.0160000000001</v>
          </cell>
          <cell r="AE46">
            <v>655.23540000000003</v>
          </cell>
          <cell r="AF46">
            <v>1043.8338000000001</v>
          </cell>
          <cell r="AG46">
            <v>248.31292999999999</v>
          </cell>
          <cell r="AH46">
            <v>610.58623999999998</v>
          </cell>
          <cell r="AI46">
            <v>-252.31849</v>
          </cell>
          <cell r="AJ46">
            <v>65.670699999999997</v>
          </cell>
          <cell r="AK46">
            <v>2371.3205800000001</v>
          </cell>
          <cell r="AL46">
            <v>1062.9949999999999</v>
          </cell>
          <cell r="AM46">
            <v>1160.577</v>
          </cell>
          <cell r="AN46">
            <v>376.92899999999997</v>
          </cell>
          <cell r="AO46">
            <v>784.97299999999996</v>
          </cell>
          <cell r="AP46">
            <v>257.45299999999997</v>
          </cell>
          <cell r="AQ46">
            <v>299.089</v>
          </cell>
          <cell r="AR46">
            <v>3942.0160000000001</v>
          </cell>
          <cell r="AS46">
            <v>655.58974000000001</v>
          </cell>
          <cell r="AT46">
            <v>580.34680000000003</v>
          </cell>
          <cell r="AU46">
            <v>248.31292999999999</v>
          </cell>
          <cell r="AV46">
            <v>610.58623999999998</v>
          </cell>
          <cell r="AW46">
            <v>-252.31849</v>
          </cell>
          <cell r="AX46">
            <v>218.2217</v>
          </cell>
          <cell r="AY46">
            <v>2060.7389199999998</v>
          </cell>
          <cell r="AZ46">
            <v>1062.9949999999999</v>
          </cell>
          <cell r="BA46">
            <v>1160.577</v>
          </cell>
          <cell r="BB46">
            <v>376.92899999999997</v>
          </cell>
          <cell r="BC46">
            <v>784.97299999999996</v>
          </cell>
          <cell r="BD46">
            <v>257.45299999999997</v>
          </cell>
          <cell r="BE46">
            <v>299.08800000000002</v>
          </cell>
          <cell r="BF46">
            <v>3942.0149999999999</v>
          </cell>
          <cell r="BG46" t="str">
            <v>0</v>
          </cell>
          <cell r="BH46" t="str">
            <v>0</v>
          </cell>
          <cell r="BI46" t="str">
            <v>0</v>
          </cell>
          <cell r="BJ46" t="str">
            <v>0</v>
          </cell>
          <cell r="BK46" t="str">
            <v>0</v>
          </cell>
          <cell r="BL46" t="str">
            <v>0</v>
          </cell>
          <cell r="BM46" t="str">
            <v>0</v>
          </cell>
        </row>
        <row r="47">
          <cell r="A47" t="str">
            <v>GCIBO</v>
          </cell>
          <cell r="B47" t="str">
            <v>GCIB ORG</v>
          </cell>
          <cell r="C47">
            <v>8521.0344299999997</v>
          </cell>
          <cell r="D47">
            <v>10813.439050000001</v>
          </cell>
          <cell r="E47">
            <v>12027.53693</v>
          </cell>
          <cell r="F47">
            <v>7746.830629</v>
          </cell>
          <cell r="G47">
            <v>19637.737840000002</v>
          </cell>
          <cell r="H47">
            <v>3951.8121700000002</v>
          </cell>
          <cell r="I47">
            <v>62698.391048999998</v>
          </cell>
          <cell r="J47">
            <v>105541.71</v>
          </cell>
          <cell r="K47">
            <v>128366.62300000001</v>
          </cell>
          <cell r="L47">
            <v>128384.23299999999</v>
          </cell>
          <cell r="M47">
            <v>100484.041</v>
          </cell>
          <cell r="N47">
            <v>256235.367</v>
          </cell>
          <cell r="O47">
            <v>35608.669000000002</v>
          </cell>
          <cell r="P47">
            <v>754620.64300000004</v>
          </cell>
          <cell r="Q47">
            <v>8521.0344299999997</v>
          </cell>
          <cell r="R47">
            <v>10813.439050000001</v>
          </cell>
          <cell r="S47">
            <v>12027.53693</v>
          </cell>
          <cell r="T47">
            <v>7746.830629</v>
          </cell>
          <cell r="U47">
            <v>19637.737840000002</v>
          </cell>
          <cell r="V47">
            <v>3951.8121700000002</v>
          </cell>
          <cell r="W47">
            <v>62698.391048999998</v>
          </cell>
          <cell r="X47">
            <v>8675.857</v>
          </cell>
          <cell r="Y47">
            <v>10628.016</v>
          </cell>
          <cell r="Z47">
            <v>10734.852000000001</v>
          </cell>
          <cell r="AA47">
            <v>8361.8459999999995</v>
          </cell>
          <cell r="AB47">
            <v>20965.467000000001</v>
          </cell>
          <cell r="AC47">
            <v>4630.2470000000003</v>
          </cell>
          <cell r="AD47">
            <v>63996.285000000003</v>
          </cell>
          <cell r="AE47">
            <v>8521.0344299999997</v>
          </cell>
          <cell r="AF47">
            <v>10813.439050000001</v>
          </cell>
          <cell r="AG47">
            <v>12027.53693</v>
          </cell>
          <cell r="AH47">
            <v>7746.830629</v>
          </cell>
          <cell r="AI47">
            <v>19637.737840000002</v>
          </cell>
          <cell r="AJ47">
            <v>3951.8121700000002</v>
          </cell>
          <cell r="AK47">
            <v>62698.391048999998</v>
          </cell>
          <cell r="AL47">
            <v>8675.857</v>
          </cell>
          <cell r="AM47">
            <v>10628.016</v>
          </cell>
          <cell r="AN47">
            <v>10734.852000000001</v>
          </cell>
          <cell r="AO47">
            <v>8361.8459999999995</v>
          </cell>
          <cell r="AP47">
            <v>20965.467000000001</v>
          </cell>
          <cell r="AQ47">
            <v>4630.2470000000003</v>
          </cell>
          <cell r="AR47">
            <v>63996.285000000003</v>
          </cell>
          <cell r="AS47">
            <v>8520.9082699999999</v>
          </cell>
          <cell r="AT47">
            <v>10345.57805</v>
          </cell>
          <cell r="AU47">
            <v>12027.41253</v>
          </cell>
          <cell r="AV47">
            <v>7709.9678400000003</v>
          </cell>
          <cell r="AW47">
            <v>19637.737840000002</v>
          </cell>
          <cell r="AX47">
            <v>4104.3631699999996</v>
          </cell>
          <cell r="AY47">
            <v>62345.967700000001</v>
          </cell>
          <cell r="AZ47">
            <v>8675.857</v>
          </cell>
          <cell r="BA47">
            <v>10628.016</v>
          </cell>
          <cell r="BB47">
            <v>10734.852000000001</v>
          </cell>
          <cell r="BC47">
            <v>8361.8459999999995</v>
          </cell>
          <cell r="BD47">
            <v>20965.467000000001</v>
          </cell>
          <cell r="BE47">
            <v>4630.2460000000001</v>
          </cell>
          <cell r="BF47">
            <v>63996.284</v>
          </cell>
          <cell r="BG47" t="str">
            <v>0</v>
          </cell>
          <cell r="BH47" t="str">
            <v>0</v>
          </cell>
          <cell r="BI47" t="str">
            <v>0</v>
          </cell>
          <cell r="BJ47" t="str">
            <v>0</v>
          </cell>
          <cell r="BK47" t="str">
            <v>0</v>
          </cell>
          <cell r="BL47" t="str">
            <v>0</v>
          </cell>
          <cell r="BM47" t="str">
            <v>0</v>
          </cell>
        </row>
        <row r="48">
          <cell r="A48" t="str">
            <v>160</v>
          </cell>
          <cell r="B48" t="str">
            <v>GAD-160 US Private Client-GAD</v>
          </cell>
          <cell r="C48">
            <v>2363.2365799999998</v>
          </cell>
          <cell r="D48">
            <v>706.53265999999996</v>
          </cell>
          <cell r="E48">
            <v>3513.0046699999998</v>
          </cell>
          <cell r="F48">
            <v>326.56934999999999</v>
          </cell>
          <cell r="G48">
            <v>5781.5351600000004</v>
          </cell>
          <cell r="H48">
            <v>3901.2490400000002</v>
          </cell>
          <cell r="I48">
            <v>16592.12746</v>
          </cell>
          <cell r="J48">
            <v>28790.539000000001</v>
          </cell>
          <cell r="K48">
            <v>3747.3159999999998</v>
          </cell>
          <cell r="L48">
            <v>47393.603999999999</v>
          </cell>
          <cell r="M48">
            <v>2698.3389999999999</v>
          </cell>
          <cell r="N48">
            <v>73349.892000000007</v>
          </cell>
          <cell r="O48">
            <v>65953.911999999997</v>
          </cell>
          <cell r="P48">
            <v>221933.60200000001</v>
          </cell>
          <cell r="Q48">
            <v>2363.2365799999998</v>
          </cell>
          <cell r="R48">
            <v>706.53265999999996</v>
          </cell>
          <cell r="S48">
            <v>3513.0046699999998</v>
          </cell>
          <cell r="T48">
            <v>326.56934999999999</v>
          </cell>
          <cell r="U48">
            <v>5781.5351600000004</v>
          </cell>
          <cell r="V48">
            <v>3901.2490400000002</v>
          </cell>
          <cell r="W48">
            <v>16592.12746</v>
          </cell>
          <cell r="X48">
            <v>2397.9679999999998</v>
          </cell>
          <cell r="Y48">
            <v>310.827</v>
          </cell>
          <cell r="Z48">
            <v>3949.4670000000001</v>
          </cell>
          <cell r="AA48">
            <v>224.34700000000001</v>
          </cell>
          <cell r="AB48">
            <v>6112.491</v>
          </cell>
          <cell r="AC48">
            <v>5495.7250000000004</v>
          </cell>
          <cell r="AD48">
            <v>18490.825000000001</v>
          </cell>
          <cell r="AE48">
            <v>2363.2365799999998</v>
          </cell>
          <cell r="AF48">
            <v>706.53265999999996</v>
          </cell>
          <cell r="AG48">
            <v>3513.0046699999998</v>
          </cell>
          <cell r="AH48">
            <v>326.56934999999999</v>
          </cell>
          <cell r="AI48">
            <v>5781.5351600000004</v>
          </cell>
          <cell r="AJ48">
            <v>3901.2490400000002</v>
          </cell>
          <cell r="AK48">
            <v>16592.12746</v>
          </cell>
          <cell r="AL48">
            <v>2397.9679999999998</v>
          </cell>
          <cell r="AM48">
            <v>310.827</v>
          </cell>
          <cell r="AN48">
            <v>3949.4670000000001</v>
          </cell>
          <cell r="AO48">
            <v>224.34700000000001</v>
          </cell>
          <cell r="AP48">
            <v>6112.491</v>
          </cell>
          <cell r="AQ48">
            <v>5495.7250000000004</v>
          </cell>
          <cell r="AR48">
            <v>18490.825000000001</v>
          </cell>
          <cell r="AS48">
            <v>2363.2365799999998</v>
          </cell>
          <cell r="AT48">
            <v>706.53265999999996</v>
          </cell>
          <cell r="AU48">
            <v>3513.0046699999998</v>
          </cell>
          <cell r="AV48">
            <v>326.56934999999999</v>
          </cell>
          <cell r="AW48">
            <v>5781.5351600000004</v>
          </cell>
          <cell r="AX48">
            <v>3901.2490400000002</v>
          </cell>
          <cell r="AY48">
            <v>16592.12746</v>
          </cell>
          <cell r="AZ48">
            <v>2397.9679999999998</v>
          </cell>
          <cell r="BA48">
            <v>310.827</v>
          </cell>
          <cell r="BB48">
            <v>3949.4670000000001</v>
          </cell>
          <cell r="BC48">
            <v>224.34700000000001</v>
          </cell>
          <cell r="BD48">
            <v>6112.491</v>
          </cell>
          <cell r="BE48">
            <v>5495.7250000000004</v>
          </cell>
          <cell r="BF48">
            <v>18490.825000000001</v>
          </cell>
          <cell r="BG48" t="str">
            <v>0</v>
          </cell>
          <cell r="BH48" t="str">
            <v>0</v>
          </cell>
          <cell r="BI48" t="str">
            <v>0</v>
          </cell>
          <cell r="BJ48" t="str">
            <v>0</v>
          </cell>
          <cell r="BK48" t="str">
            <v>0</v>
          </cell>
          <cell r="BL48" t="str">
            <v>0</v>
          </cell>
          <cell r="BM48" t="str">
            <v>0</v>
          </cell>
        </row>
        <row r="49">
          <cell r="A49" t="str">
            <v>165</v>
          </cell>
          <cell r="B49" t="str">
            <v>GAD-165 Int'l Priv Client-GAD</v>
          </cell>
          <cell r="C49">
            <v>54.264139999999998</v>
          </cell>
          <cell r="D49">
            <v>61.073210000000003</v>
          </cell>
          <cell r="E49">
            <v>8.3886099999999999</v>
          </cell>
          <cell r="F49">
            <v>45.951160000000002</v>
          </cell>
          <cell r="G49">
            <v>0.62756000000000001</v>
          </cell>
          <cell r="H49">
            <v>151.59531999999999</v>
          </cell>
          <cell r="I49">
            <v>321.89999999999998</v>
          </cell>
          <cell r="J49">
            <v>697.625</v>
          </cell>
          <cell r="K49">
            <v>652.74800000000005</v>
          </cell>
          <cell r="L49">
            <v>35.591999999999999</v>
          </cell>
          <cell r="M49">
            <v>709.26099999999997</v>
          </cell>
          <cell r="N49">
            <v>51.354999999999997</v>
          </cell>
          <cell r="O49">
            <v>3056.902</v>
          </cell>
          <cell r="P49">
            <v>5203.4830000000002</v>
          </cell>
          <cell r="Q49">
            <v>54.264139999999998</v>
          </cell>
          <cell r="R49">
            <v>61.073210000000003</v>
          </cell>
          <cell r="S49">
            <v>8.3886099999999999</v>
          </cell>
          <cell r="T49">
            <v>45.951160000000002</v>
          </cell>
          <cell r="U49">
            <v>0.62756000000000001</v>
          </cell>
          <cell r="V49">
            <v>151.59531999999999</v>
          </cell>
          <cell r="W49">
            <v>321.89999999999998</v>
          </cell>
          <cell r="X49">
            <v>58.343000000000004</v>
          </cell>
          <cell r="Y49">
            <v>54.127000000000002</v>
          </cell>
          <cell r="Z49">
            <v>2.9660000000000002</v>
          </cell>
          <cell r="AA49">
            <v>41.188000000000002</v>
          </cell>
          <cell r="AB49">
            <v>4.3339999999999996</v>
          </cell>
          <cell r="AC49">
            <v>245.726</v>
          </cell>
          <cell r="AD49">
            <v>406.68400000000003</v>
          </cell>
          <cell r="AE49">
            <v>54.264139999999998</v>
          </cell>
          <cell r="AF49">
            <v>61.073210000000003</v>
          </cell>
          <cell r="AG49">
            <v>8.3886099999999999</v>
          </cell>
          <cell r="AH49">
            <v>45.951160000000002</v>
          </cell>
          <cell r="AI49">
            <v>0.62756000000000001</v>
          </cell>
          <cell r="AJ49">
            <v>151.59531999999999</v>
          </cell>
          <cell r="AK49">
            <v>321.89999999999998</v>
          </cell>
          <cell r="AL49">
            <v>58.343000000000004</v>
          </cell>
          <cell r="AM49">
            <v>54.127000000000002</v>
          </cell>
          <cell r="AN49">
            <v>2.9660000000000002</v>
          </cell>
          <cell r="AO49">
            <v>41.188000000000002</v>
          </cell>
          <cell r="AP49">
            <v>4.3339999999999996</v>
          </cell>
          <cell r="AQ49">
            <v>245.726</v>
          </cell>
          <cell r="AR49">
            <v>406.68400000000003</v>
          </cell>
          <cell r="AS49">
            <v>54.264139999999998</v>
          </cell>
          <cell r="AT49">
            <v>61.073210000000003</v>
          </cell>
          <cell r="AU49">
            <v>8.3886099999999999</v>
          </cell>
          <cell r="AV49">
            <v>45.951160000000002</v>
          </cell>
          <cell r="AW49">
            <v>0.62756000000000001</v>
          </cell>
          <cell r="AX49">
            <v>151.59531999999999</v>
          </cell>
          <cell r="AY49">
            <v>321.89999999999998</v>
          </cell>
          <cell r="AZ49">
            <v>58.343000000000004</v>
          </cell>
          <cell r="BA49">
            <v>54.127000000000002</v>
          </cell>
          <cell r="BB49">
            <v>2.9660000000000002</v>
          </cell>
          <cell r="BC49">
            <v>41.188000000000002</v>
          </cell>
          <cell r="BD49">
            <v>4.3339999999999996</v>
          </cell>
          <cell r="BE49">
            <v>245.726</v>
          </cell>
          <cell r="BF49">
            <v>406.68400000000003</v>
          </cell>
          <cell r="BG49" t="str">
            <v>0</v>
          </cell>
          <cell r="BH49" t="str">
            <v>0</v>
          </cell>
          <cell r="BI49" t="str">
            <v>0</v>
          </cell>
          <cell r="BJ49" t="str">
            <v>0</v>
          </cell>
          <cell r="BK49" t="str">
            <v>0</v>
          </cell>
          <cell r="BL49" t="str">
            <v>0</v>
          </cell>
          <cell r="BM49" t="str">
            <v>0</v>
          </cell>
        </row>
        <row r="50">
          <cell r="A50" t="str">
            <v>400</v>
          </cell>
          <cell r="B50" t="str">
            <v>GAD-400 Stock Plan Services-GAD</v>
          </cell>
          <cell r="C50">
            <v>24.805140000000002</v>
          </cell>
          <cell r="D50">
            <v>33.876179999999998</v>
          </cell>
          <cell r="E50">
            <v>46.053789999999999</v>
          </cell>
          <cell r="F50">
            <v>9.5271399999999993</v>
          </cell>
          <cell r="G50">
            <v>912.18800999999996</v>
          </cell>
          <cell r="H50">
            <v>17.11402</v>
          </cell>
          <cell r="I50">
            <v>1043.5642800000001</v>
          </cell>
          <cell r="J50">
            <v>1121.1120000000001</v>
          </cell>
          <cell r="K50">
            <v>481.89600000000002</v>
          </cell>
          <cell r="L50">
            <v>434.12400000000002</v>
          </cell>
          <cell r="M50">
            <v>104.41200000000001</v>
          </cell>
          <cell r="N50">
            <v>5164.9920000000002</v>
          </cell>
          <cell r="O50">
            <v>206.88</v>
          </cell>
          <cell r="P50">
            <v>7513.4160000000002</v>
          </cell>
          <cell r="Q50">
            <v>24.805140000000002</v>
          </cell>
          <cell r="R50">
            <v>33.876179999999998</v>
          </cell>
          <cell r="S50">
            <v>46.053789999999999</v>
          </cell>
          <cell r="T50">
            <v>9.5271399999999993</v>
          </cell>
          <cell r="U50">
            <v>912.18800999999996</v>
          </cell>
          <cell r="V50">
            <v>17.11402</v>
          </cell>
          <cell r="W50">
            <v>1043.5642800000001</v>
          </cell>
          <cell r="X50">
            <v>93.426000000000002</v>
          </cell>
          <cell r="Y50">
            <v>40.158000000000001</v>
          </cell>
          <cell r="Z50">
            <v>36.177</v>
          </cell>
          <cell r="AA50">
            <v>8.7010000000000005</v>
          </cell>
          <cell r="AB50">
            <v>430.416</v>
          </cell>
          <cell r="AC50">
            <v>17.239999999999998</v>
          </cell>
          <cell r="AD50">
            <v>626.11800000000005</v>
          </cell>
          <cell r="AE50">
            <v>24.805140000000002</v>
          </cell>
          <cell r="AF50">
            <v>33.876179999999998</v>
          </cell>
          <cell r="AG50">
            <v>46.053789999999999</v>
          </cell>
          <cell r="AH50">
            <v>9.5271399999999993</v>
          </cell>
          <cell r="AI50">
            <v>912.18800999999996</v>
          </cell>
          <cell r="AJ50">
            <v>17.11402</v>
          </cell>
          <cell r="AK50">
            <v>1043.5642800000001</v>
          </cell>
          <cell r="AL50">
            <v>93.426000000000002</v>
          </cell>
          <cell r="AM50">
            <v>40.158000000000001</v>
          </cell>
          <cell r="AN50">
            <v>36.177</v>
          </cell>
          <cell r="AO50">
            <v>8.7010000000000005</v>
          </cell>
          <cell r="AP50">
            <v>430.416</v>
          </cell>
          <cell r="AQ50">
            <v>17.239999999999998</v>
          </cell>
          <cell r="AR50">
            <v>626.11800000000005</v>
          </cell>
          <cell r="AS50">
            <v>24.805140000000002</v>
          </cell>
          <cell r="AT50">
            <v>33.876179999999998</v>
          </cell>
          <cell r="AU50">
            <v>46.053789999999999</v>
          </cell>
          <cell r="AV50">
            <v>9.5271399999999993</v>
          </cell>
          <cell r="AW50">
            <v>912.18800999999996</v>
          </cell>
          <cell r="AX50">
            <v>17.11402</v>
          </cell>
          <cell r="AY50">
            <v>1043.5642800000001</v>
          </cell>
          <cell r="AZ50">
            <v>93.426000000000002</v>
          </cell>
          <cell r="BA50">
            <v>40.158000000000001</v>
          </cell>
          <cell r="BB50">
            <v>36.177</v>
          </cell>
          <cell r="BC50">
            <v>8.7010000000000005</v>
          </cell>
          <cell r="BD50">
            <v>430.416</v>
          </cell>
          <cell r="BE50">
            <v>17.239999999999998</v>
          </cell>
          <cell r="BF50">
            <v>626.11800000000005</v>
          </cell>
          <cell r="BG50" t="str">
            <v>0</v>
          </cell>
          <cell r="BH50" t="str">
            <v>0</v>
          </cell>
          <cell r="BI50" t="str">
            <v>0</v>
          </cell>
          <cell r="BJ50" t="str">
            <v>0</v>
          </cell>
          <cell r="BK50" t="str">
            <v>0</v>
          </cell>
          <cell r="BL50" t="str">
            <v>0</v>
          </cell>
          <cell r="BM50" t="str">
            <v>0</v>
          </cell>
        </row>
        <row r="51">
          <cell r="A51" t="str">
            <v>PCO</v>
          </cell>
          <cell r="B51" t="str">
            <v>Private Client Other</v>
          </cell>
          <cell r="C51">
            <v>12.874610000000001</v>
          </cell>
          <cell r="D51">
            <v>22.456150000000001</v>
          </cell>
          <cell r="E51">
            <v>55.777630000000002</v>
          </cell>
          <cell r="F51">
            <v>1.4702999999999999</v>
          </cell>
          <cell r="G51">
            <v>8.1832399999999996</v>
          </cell>
          <cell r="H51">
            <v>1.7999999999999999E-2</v>
          </cell>
          <cell r="I51">
            <v>100.77992999999999</v>
          </cell>
          <cell r="J51">
            <v>159.01900000000001</v>
          </cell>
          <cell r="K51">
            <v>10.272</v>
          </cell>
          <cell r="L51">
            <v>469.476</v>
          </cell>
          <cell r="M51">
            <v>6.84</v>
          </cell>
          <cell r="N51">
            <v>102.13200000000001</v>
          </cell>
          <cell r="O51">
            <v>0.93600000000000005</v>
          </cell>
          <cell r="P51">
            <v>748.67499999999995</v>
          </cell>
          <cell r="Q51">
            <v>12.874610000000001</v>
          </cell>
          <cell r="R51">
            <v>22.456150000000001</v>
          </cell>
          <cell r="S51">
            <v>55.777630000000002</v>
          </cell>
          <cell r="T51">
            <v>1.4702999999999999</v>
          </cell>
          <cell r="U51">
            <v>8.1832399999999996</v>
          </cell>
          <cell r="V51">
            <v>1.7999999999999999E-2</v>
          </cell>
          <cell r="W51">
            <v>100.77992999999999</v>
          </cell>
          <cell r="X51">
            <v>13.252000000000001</v>
          </cell>
          <cell r="Y51">
            <v>0.85599999999999998</v>
          </cell>
          <cell r="Z51">
            <v>39.122999999999998</v>
          </cell>
          <cell r="AA51">
            <v>0.56999999999999995</v>
          </cell>
          <cell r="AB51">
            <v>8.5109999999999992</v>
          </cell>
          <cell r="AC51">
            <v>7.8E-2</v>
          </cell>
          <cell r="AD51">
            <v>62.39</v>
          </cell>
          <cell r="AE51">
            <v>12.874610000000001</v>
          </cell>
          <cell r="AF51">
            <v>22.456150000000001</v>
          </cell>
          <cell r="AG51">
            <v>55.777630000000002</v>
          </cell>
          <cell r="AH51">
            <v>1.4702999999999999</v>
          </cell>
          <cell r="AI51">
            <v>8.1832399999999996</v>
          </cell>
          <cell r="AJ51">
            <v>1.7999999999999999E-2</v>
          </cell>
          <cell r="AK51">
            <v>100.77992999999999</v>
          </cell>
          <cell r="AL51">
            <v>13.252000000000001</v>
          </cell>
          <cell r="AM51">
            <v>0.85599999999999998</v>
          </cell>
          <cell r="AN51">
            <v>39.122999999999998</v>
          </cell>
          <cell r="AO51">
            <v>0.56999999999999995</v>
          </cell>
          <cell r="AP51">
            <v>8.5109999999999992</v>
          </cell>
          <cell r="AQ51">
            <v>7.8E-2</v>
          </cell>
          <cell r="AR51">
            <v>62.39</v>
          </cell>
          <cell r="AS51">
            <v>12.874610000000001</v>
          </cell>
          <cell r="AT51">
            <v>22.456150000000001</v>
          </cell>
          <cell r="AU51">
            <v>55.777630000000002</v>
          </cell>
          <cell r="AV51">
            <v>1.4702999999999999</v>
          </cell>
          <cell r="AW51">
            <v>8.1832399999999996</v>
          </cell>
          <cell r="AX51">
            <v>1.7999999999999999E-2</v>
          </cell>
          <cell r="AY51">
            <v>100.77992999999999</v>
          </cell>
          <cell r="AZ51">
            <v>13.252000000000001</v>
          </cell>
          <cell r="BA51">
            <v>0.85599999999999998</v>
          </cell>
          <cell r="BB51">
            <v>39.122999999999998</v>
          </cell>
          <cell r="BC51">
            <v>0.56999999999999995</v>
          </cell>
          <cell r="BD51">
            <v>8.5109999999999992</v>
          </cell>
          <cell r="BE51">
            <v>7.8E-2</v>
          </cell>
          <cell r="BF51">
            <v>62.39</v>
          </cell>
          <cell r="BG51" t="str">
            <v>0</v>
          </cell>
          <cell r="BH51" t="str">
            <v>0</v>
          </cell>
          <cell r="BI51" t="str">
            <v>0</v>
          </cell>
          <cell r="BJ51" t="str">
            <v>0</v>
          </cell>
          <cell r="BK51" t="str">
            <v>0</v>
          </cell>
          <cell r="BL51" t="str">
            <v>0</v>
          </cell>
          <cell r="BM51" t="str">
            <v>0</v>
          </cell>
        </row>
        <row r="52">
          <cell r="A52" t="str">
            <v>170</v>
          </cell>
          <cell r="B52" t="str">
            <v>GAD-170 Oth Private Client-GAD</v>
          </cell>
          <cell r="C52">
            <v>7.8390000000000001E-2</v>
          </cell>
          <cell r="D52" t="str">
            <v>0</v>
          </cell>
          <cell r="E52" t="str">
            <v>0</v>
          </cell>
          <cell r="F52" t="str">
            <v>0</v>
          </cell>
          <cell r="G52" t="str">
            <v>0</v>
          </cell>
          <cell r="H52" t="str">
            <v>0</v>
          </cell>
          <cell r="I52">
            <v>7.8390000000000001E-2</v>
          </cell>
          <cell r="J52" t="str">
            <v>0</v>
          </cell>
          <cell r="K52" t="str">
            <v>0</v>
          </cell>
          <cell r="L52" t="str">
            <v>0</v>
          </cell>
          <cell r="M52" t="str">
            <v>0</v>
          </cell>
          <cell r="N52" t="str">
            <v>0</v>
          </cell>
          <cell r="O52" t="str">
            <v>0</v>
          </cell>
          <cell r="P52" t="str">
            <v>0</v>
          </cell>
          <cell r="Q52">
            <v>7.8390000000000001E-2</v>
          </cell>
          <cell r="R52" t="str">
            <v>0</v>
          </cell>
          <cell r="S52" t="str">
            <v>0</v>
          </cell>
          <cell r="T52" t="str">
            <v>0</v>
          </cell>
          <cell r="U52" t="str">
            <v>0</v>
          </cell>
          <cell r="V52" t="str">
            <v>0</v>
          </cell>
          <cell r="W52">
            <v>7.8390000000000001E-2</v>
          </cell>
          <cell r="X52" t="str">
            <v>0</v>
          </cell>
          <cell r="Y52" t="str">
            <v>0</v>
          </cell>
          <cell r="Z52" t="str">
            <v>0</v>
          </cell>
          <cell r="AA52" t="str">
            <v>0</v>
          </cell>
          <cell r="AB52" t="str">
            <v>0</v>
          </cell>
          <cell r="AC52" t="str">
            <v>0</v>
          </cell>
          <cell r="AD52" t="str">
            <v>0</v>
          </cell>
          <cell r="AE52">
            <v>7.8390000000000001E-2</v>
          </cell>
          <cell r="AF52" t="str">
            <v>0</v>
          </cell>
          <cell r="AG52" t="str">
            <v>0</v>
          </cell>
          <cell r="AH52" t="str">
            <v>0</v>
          </cell>
          <cell r="AI52" t="str">
            <v>0</v>
          </cell>
          <cell r="AJ52" t="str">
            <v>0</v>
          </cell>
          <cell r="AK52">
            <v>7.8390000000000001E-2</v>
          </cell>
          <cell r="AL52" t="str">
            <v>0</v>
          </cell>
          <cell r="AM52" t="str">
            <v>0</v>
          </cell>
          <cell r="AN52" t="str">
            <v>0</v>
          </cell>
          <cell r="AO52" t="str">
            <v>0</v>
          </cell>
          <cell r="AP52" t="str">
            <v>0</v>
          </cell>
          <cell r="AQ52" t="str">
            <v>0</v>
          </cell>
          <cell r="AR52" t="str">
            <v>0</v>
          </cell>
          <cell r="AS52">
            <v>7.8390000000000001E-2</v>
          </cell>
          <cell r="AT52" t="str">
            <v>0</v>
          </cell>
          <cell r="AU52" t="str">
            <v>0</v>
          </cell>
          <cell r="AV52" t="str">
            <v>0</v>
          </cell>
          <cell r="AW52" t="str">
            <v>0</v>
          </cell>
          <cell r="AX52" t="str">
            <v>0</v>
          </cell>
          <cell r="AY52">
            <v>7.8390000000000001E-2</v>
          </cell>
          <cell r="AZ52" t="str">
            <v>0</v>
          </cell>
          <cell r="BA52" t="str">
            <v>0</v>
          </cell>
          <cell r="BB52" t="str">
            <v>0</v>
          </cell>
          <cell r="BC52" t="str">
            <v>0</v>
          </cell>
          <cell r="BD52" t="str">
            <v>0</v>
          </cell>
          <cell r="BE52" t="str">
            <v>0</v>
          </cell>
          <cell r="BF52" t="str">
            <v>0</v>
          </cell>
          <cell r="BG52" t="str">
            <v>0</v>
          </cell>
          <cell r="BH52" t="str">
            <v>0</v>
          </cell>
          <cell r="BI52" t="str">
            <v>0</v>
          </cell>
          <cell r="BJ52" t="str">
            <v>0</v>
          </cell>
          <cell r="BK52" t="str">
            <v>0</v>
          </cell>
          <cell r="BL52" t="str">
            <v>0</v>
          </cell>
          <cell r="BM52" t="str">
            <v>0</v>
          </cell>
        </row>
        <row r="53">
          <cell r="A53" t="str">
            <v>140</v>
          </cell>
          <cell r="B53" t="str">
            <v>GAD-140 Geneva-GAD</v>
          </cell>
          <cell r="C53">
            <v>12.79622</v>
          </cell>
          <cell r="D53">
            <v>22.456150000000001</v>
          </cell>
          <cell r="E53">
            <v>55.777630000000002</v>
          </cell>
          <cell r="F53">
            <v>1.4702999999999999</v>
          </cell>
          <cell r="G53">
            <v>8.1832399999999996</v>
          </cell>
          <cell r="H53">
            <v>1.7999999999999999E-2</v>
          </cell>
          <cell r="I53">
            <v>100.70153999999999</v>
          </cell>
          <cell r="J53">
            <v>159.01900000000001</v>
          </cell>
          <cell r="K53">
            <v>10.272</v>
          </cell>
          <cell r="L53">
            <v>469.476</v>
          </cell>
          <cell r="M53">
            <v>6.84</v>
          </cell>
          <cell r="N53">
            <v>102.13200000000001</v>
          </cell>
          <cell r="O53">
            <v>0.93600000000000005</v>
          </cell>
          <cell r="P53">
            <v>748.67499999999995</v>
          </cell>
          <cell r="Q53">
            <v>12.79622</v>
          </cell>
          <cell r="R53">
            <v>22.456150000000001</v>
          </cell>
          <cell r="S53">
            <v>55.777630000000002</v>
          </cell>
          <cell r="T53">
            <v>1.4702999999999999</v>
          </cell>
          <cell r="U53">
            <v>8.1832399999999996</v>
          </cell>
          <cell r="V53">
            <v>1.7999999999999999E-2</v>
          </cell>
          <cell r="W53">
            <v>100.70153999999999</v>
          </cell>
          <cell r="X53">
            <v>13.252000000000001</v>
          </cell>
          <cell r="Y53">
            <v>0.85599999999999998</v>
          </cell>
          <cell r="Z53">
            <v>39.122999999999998</v>
          </cell>
          <cell r="AA53">
            <v>0.56999999999999995</v>
          </cell>
          <cell r="AB53">
            <v>8.5109999999999992</v>
          </cell>
          <cell r="AC53">
            <v>7.8E-2</v>
          </cell>
          <cell r="AD53">
            <v>62.39</v>
          </cell>
          <cell r="AE53">
            <v>12.79622</v>
          </cell>
          <cell r="AF53">
            <v>22.456150000000001</v>
          </cell>
          <cell r="AG53">
            <v>55.777630000000002</v>
          </cell>
          <cell r="AH53">
            <v>1.4702999999999999</v>
          </cell>
          <cell r="AI53">
            <v>8.1832399999999996</v>
          </cell>
          <cell r="AJ53">
            <v>1.7999999999999999E-2</v>
          </cell>
          <cell r="AK53">
            <v>100.70153999999999</v>
          </cell>
          <cell r="AL53">
            <v>13.252000000000001</v>
          </cell>
          <cell r="AM53">
            <v>0.85599999999999998</v>
          </cell>
          <cell r="AN53">
            <v>39.122999999999998</v>
          </cell>
          <cell r="AO53">
            <v>0.56999999999999995</v>
          </cell>
          <cell r="AP53">
            <v>8.5109999999999992</v>
          </cell>
          <cell r="AQ53">
            <v>7.8E-2</v>
          </cell>
          <cell r="AR53">
            <v>62.39</v>
          </cell>
          <cell r="AS53">
            <v>12.79622</v>
          </cell>
          <cell r="AT53">
            <v>22.456150000000001</v>
          </cell>
          <cell r="AU53">
            <v>55.777630000000002</v>
          </cell>
          <cell r="AV53">
            <v>1.4702999999999999</v>
          </cell>
          <cell r="AW53">
            <v>8.1832399999999996</v>
          </cell>
          <cell r="AX53">
            <v>1.7999999999999999E-2</v>
          </cell>
          <cell r="AY53">
            <v>100.70153999999999</v>
          </cell>
          <cell r="AZ53">
            <v>13.252000000000001</v>
          </cell>
          <cell r="BA53">
            <v>0.85599999999999998</v>
          </cell>
          <cell r="BB53">
            <v>39.122999999999998</v>
          </cell>
          <cell r="BC53">
            <v>0.56999999999999995</v>
          </cell>
          <cell r="BD53">
            <v>8.5109999999999992</v>
          </cell>
          <cell r="BE53">
            <v>7.8E-2</v>
          </cell>
          <cell r="BF53">
            <v>62.39</v>
          </cell>
          <cell r="BG53" t="str">
            <v>0</v>
          </cell>
          <cell r="BH53" t="str">
            <v>0</v>
          </cell>
          <cell r="BI53" t="str">
            <v>0</v>
          </cell>
          <cell r="BJ53" t="str">
            <v>0</v>
          </cell>
          <cell r="BK53" t="str">
            <v>0</v>
          </cell>
          <cell r="BL53" t="str">
            <v>0</v>
          </cell>
          <cell r="BM53" t="str">
            <v>0</v>
          </cell>
        </row>
        <row r="54">
          <cell r="A54" t="str">
            <v>ER</v>
          </cell>
          <cell r="B54" t="str">
            <v>Equity Research</v>
          </cell>
          <cell r="C54">
            <v>179.72293999999999</v>
          </cell>
          <cell r="D54">
            <v>280.82425999999998</v>
          </cell>
          <cell r="E54">
            <v>563.35154999999997</v>
          </cell>
          <cell r="F54">
            <v>265.44662</v>
          </cell>
          <cell r="G54">
            <v>255.8408</v>
          </cell>
          <cell r="H54">
            <v>347.44036</v>
          </cell>
          <cell r="I54">
            <v>1892.62653</v>
          </cell>
          <cell r="J54">
            <v>2657.6759999999999</v>
          </cell>
          <cell r="K54">
            <v>3738.5770000000002</v>
          </cell>
          <cell r="L54">
            <v>6263.0540000000001</v>
          </cell>
          <cell r="M54">
            <v>3821.027</v>
          </cell>
          <cell r="N54">
            <v>3906.3020000000001</v>
          </cell>
          <cell r="O54">
            <v>2712.9389999999999</v>
          </cell>
          <cell r="P54">
            <v>23099.575000000001</v>
          </cell>
          <cell r="Q54">
            <v>179.72293999999999</v>
          </cell>
          <cell r="R54">
            <v>280.82425999999998</v>
          </cell>
          <cell r="S54">
            <v>563.35154999999997</v>
          </cell>
          <cell r="T54">
            <v>265.44662</v>
          </cell>
          <cell r="U54">
            <v>255.8408</v>
          </cell>
          <cell r="V54">
            <v>347.44036</v>
          </cell>
          <cell r="W54">
            <v>1892.62653</v>
          </cell>
          <cell r="X54">
            <v>221.97200000000001</v>
          </cell>
          <cell r="Y54">
            <v>333.09699999999998</v>
          </cell>
          <cell r="Z54">
            <v>523.96699999999998</v>
          </cell>
          <cell r="AA54">
            <v>322.697</v>
          </cell>
          <cell r="AB54">
            <v>325.53399999999999</v>
          </cell>
          <cell r="AC54">
            <v>224.12899999999999</v>
          </cell>
          <cell r="AD54">
            <v>1951.396</v>
          </cell>
          <cell r="AE54">
            <v>179.72293999999999</v>
          </cell>
          <cell r="AF54">
            <v>280.82425999999998</v>
          </cell>
          <cell r="AG54">
            <v>563.35154999999997</v>
          </cell>
          <cell r="AH54">
            <v>265.44662</v>
          </cell>
          <cell r="AI54">
            <v>255.8408</v>
          </cell>
          <cell r="AJ54">
            <v>347.44036</v>
          </cell>
          <cell r="AK54">
            <v>1892.62653</v>
          </cell>
          <cell r="AL54">
            <v>221.97200000000001</v>
          </cell>
          <cell r="AM54">
            <v>333.09699999999998</v>
          </cell>
          <cell r="AN54">
            <v>523.96699999999998</v>
          </cell>
          <cell r="AO54">
            <v>322.697</v>
          </cell>
          <cell r="AP54">
            <v>325.53399999999999</v>
          </cell>
          <cell r="AQ54">
            <v>224.12899999999999</v>
          </cell>
          <cell r="AR54">
            <v>1951.396</v>
          </cell>
          <cell r="AS54">
            <v>179.72293999999999</v>
          </cell>
          <cell r="AT54">
            <v>280.82425999999998</v>
          </cell>
          <cell r="AU54">
            <v>563.35154999999997</v>
          </cell>
          <cell r="AV54">
            <v>265.44662</v>
          </cell>
          <cell r="AW54">
            <v>255.8408</v>
          </cell>
          <cell r="AX54">
            <v>347.44036</v>
          </cell>
          <cell r="AY54">
            <v>1892.62653</v>
          </cell>
          <cell r="AZ54">
            <v>221.97200000000001</v>
          </cell>
          <cell r="BA54">
            <v>333.09699999999998</v>
          </cell>
          <cell r="BB54">
            <v>523.96699999999998</v>
          </cell>
          <cell r="BC54">
            <v>335.44200000000001</v>
          </cell>
          <cell r="BD54">
            <v>325.53399999999999</v>
          </cell>
          <cell r="BE54">
            <v>224.12899999999999</v>
          </cell>
          <cell r="BF54">
            <v>1964.1410000000001</v>
          </cell>
          <cell r="BG54" t="str">
            <v>0</v>
          </cell>
          <cell r="BH54" t="str">
            <v>0</v>
          </cell>
          <cell r="BI54" t="str">
            <v>0</v>
          </cell>
          <cell r="BJ54" t="str">
            <v>0</v>
          </cell>
          <cell r="BK54" t="str">
            <v>0</v>
          </cell>
          <cell r="BL54" t="str">
            <v>0</v>
          </cell>
          <cell r="BM54" t="str">
            <v>0</v>
          </cell>
        </row>
        <row r="55">
          <cell r="A55" t="str">
            <v>190</v>
          </cell>
          <cell r="B55" t="str">
            <v>GAD-190 Gl Equity Research-GAD</v>
          </cell>
          <cell r="C55">
            <v>179.72293999999999</v>
          </cell>
          <cell r="D55">
            <v>280.82425999999998</v>
          </cell>
          <cell r="E55">
            <v>563.35154999999997</v>
          </cell>
          <cell r="F55">
            <v>265.44662</v>
          </cell>
          <cell r="G55">
            <v>255.8408</v>
          </cell>
          <cell r="H55">
            <v>347.44036</v>
          </cell>
          <cell r="I55">
            <v>1892.62653</v>
          </cell>
          <cell r="J55">
            <v>2657.6759999999999</v>
          </cell>
          <cell r="K55">
            <v>3738.5770000000002</v>
          </cell>
          <cell r="L55">
            <v>6263.0540000000001</v>
          </cell>
          <cell r="M55">
            <v>3821.027</v>
          </cell>
          <cell r="N55">
            <v>3906.3020000000001</v>
          </cell>
          <cell r="O55">
            <v>2712.9389999999999</v>
          </cell>
          <cell r="P55">
            <v>23099.575000000001</v>
          </cell>
          <cell r="Q55">
            <v>179.72293999999999</v>
          </cell>
          <cell r="R55">
            <v>280.82425999999998</v>
          </cell>
          <cell r="S55">
            <v>563.35154999999997</v>
          </cell>
          <cell r="T55">
            <v>265.44662</v>
          </cell>
          <cell r="U55">
            <v>255.8408</v>
          </cell>
          <cell r="V55">
            <v>347.44036</v>
          </cell>
          <cell r="W55">
            <v>1892.62653</v>
          </cell>
          <cell r="X55">
            <v>221.97200000000001</v>
          </cell>
          <cell r="Y55">
            <v>333.09699999999998</v>
          </cell>
          <cell r="Z55">
            <v>523.96699999999998</v>
          </cell>
          <cell r="AA55">
            <v>322.697</v>
          </cell>
          <cell r="AB55">
            <v>325.53399999999999</v>
          </cell>
          <cell r="AC55">
            <v>224.12899999999999</v>
          </cell>
          <cell r="AD55">
            <v>1951.396</v>
          </cell>
          <cell r="AE55">
            <v>179.72293999999999</v>
          </cell>
          <cell r="AF55">
            <v>280.82425999999998</v>
          </cell>
          <cell r="AG55">
            <v>563.35154999999997</v>
          </cell>
          <cell r="AH55">
            <v>265.44662</v>
          </cell>
          <cell r="AI55">
            <v>255.8408</v>
          </cell>
          <cell r="AJ55">
            <v>347.44036</v>
          </cell>
          <cell r="AK55">
            <v>1892.62653</v>
          </cell>
          <cell r="AL55">
            <v>221.97200000000001</v>
          </cell>
          <cell r="AM55">
            <v>333.09699999999998</v>
          </cell>
          <cell r="AN55">
            <v>523.96699999999998</v>
          </cell>
          <cell r="AO55">
            <v>322.697</v>
          </cell>
          <cell r="AP55">
            <v>325.53399999999999</v>
          </cell>
          <cell r="AQ55">
            <v>224.12899999999999</v>
          </cell>
          <cell r="AR55">
            <v>1951.396</v>
          </cell>
          <cell r="AS55">
            <v>179.72293999999999</v>
          </cell>
          <cell r="AT55">
            <v>280.82425999999998</v>
          </cell>
          <cell r="AU55">
            <v>563.35154999999997</v>
          </cell>
          <cell r="AV55">
            <v>265.44662</v>
          </cell>
          <cell r="AW55">
            <v>255.8408</v>
          </cell>
          <cell r="AX55">
            <v>347.44036</v>
          </cell>
          <cell r="AY55">
            <v>1892.62653</v>
          </cell>
          <cell r="AZ55">
            <v>221.97200000000001</v>
          </cell>
          <cell r="BA55">
            <v>333.09699999999998</v>
          </cell>
          <cell r="BB55">
            <v>523.96699999999998</v>
          </cell>
          <cell r="BC55">
            <v>335.44200000000001</v>
          </cell>
          <cell r="BD55">
            <v>325.53399999999999</v>
          </cell>
          <cell r="BE55">
            <v>224.12899999999999</v>
          </cell>
          <cell r="BF55">
            <v>1964.1410000000001</v>
          </cell>
          <cell r="BG55" t="str">
            <v>0</v>
          </cell>
          <cell r="BH55" t="str">
            <v>0</v>
          </cell>
          <cell r="BI55" t="str">
            <v>0</v>
          </cell>
          <cell r="BJ55" t="str">
            <v>0</v>
          </cell>
          <cell r="BK55" t="str">
            <v>0</v>
          </cell>
          <cell r="BL55" t="str">
            <v>0</v>
          </cell>
          <cell r="BM55" t="str">
            <v>0</v>
          </cell>
        </row>
        <row r="56">
          <cell r="A56" t="str">
            <v>205</v>
          </cell>
          <cell r="B56" t="str">
            <v>GAD-205 Smith Barney Admin-GAD</v>
          </cell>
          <cell r="C56">
            <v>87.365629999999996</v>
          </cell>
          <cell r="D56">
            <v>63.284030000000001</v>
          </cell>
          <cell r="E56">
            <v>51.939059999999998</v>
          </cell>
          <cell r="F56">
            <v>86.294759999999997</v>
          </cell>
          <cell r="G56">
            <v>593.27452000000005</v>
          </cell>
          <cell r="H56">
            <v>37.728819999999999</v>
          </cell>
          <cell r="I56">
            <v>919.88681999999994</v>
          </cell>
          <cell r="J56">
            <v>882.08399999999995</v>
          </cell>
          <cell r="K56">
            <v>793.18700000000001</v>
          </cell>
          <cell r="L56">
            <v>265.84800000000001</v>
          </cell>
          <cell r="M56">
            <v>1165.92</v>
          </cell>
          <cell r="N56">
            <v>7684.3059999999996</v>
          </cell>
          <cell r="O56">
            <v>476.92099999999999</v>
          </cell>
          <cell r="P56">
            <v>11268.266</v>
          </cell>
          <cell r="Q56">
            <v>87.365629999999996</v>
          </cell>
          <cell r="R56">
            <v>63.284030000000001</v>
          </cell>
          <cell r="S56">
            <v>51.939059999999998</v>
          </cell>
          <cell r="T56">
            <v>86.294759999999997</v>
          </cell>
          <cell r="U56">
            <v>593.27452000000005</v>
          </cell>
          <cell r="V56">
            <v>37.728819999999999</v>
          </cell>
          <cell r="W56">
            <v>919.88681999999994</v>
          </cell>
          <cell r="X56">
            <v>73.216999999999999</v>
          </cell>
          <cell r="Y56">
            <v>65.408000000000001</v>
          </cell>
          <cell r="Z56">
            <v>22.154</v>
          </cell>
          <cell r="AA56">
            <v>96.271000000000001</v>
          </cell>
          <cell r="AB56">
            <v>640.36</v>
          </cell>
          <cell r="AC56">
            <v>38.712000000000003</v>
          </cell>
          <cell r="AD56">
            <v>936.12199999999996</v>
          </cell>
          <cell r="AE56">
            <v>87.365629999999996</v>
          </cell>
          <cell r="AF56">
            <v>63.284030000000001</v>
          </cell>
          <cell r="AG56">
            <v>51.939059999999998</v>
          </cell>
          <cell r="AH56">
            <v>86.294759999999997</v>
          </cell>
          <cell r="AI56">
            <v>593.27452000000005</v>
          </cell>
          <cell r="AJ56">
            <v>37.728819999999999</v>
          </cell>
          <cell r="AK56">
            <v>919.88681999999994</v>
          </cell>
          <cell r="AL56">
            <v>73.216999999999999</v>
          </cell>
          <cell r="AM56">
            <v>65.408000000000001</v>
          </cell>
          <cell r="AN56">
            <v>22.154</v>
          </cell>
          <cell r="AO56">
            <v>96.271000000000001</v>
          </cell>
          <cell r="AP56">
            <v>640.36</v>
          </cell>
          <cell r="AQ56">
            <v>38.712000000000003</v>
          </cell>
          <cell r="AR56">
            <v>936.12199999999996</v>
          </cell>
          <cell r="AS56">
            <v>87.365629999999996</v>
          </cell>
          <cell r="AT56">
            <v>63.284030000000001</v>
          </cell>
          <cell r="AU56">
            <v>51.939059999999998</v>
          </cell>
          <cell r="AV56">
            <v>86.294759999999997</v>
          </cell>
          <cell r="AW56">
            <v>593.27452000000005</v>
          </cell>
          <cell r="AX56">
            <v>37.728819999999999</v>
          </cell>
          <cell r="AY56">
            <v>919.88681999999994</v>
          </cell>
          <cell r="AZ56">
            <v>73.216999999999999</v>
          </cell>
          <cell r="BA56">
            <v>65.408000000000001</v>
          </cell>
          <cell r="BB56">
            <v>22.154</v>
          </cell>
          <cell r="BC56">
            <v>96.271000000000001</v>
          </cell>
          <cell r="BD56">
            <v>640.36</v>
          </cell>
          <cell r="BE56">
            <v>38.712000000000003</v>
          </cell>
          <cell r="BF56">
            <v>936.12199999999996</v>
          </cell>
          <cell r="BG56" t="str">
            <v>0</v>
          </cell>
          <cell r="BH56" t="str">
            <v>0</v>
          </cell>
          <cell r="BI56" t="str">
            <v>0</v>
          </cell>
          <cell r="BJ56" t="str">
            <v>0</v>
          </cell>
          <cell r="BK56" t="str">
            <v>0</v>
          </cell>
          <cell r="BL56" t="str">
            <v>0</v>
          </cell>
          <cell r="BM56" t="str">
            <v>0</v>
          </cell>
        </row>
        <row r="57">
          <cell r="B57" t="str">
            <v>GCIB ORG</v>
          </cell>
          <cell r="C57">
            <v>2722.2690400000001</v>
          </cell>
          <cell r="D57">
            <v>1168.0464899999999</v>
          </cell>
          <cell r="E57">
            <v>4238.5153099999998</v>
          </cell>
          <cell r="F57">
            <v>735.25932999999998</v>
          </cell>
          <cell r="G57">
            <v>7551.6492900000003</v>
          </cell>
          <cell r="H57">
            <v>4455.1455599999999</v>
          </cell>
          <cell r="I57">
            <v>20870.885020000002</v>
          </cell>
          <cell r="J57">
            <v>34308.055</v>
          </cell>
          <cell r="K57">
            <v>9423.9959999999992</v>
          </cell>
          <cell r="L57">
            <v>54861.697999999997</v>
          </cell>
          <cell r="M57">
            <v>8505.7990000000009</v>
          </cell>
          <cell r="N57">
            <v>90258.979000000007</v>
          </cell>
          <cell r="O57">
            <v>72408.490000000005</v>
          </cell>
          <cell r="P57">
            <v>269767.01699999999</v>
          </cell>
          <cell r="Q57">
            <v>2722.2690400000001</v>
          </cell>
          <cell r="R57">
            <v>1168.0464899999999</v>
          </cell>
          <cell r="S57">
            <v>4238.5153099999998</v>
          </cell>
          <cell r="T57">
            <v>735.25932999999998</v>
          </cell>
          <cell r="U57">
            <v>7551.6492900000003</v>
          </cell>
          <cell r="V57">
            <v>4455.1455599999999</v>
          </cell>
          <cell r="W57">
            <v>20870.885020000002</v>
          </cell>
          <cell r="X57">
            <v>2858.1779999999999</v>
          </cell>
          <cell r="Y57">
            <v>804.47299999999996</v>
          </cell>
          <cell r="Z57">
            <v>4573.8540000000003</v>
          </cell>
          <cell r="AA57">
            <v>693.774</v>
          </cell>
          <cell r="AB57">
            <v>7521.6459999999997</v>
          </cell>
          <cell r="AC57">
            <v>6021.61</v>
          </cell>
          <cell r="AD57">
            <v>22473.535</v>
          </cell>
          <cell r="AE57">
            <v>2722.2690400000001</v>
          </cell>
          <cell r="AF57">
            <v>1168.0464899999999</v>
          </cell>
          <cell r="AG57">
            <v>4238.5153099999998</v>
          </cell>
          <cell r="AH57">
            <v>735.25932999999998</v>
          </cell>
          <cell r="AI57">
            <v>7551.6492900000003</v>
          </cell>
          <cell r="AJ57">
            <v>4455.1455599999999</v>
          </cell>
          <cell r="AK57">
            <v>20870.885020000002</v>
          </cell>
          <cell r="AL57">
            <v>2858.1779999999999</v>
          </cell>
          <cell r="AM57">
            <v>804.47299999999996</v>
          </cell>
          <cell r="AN57">
            <v>4573.8540000000003</v>
          </cell>
          <cell r="AO57">
            <v>693.774</v>
          </cell>
          <cell r="AP57">
            <v>7521.6459999999997</v>
          </cell>
          <cell r="AQ57">
            <v>6021.61</v>
          </cell>
          <cell r="AR57">
            <v>22473.535</v>
          </cell>
          <cell r="AS57">
            <v>2722.2690400000001</v>
          </cell>
          <cell r="AT57">
            <v>1168.0464899999999</v>
          </cell>
          <cell r="AU57">
            <v>4238.5153099999998</v>
          </cell>
          <cell r="AV57">
            <v>735.25932999999998</v>
          </cell>
          <cell r="AW57">
            <v>7551.6492900000003</v>
          </cell>
          <cell r="AX57">
            <v>4455.1455599999999</v>
          </cell>
          <cell r="AY57">
            <v>20870.885020000002</v>
          </cell>
          <cell r="AZ57">
            <v>2858.1779999999999</v>
          </cell>
          <cell r="BA57">
            <v>804.47299999999996</v>
          </cell>
          <cell r="BB57">
            <v>4573.8540000000003</v>
          </cell>
          <cell r="BC57">
            <v>706.51900000000001</v>
          </cell>
          <cell r="BD57">
            <v>7521.6459999999997</v>
          </cell>
          <cell r="BE57">
            <v>6021.61</v>
          </cell>
          <cell r="BF57">
            <v>22486.28</v>
          </cell>
          <cell r="BG57" t="str">
            <v>0</v>
          </cell>
          <cell r="BH57" t="str">
            <v>0</v>
          </cell>
          <cell r="BI57" t="str">
            <v>0</v>
          </cell>
          <cell r="BJ57" t="str">
            <v>0</v>
          </cell>
          <cell r="BK57" t="str">
            <v>0</v>
          </cell>
          <cell r="BL57" t="str">
            <v>0</v>
          </cell>
          <cell r="BM57" t="str">
            <v>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HOCT"/>
      <sheetName val="#REF"/>
    </sheetNames>
    <definedNames>
      <definedName name="G15BasisOR" refersTo="='ADHOCT'!$N$535"/>
      <definedName name="SQ.Do" refersTo="='ADHOCT'!$K$55"/>
    </definedNames>
    <sheetDataSet>
      <sheetData sheetId="0" refreshError="1">
        <row r="55">
          <cell r="K55" t="str">
            <v>SQ.Do</v>
          </cell>
        </row>
        <row r="535">
          <cell r="N535">
            <v>1</v>
          </cell>
        </row>
      </sheetData>
      <sheetData sheetId="1"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erarchy"/>
      <sheetName val="Data Center 2002 Budget"/>
      <sheetName val="Comparison P&amp;L"/>
      <sheetName val="Adds to database"/>
      <sheetName val="Jan 02 Citi Charge Back"/>
      <sheetName val="Jan 02 SSB Charge Back"/>
      <sheetName val="jAN 02Upload from Ben Edelstein"/>
      <sheetName val=" fEB 02 Citi P&amp;L's for upload"/>
      <sheetName val="fEB 02 GAD Pivot SSB upload "/>
      <sheetName val="fEB 02 SSB P&amp;L's for Upload"/>
      <sheetName val="Total fEB 02  Charge Back"/>
      <sheetName val="0885"/>
      <sheetName val="0929"/>
      <sheetName val="3300"/>
      <sheetName val="3303"/>
      <sheetName val="3331"/>
      <sheetName val="3333"/>
      <sheetName val="3336"/>
      <sheetName val="3375"/>
      <sheetName val="3376"/>
      <sheetName val="3377"/>
      <sheetName val="Lever Overview"/>
      <sheetName val="PRF Info"/>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ossExpSmry Norm"/>
      <sheetName val="Recovery Norm"/>
      <sheetName val="Info"/>
      <sheetName val="Index"/>
      <sheetName val="Cover"/>
      <sheetName val="Report 1 - Month by All Reg New"/>
      <sheetName val="Report 2 - Full Yr by Region"/>
      <sheetName val="CurrFY vs PrFY"/>
      <sheetName val="MonthlyResults"/>
      <sheetName val="GrossExpSmry"/>
      <sheetName val="NetRecoverySmry"/>
      <sheetName val="EBIT"/>
      <sheetName val="FTE"/>
      <sheetName val="Total Global Rptg Plus"/>
      <sheetName val="260000 North America"/>
      <sheetName val="264000 Global Management"/>
      <sheetName val="EMEA"/>
      <sheetName val="ASIA"/>
      <sheetName val="Japan Global wo IR"/>
      <sheetName val="298060 LA-Global"/>
      <sheetName val="Admin"/>
      <sheetName val="Mexico"/>
      <sheetName val="Admin Prov (Task)"/>
      <sheetName val="Report 1 - Month by Reg+Mexico"/>
      <sheetName val="CTI - Month Ex"/>
      <sheetName val="Total Global Rptg"/>
      <sheetName val="Adjustment"/>
      <sheetName val="Adn"/>
      <sheetName val="San"/>
      <sheetName val="Moo"/>
      <sheetName val="CTI - Month"/>
      <sheetName val="CTI - Month check"/>
      <sheetName val="CTI - Month NA"/>
      <sheetName val="CTI - EMEA"/>
      <sheetName val="CTI - Month GMgd"/>
      <sheetName val="CTI - Month Latam"/>
      <sheetName val="CTI - Month Japan"/>
      <sheetName val="CTI - ASIA"/>
      <sheetName val="CTI - Mexico"/>
      <sheetName val="CTI - ADMIN"/>
      <sheetName val="Ref lookup"/>
      <sheetName val="NA Pass Thru"/>
      <sheetName val="Europe Pass Thru"/>
      <sheetName val="Japan Pass Thru"/>
      <sheetName val="List_Range"/>
      <sheetName val="T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row r="1">
          <cell r="A1" t="str">
            <v>Mth#</v>
          </cell>
          <cell r="B1" t="str">
            <v>MthName</v>
          </cell>
          <cell r="C1" t="str">
            <v>qtr</v>
          </cell>
          <cell r="D1" t="str">
            <v>qtrmth</v>
          </cell>
        </row>
        <row r="2">
          <cell r="A2">
            <v>1</v>
          </cell>
          <cell r="B2" t="str">
            <v>Jan</v>
          </cell>
          <cell r="C2">
            <v>1</v>
          </cell>
          <cell r="D2">
            <v>1</v>
          </cell>
        </row>
        <row r="3">
          <cell r="A3">
            <v>2</v>
          </cell>
          <cell r="B3" t="str">
            <v>Feb</v>
          </cell>
          <cell r="C3">
            <v>1</v>
          </cell>
          <cell r="D3">
            <v>1</v>
          </cell>
        </row>
        <row r="4">
          <cell r="A4">
            <v>3</v>
          </cell>
          <cell r="B4" t="str">
            <v>Mar</v>
          </cell>
          <cell r="C4">
            <v>1</v>
          </cell>
          <cell r="D4">
            <v>1</v>
          </cell>
        </row>
        <row r="5">
          <cell r="A5">
            <v>4</v>
          </cell>
          <cell r="B5" t="str">
            <v>Apr</v>
          </cell>
          <cell r="C5">
            <v>2</v>
          </cell>
          <cell r="D5">
            <v>4</v>
          </cell>
        </row>
        <row r="6">
          <cell r="A6">
            <v>5</v>
          </cell>
          <cell r="B6" t="str">
            <v>May</v>
          </cell>
          <cell r="C6">
            <v>2</v>
          </cell>
          <cell r="D6">
            <v>4</v>
          </cell>
        </row>
        <row r="7">
          <cell r="A7">
            <v>6</v>
          </cell>
          <cell r="B7" t="str">
            <v>Jun</v>
          </cell>
          <cell r="C7">
            <v>2</v>
          </cell>
          <cell r="D7">
            <v>4</v>
          </cell>
        </row>
        <row r="8">
          <cell r="A8">
            <v>7</v>
          </cell>
          <cell r="B8" t="str">
            <v>Jul</v>
          </cell>
          <cell r="C8">
            <v>3</v>
          </cell>
          <cell r="D8">
            <v>7</v>
          </cell>
        </row>
        <row r="9">
          <cell r="A9">
            <v>8</v>
          </cell>
          <cell r="B9" t="str">
            <v>Aug</v>
          </cell>
          <cell r="C9">
            <v>3</v>
          </cell>
          <cell r="D9">
            <v>7</v>
          </cell>
        </row>
        <row r="10">
          <cell r="A10">
            <v>9</v>
          </cell>
          <cell r="B10" t="str">
            <v>Sep</v>
          </cell>
          <cell r="C10">
            <v>3</v>
          </cell>
          <cell r="D10">
            <v>7</v>
          </cell>
        </row>
        <row r="11">
          <cell r="A11">
            <v>10</v>
          </cell>
          <cell r="B11" t="str">
            <v>Oct</v>
          </cell>
          <cell r="C11">
            <v>4</v>
          </cell>
          <cell r="D11">
            <v>10</v>
          </cell>
        </row>
        <row r="12">
          <cell r="A12">
            <v>11</v>
          </cell>
          <cell r="B12" t="str">
            <v>Nov</v>
          </cell>
          <cell r="C12">
            <v>4</v>
          </cell>
          <cell r="D12">
            <v>10</v>
          </cell>
        </row>
        <row r="13">
          <cell r="A13">
            <v>12</v>
          </cell>
          <cell r="B13" t="str">
            <v>Dec</v>
          </cell>
          <cell r="C13">
            <v>4</v>
          </cell>
          <cell r="D13">
            <v>10</v>
          </cell>
        </row>
      </sheetData>
      <sheetData sheetId="41"/>
      <sheetData sheetId="42"/>
      <sheetData sheetId="43"/>
      <sheetData sheetId="44"/>
      <sheetData sheetId="45"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2084628grid_xl"/>
      <sheetName val="Ref lookup"/>
    </sheetNames>
    <sheetDataSet>
      <sheetData sheetId="0" refreshError="1">
        <row r="3">
          <cell r="D3" t="str">
            <v>003-TI</v>
          </cell>
          <cell r="E3" t="str">
            <v>Determine directory entry swaps required.</v>
          </cell>
        </row>
        <row r="4">
          <cell r="D4" t="str">
            <v>003-TI</v>
          </cell>
          <cell r="E4" t="str">
            <v>Develop eMail Connectivity Design</v>
          </cell>
        </row>
        <row r="5">
          <cell r="D5" t="str">
            <v>003-TI</v>
          </cell>
          <cell r="E5" t="str">
            <v>GSB Directory Testing.</v>
          </cell>
        </row>
        <row r="6">
          <cell r="D6" t="str">
            <v>003-TI</v>
          </cell>
          <cell r="E6" t="str">
            <v>Confirm eMail Routing Information.</v>
          </cell>
        </row>
        <row r="7">
          <cell r="D7" t="str">
            <v>003-TI</v>
          </cell>
          <cell r="E7" t="str">
            <v>Determine Firewall Change Requirements.</v>
          </cell>
        </row>
        <row r="8">
          <cell r="D8" t="str">
            <v>001-CMI</v>
          </cell>
          <cell r="E8" t="str">
            <v>Develop Cost/Feasibility Proposal</v>
          </cell>
        </row>
        <row r="9">
          <cell r="D9" t="str">
            <v>001-CMI</v>
          </cell>
          <cell r="E9" t="str">
            <v>Designs For Mortgage Site Migration To GDN</v>
          </cell>
        </row>
      </sheetData>
      <sheetData sheetId="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By BizByReg w UK no."/>
      <sheetName val="SumBy BizByReg"/>
      <sheetName val="Retrival"/>
      <sheetName val="US PrivClnt"/>
      <sheetName val="Cash"/>
      <sheetName val="Infra"/>
      <sheetName val="Infra (2)"/>
      <sheetName val="92084628grid_xl"/>
    </sheetNames>
    <sheetDataSet>
      <sheetData sheetId="0"/>
      <sheetData sheetId="1"/>
      <sheetData sheetId="2" refreshError="1">
        <row r="9">
          <cell r="A9" t="str">
            <v>International Consumer</v>
          </cell>
          <cell r="B9" t="str">
            <v xml:space="preserve">          CG-Total international consumer</v>
          </cell>
          <cell r="C9">
            <v>4418993.01</v>
          </cell>
          <cell r="D9">
            <v>40</v>
          </cell>
          <cell r="E9">
            <v>13</v>
          </cell>
          <cell r="F9">
            <v>0</v>
          </cell>
          <cell r="G9">
            <v>0</v>
          </cell>
          <cell r="H9">
            <v>4339212</v>
          </cell>
          <cell r="I9">
            <v>0</v>
          </cell>
          <cell r="J9">
            <v>0</v>
          </cell>
          <cell r="K9">
            <v>8758258.0099999979</v>
          </cell>
          <cell r="L9">
            <v>4207668.3899999997</v>
          </cell>
          <cell r="M9">
            <v>1952.14</v>
          </cell>
          <cell r="N9">
            <v>13</v>
          </cell>
          <cell r="O9">
            <v>0</v>
          </cell>
          <cell r="P9">
            <v>0</v>
          </cell>
          <cell r="Q9">
            <v>0</v>
          </cell>
          <cell r="R9">
            <v>0</v>
          </cell>
          <cell r="S9">
            <v>0</v>
          </cell>
          <cell r="T9">
            <v>4209633.53</v>
          </cell>
        </row>
        <row r="10">
          <cell r="A10" t="str">
            <v>Cards</v>
          </cell>
          <cell r="B10" t="str">
            <v xml:space="preserve">          CG-Total Cards</v>
          </cell>
          <cell r="C10">
            <v>20687673.419999998</v>
          </cell>
          <cell r="D10">
            <v>17434</v>
          </cell>
          <cell r="E10">
            <v>0</v>
          </cell>
          <cell r="F10">
            <v>0</v>
          </cell>
          <cell r="G10">
            <v>0</v>
          </cell>
          <cell r="H10">
            <v>122629.13</v>
          </cell>
          <cell r="I10">
            <v>0</v>
          </cell>
          <cell r="J10">
            <v>0</v>
          </cell>
          <cell r="K10">
            <v>20827736.550000001</v>
          </cell>
          <cell r="L10">
            <v>19960482.789999999</v>
          </cell>
          <cell r="M10">
            <v>17076</v>
          </cell>
          <cell r="N10">
            <v>0</v>
          </cell>
          <cell r="O10">
            <v>0</v>
          </cell>
          <cell r="P10">
            <v>0</v>
          </cell>
          <cell r="Q10">
            <v>389853.82</v>
          </cell>
          <cell r="R10">
            <v>0</v>
          </cell>
          <cell r="S10">
            <v>0</v>
          </cell>
          <cell r="T10">
            <v>20367412.609999996</v>
          </cell>
        </row>
        <row r="11">
          <cell r="A11" t="str">
            <v>Other Consumer</v>
          </cell>
          <cell r="B11" t="str">
            <v xml:space="preserve">          CG-Total other consumer</v>
          </cell>
          <cell r="C11">
            <v>1171064.55</v>
          </cell>
          <cell r="D11">
            <v>320603.77</v>
          </cell>
          <cell r="E11">
            <v>1529042.27</v>
          </cell>
          <cell r="F11">
            <v>3645796.35</v>
          </cell>
          <cell r="G11">
            <v>0</v>
          </cell>
          <cell r="H11">
            <v>32316.2</v>
          </cell>
          <cell r="I11">
            <v>0</v>
          </cell>
          <cell r="J11">
            <v>0</v>
          </cell>
          <cell r="K11">
            <v>6698823.1399999997</v>
          </cell>
          <cell r="L11">
            <v>1122509.48</v>
          </cell>
          <cell r="M11">
            <v>107614.39999999999</v>
          </cell>
          <cell r="N11">
            <v>1419406.1</v>
          </cell>
          <cell r="O11">
            <v>480701.54</v>
          </cell>
          <cell r="P11">
            <v>0</v>
          </cell>
          <cell r="Q11">
            <v>89241.279999999999</v>
          </cell>
          <cell r="R11">
            <v>0</v>
          </cell>
          <cell r="S11">
            <v>0</v>
          </cell>
          <cell r="T11">
            <v>3219472.8</v>
          </cell>
        </row>
        <row r="12">
          <cell r="A12" t="str">
            <v>Retail Banking</v>
          </cell>
          <cell r="B12" t="str">
            <v xml:space="preserve">          CG-Total retail banking</v>
          </cell>
          <cell r="C12">
            <v>25516401.039999995</v>
          </cell>
          <cell r="D12">
            <v>8108174.2599999998</v>
          </cell>
          <cell r="E12">
            <v>4099146.09</v>
          </cell>
          <cell r="F12">
            <v>7847733.9300000006</v>
          </cell>
          <cell r="G12">
            <v>1881</v>
          </cell>
          <cell r="H12">
            <v>4287088.8600000003</v>
          </cell>
          <cell r="I12">
            <v>0</v>
          </cell>
          <cell r="J12">
            <v>0</v>
          </cell>
          <cell r="K12">
            <v>49860425.18</v>
          </cell>
          <cell r="L12">
            <v>26235722.960000001</v>
          </cell>
          <cell r="M12">
            <v>6664020.4899999984</v>
          </cell>
          <cell r="N12">
            <v>6905220.2300000004</v>
          </cell>
          <cell r="O12">
            <v>620413.52</v>
          </cell>
          <cell r="P12">
            <v>13065.7</v>
          </cell>
          <cell r="Q12">
            <v>4417759.38</v>
          </cell>
          <cell r="R12">
            <v>0</v>
          </cell>
          <cell r="S12">
            <v>0</v>
          </cell>
          <cell r="T12">
            <v>44856202.280000001</v>
          </cell>
        </row>
        <row r="13">
          <cell r="B13" t="str">
            <v xml:space="preserve">     CG-Consumer</v>
          </cell>
          <cell r="C13">
            <v>51794132.020000003</v>
          </cell>
          <cell r="D13">
            <v>8446252.0300000012</v>
          </cell>
          <cell r="E13">
            <v>5628201.3600000003</v>
          </cell>
          <cell r="F13">
            <v>11493530.279999999</v>
          </cell>
          <cell r="G13">
            <v>1881</v>
          </cell>
          <cell r="H13">
            <v>8781246.1899999995</v>
          </cell>
          <cell r="I13">
            <v>0</v>
          </cell>
          <cell r="J13">
            <v>0</v>
          </cell>
          <cell r="K13">
            <v>86145242.879999995</v>
          </cell>
          <cell r="L13">
            <v>51526383.620000005</v>
          </cell>
          <cell r="M13">
            <v>6790663.0299999984</v>
          </cell>
          <cell r="N13">
            <v>8324639.3300000001</v>
          </cell>
          <cell r="O13">
            <v>1101115.06</v>
          </cell>
          <cell r="P13">
            <v>13065.7</v>
          </cell>
          <cell r="Q13">
            <v>4896854.4800000004</v>
          </cell>
          <cell r="R13">
            <v>0</v>
          </cell>
          <cell r="S13">
            <v>0</v>
          </cell>
          <cell r="T13">
            <v>72652721.219999999</v>
          </cell>
        </row>
        <row r="14">
          <cell r="A14" t="str">
            <v>Alternative Investments</v>
          </cell>
          <cell r="B14" t="str">
            <v xml:space="preserve">               CG-Citigroup Alternative Investments</v>
          </cell>
          <cell r="C14">
            <v>423196.87</v>
          </cell>
          <cell r="D14">
            <v>225990.95</v>
          </cell>
          <cell r="E14">
            <v>0</v>
          </cell>
          <cell r="F14">
            <v>0</v>
          </cell>
          <cell r="G14">
            <v>0</v>
          </cell>
          <cell r="H14">
            <v>0</v>
          </cell>
          <cell r="I14">
            <v>0</v>
          </cell>
          <cell r="J14">
            <v>0</v>
          </cell>
          <cell r="K14">
            <v>649187.81999999995</v>
          </cell>
          <cell r="L14">
            <v>406385.37</v>
          </cell>
          <cell r="M14">
            <v>215479.01</v>
          </cell>
          <cell r="N14">
            <v>0</v>
          </cell>
          <cell r="O14">
            <v>0</v>
          </cell>
          <cell r="P14">
            <v>0</v>
          </cell>
          <cell r="Q14">
            <v>0</v>
          </cell>
          <cell r="R14">
            <v>0</v>
          </cell>
          <cell r="S14">
            <v>0</v>
          </cell>
          <cell r="T14">
            <v>621864.38</v>
          </cell>
        </row>
        <row r="15">
          <cell r="A15" t="str">
            <v>Investment Activities</v>
          </cell>
          <cell r="B15" t="str">
            <v xml:space="preserve">               CG-Investment Activities</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row>
        <row r="16">
          <cell r="A16" t="str">
            <v>Travelers Group</v>
          </cell>
          <cell r="B16" t="str">
            <v xml:space="preserve">               CG-Travelers Group</v>
          </cell>
          <cell r="C16">
            <v>18</v>
          </cell>
          <cell r="D16">
            <v>0</v>
          </cell>
          <cell r="E16">
            <v>0</v>
          </cell>
          <cell r="F16">
            <v>0</v>
          </cell>
          <cell r="G16">
            <v>0</v>
          </cell>
          <cell r="H16">
            <v>0</v>
          </cell>
          <cell r="I16">
            <v>0</v>
          </cell>
          <cell r="J16">
            <v>0</v>
          </cell>
          <cell r="K16">
            <v>18</v>
          </cell>
          <cell r="L16">
            <v>0</v>
          </cell>
          <cell r="M16">
            <v>0</v>
          </cell>
          <cell r="N16">
            <v>0</v>
          </cell>
          <cell r="O16">
            <v>0</v>
          </cell>
          <cell r="P16">
            <v>0</v>
          </cell>
          <cell r="Q16">
            <v>0</v>
          </cell>
          <cell r="R16">
            <v>0</v>
          </cell>
          <cell r="S16">
            <v>0</v>
          </cell>
          <cell r="T16">
            <v>0</v>
          </cell>
        </row>
        <row r="17">
          <cell r="B17" t="str">
            <v xml:space="preserve">          CG-Total CGI</v>
          </cell>
          <cell r="C17">
            <v>423214.87</v>
          </cell>
          <cell r="D17">
            <v>225990.95</v>
          </cell>
          <cell r="E17">
            <v>0</v>
          </cell>
          <cell r="F17">
            <v>0</v>
          </cell>
          <cell r="G17">
            <v>0</v>
          </cell>
          <cell r="H17">
            <v>0</v>
          </cell>
          <cell r="I17">
            <v>0</v>
          </cell>
          <cell r="J17">
            <v>0</v>
          </cell>
          <cell r="K17">
            <v>649205.81999999995</v>
          </cell>
          <cell r="L17">
            <v>406385.37</v>
          </cell>
          <cell r="M17">
            <v>215479.01</v>
          </cell>
          <cell r="N17">
            <v>0</v>
          </cell>
          <cell r="O17">
            <v>0</v>
          </cell>
          <cell r="P17">
            <v>0</v>
          </cell>
          <cell r="Q17">
            <v>0</v>
          </cell>
          <cell r="R17">
            <v>0</v>
          </cell>
          <cell r="S17">
            <v>0</v>
          </cell>
          <cell r="T17">
            <v>621864.38</v>
          </cell>
        </row>
        <row r="18">
          <cell r="B18" t="str">
            <v xml:space="preserve">     CG-Citigroup Global Invest</v>
          </cell>
          <cell r="C18">
            <v>423214.87</v>
          </cell>
          <cell r="D18">
            <v>225990.95</v>
          </cell>
          <cell r="E18">
            <v>0</v>
          </cell>
          <cell r="F18">
            <v>0</v>
          </cell>
          <cell r="G18">
            <v>0</v>
          </cell>
          <cell r="H18">
            <v>0</v>
          </cell>
          <cell r="I18">
            <v>0</v>
          </cell>
          <cell r="J18">
            <v>0</v>
          </cell>
          <cell r="K18">
            <v>649205.81999999995</v>
          </cell>
          <cell r="L18">
            <v>406385.37</v>
          </cell>
          <cell r="M18">
            <v>215479.01</v>
          </cell>
          <cell r="N18">
            <v>0</v>
          </cell>
          <cell r="O18">
            <v>0</v>
          </cell>
          <cell r="P18">
            <v>0</v>
          </cell>
          <cell r="Q18">
            <v>0</v>
          </cell>
          <cell r="R18">
            <v>0</v>
          </cell>
          <cell r="S18">
            <v>0</v>
          </cell>
          <cell r="T18">
            <v>621864.38</v>
          </cell>
        </row>
        <row r="19">
          <cell r="A19" t="str">
            <v>200</v>
          </cell>
          <cell r="B19" t="str">
            <v xml:space="preserve">               CG-Allocation Credits (GAD200)</v>
          </cell>
          <cell r="C19">
            <v>39</v>
          </cell>
          <cell r="D19">
            <v>0</v>
          </cell>
          <cell r="E19">
            <v>0</v>
          </cell>
          <cell r="F19">
            <v>0</v>
          </cell>
          <cell r="G19">
            <v>0</v>
          </cell>
          <cell r="H19">
            <v>0</v>
          </cell>
          <cell r="I19">
            <v>0</v>
          </cell>
          <cell r="J19">
            <v>0</v>
          </cell>
          <cell r="K19">
            <v>39</v>
          </cell>
          <cell r="L19">
            <v>39</v>
          </cell>
          <cell r="M19">
            <v>0</v>
          </cell>
          <cell r="N19">
            <v>0</v>
          </cell>
          <cell r="O19">
            <v>0</v>
          </cell>
          <cell r="P19">
            <v>0</v>
          </cell>
          <cell r="Q19">
            <v>0</v>
          </cell>
          <cell r="R19">
            <v>0</v>
          </cell>
          <cell r="S19">
            <v>0</v>
          </cell>
          <cell r="T19">
            <v>39</v>
          </cell>
        </row>
        <row r="20">
          <cell r="A20" t="str">
            <v>490</v>
          </cell>
          <cell r="B20" t="str">
            <v xml:space="preserve">               CG-Allocations to Non-GCIB (GAD490)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row>
        <row r="21">
          <cell r="A21" t="str">
            <v>480</v>
          </cell>
          <cell r="B21" t="str">
            <v xml:space="preserve">               CG-Capital Mkts Admin (GAD480)</v>
          </cell>
          <cell r="C21">
            <v>19137.169999999998</v>
          </cell>
          <cell r="D21">
            <v>0</v>
          </cell>
          <cell r="E21">
            <v>25</v>
          </cell>
          <cell r="F21">
            <v>0</v>
          </cell>
          <cell r="G21">
            <v>0</v>
          </cell>
          <cell r="H21">
            <v>0</v>
          </cell>
          <cell r="I21">
            <v>0</v>
          </cell>
          <cell r="J21">
            <v>0</v>
          </cell>
          <cell r="K21">
            <v>19162.169999999998</v>
          </cell>
          <cell r="L21">
            <v>-22487.94</v>
          </cell>
          <cell r="M21">
            <v>0</v>
          </cell>
          <cell r="N21">
            <v>25</v>
          </cell>
          <cell r="O21">
            <v>0</v>
          </cell>
          <cell r="P21">
            <v>0</v>
          </cell>
          <cell r="Q21">
            <v>0</v>
          </cell>
          <cell r="R21">
            <v>0</v>
          </cell>
          <cell r="S21">
            <v>0</v>
          </cell>
          <cell r="T21">
            <v>-22462.94</v>
          </cell>
        </row>
        <row r="22">
          <cell r="A22" t="str">
            <v>285</v>
          </cell>
          <cell r="B22" t="str">
            <v xml:space="preserve">               CG-Citi Intl Infrast (GAD285)</v>
          </cell>
          <cell r="C22">
            <v>227831.44</v>
          </cell>
          <cell r="D22">
            <v>188083.25</v>
          </cell>
          <cell r="E22">
            <v>880763.81</v>
          </cell>
          <cell r="F22">
            <v>0</v>
          </cell>
          <cell r="G22">
            <v>0</v>
          </cell>
          <cell r="H22">
            <v>2138.85</v>
          </cell>
          <cell r="I22">
            <v>0</v>
          </cell>
          <cell r="J22">
            <v>0</v>
          </cell>
          <cell r="K22">
            <v>1298817.3500000001</v>
          </cell>
          <cell r="L22">
            <v>179725.25</v>
          </cell>
          <cell r="M22">
            <v>519788.28</v>
          </cell>
          <cell r="N22">
            <v>97631.3</v>
          </cell>
          <cell r="O22">
            <v>0</v>
          </cell>
          <cell r="P22">
            <v>0</v>
          </cell>
          <cell r="Q22">
            <v>40425.19</v>
          </cell>
          <cell r="R22">
            <v>0</v>
          </cell>
          <cell r="S22">
            <v>0</v>
          </cell>
          <cell r="T22">
            <v>837570.02</v>
          </cell>
        </row>
        <row r="23">
          <cell r="A23" t="str">
            <v>820</v>
          </cell>
          <cell r="B23" t="str">
            <v xml:space="preserve">               CG-CTI CIB (GAD820)</v>
          </cell>
          <cell r="C23">
            <v>56967.89</v>
          </cell>
          <cell r="D23">
            <v>557370.9</v>
          </cell>
          <cell r="E23">
            <v>3.86</v>
          </cell>
          <cell r="F23">
            <v>235029.93</v>
          </cell>
          <cell r="G23">
            <v>0</v>
          </cell>
          <cell r="H23">
            <v>0</v>
          </cell>
          <cell r="I23">
            <v>0</v>
          </cell>
          <cell r="J23">
            <v>0</v>
          </cell>
          <cell r="K23">
            <v>849372.58</v>
          </cell>
          <cell r="L23">
            <v>33082.199999999997</v>
          </cell>
          <cell r="M23">
            <v>-186519.72</v>
          </cell>
          <cell r="N23">
            <v>20</v>
          </cell>
          <cell r="O23">
            <v>0</v>
          </cell>
          <cell r="P23">
            <v>0</v>
          </cell>
          <cell r="Q23">
            <v>0</v>
          </cell>
          <cell r="R23">
            <v>0</v>
          </cell>
          <cell r="S23">
            <v>0</v>
          </cell>
          <cell r="T23">
            <v>-153417.51999999999</v>
          </cell>
        </row>
        <row r="24">
          <cell r="A24" t="str">
            <v>100</v>
          </cell>
          <cell r="B24" t="str">
            <v xml:space="preserve">               CG-Customer Mgt / Mktg (GAD100)</v>
          </cell>
          <cell r="C24">
            <v>216610.18</v>
          </cell>
          <cell r="D24">
            <v>154108.47</v>
          </cell>
          <cell r="E24">
            <v>19710.97</v>
          </cell>
          <cell r="F24">
            <v>0</v>
          </cell>
          <cell r="G24">
            <v>0</v>
          </cell>
          <cell r="H24">
            <v>1350</v>
          </cell>
          <cell r="I24">
            <v>0</v>
          </cell>
          <cell r="J24">
            <v>0</v>
          </cell>
          <cell r="K24">
            <v>391779.62</v>
          </cell>
          <cell r="L24">
            <v>167960.32000000001</v>
          </cell>
          <cell r="M24">
            <v>185856.56</v>
          </cell>
          <cell r="N24">
            <v>18041.16</v>
          </cell>
          <cell r="O24">
            <v>0</v>
          </cell>
          <cell r="P24">
            <v>0</v>
          </cell>
          <cell r="Q24">
            <v>1509.14</v>
          </cell>
          <cell r="R24">
            <v>0</v>
          </cell>
          <cell r="S24">
            <v>0</v>
          </cell>
          <cell r="T24">
            <v>373367.18</v>
          </cell>
        </row>
        <row r="25">
          <cell r="A25" t="str">
            <v>021</v>
          </cell>
          <cell r="B25" t="str">
            <v xml:space="preserve">               CG-Disc Prod Risk Mgmt (GAD021)</v>
          </cell>
          <cell r="C25">
            <v>8124.67</v>
          </cell>
          <cell r="D25">
            <v>0</v>
          </cell>
          <cell r="E25">
            <v>1595</v>
          </cell>
          <cell r="F25">
            <v>0</v>
          </cell>
          <cell r="G25">
            <v>0</v>
          </cell>
          <cell r="H25">
            <v>0</v>
          </cell>
          <cell r="I25">
            <v>0</v>
          </cell>
          <cell r="J25">
            <v>0</v>
          </cell>
          <cell r="K25">
            <v>9719.67</v>
          </cell>
          <cell r="L25">
            <v>7713.69</v>
          </cell>
          <cell r="M25">
            <v>0</v>
          </cell>
          <cell r="N25">
            <v>0</v>
          </cell>
          <cell r="O25">
            <v>0</v>
          </cell>
          <cell r="P25">
            <v>0</v>
          </cell>
          <cell r="Q25">
            <v>0</v>
          </cell>
          <cell r="R25">
            <v>0</v>
          </cell>
          <cell r="S25">
            <v>0</v>
          </cell>
          <cell r="T25">
            <v>7713.69</v>
          </cell>
        </row>
        <row r="26">
          <cell r="A26" t="str">
            <v>050</v>
          </cell>
          <cell r="B26" t="str">
            <v xml:space="preserve">               CG-EM Local Finance (GAD050)</v>
          </cell>
          <cell r="C26">
            <v>0</v>
          </cell>
          <cell r="D26">
            <v>26670.47</v>
          </cell>
          <cell r="E26">
            <v>50023.05</v>
          </cell>
          <cell r="F26">
            <v>0</v>
          </cell>
          <cell r="G26">
            <v>0</v>
          </cell>
          <cell r="H26">
            <v>0</v>
          </cell>
          <cell r="I26">
            <v>0</v>
          </cell>
          <cell r="J26">
            <v>0</v>
          </cell>
          <cell r="K26">
            <v>76693.52</v>
          </cell>
          <cell r="L26">
            <v>0</v>
          </cell>
          <cell r="M26">
            <v>17775.87</v>
          </cell>
          <cell r="N26">
            <v>741641.9</v>
          </cell>
          <cell r="O26">
            <v>0</v>
          </cell>
          <cell r="P26">
            <v>0</v>
          </cell>
          <cell r="Q26">
            <v>0</v>
          </cell>
          <cell r="R26">
            <v>0</v>
          </cell>
          <cell r="S26">
            <v>0</v>
          </cell>
          <cell r="T26">
            <v>759417.77</v>
          </cell>
        </row>
        <row r="27">
          <cell r="A27" t="str">
            <v>880</v>
          </cell>
          <cell r="B27" t="str">
            <v xml:space="preserve">               CG-General Services (GAD880)</v>
          </cell>
          <cell r="C27">
            <v>535831.18999999994</v>
          </cell>
          <cell r="D27">
            <v>21376.12</v>
          </cell>
          <cell r="E27">
            <v>0</v>
          </cell>
          <cell r="F27">
            <v>0</v>
          </cell>
          <cell r="G27">
            <v>0</v>
          </cell>
          <cell r="H27">
            <v>0</v>
          </cell>
          <cell r="I27">
            <v>0</v>
          </cell>
          <cell r="J27">
            <v>0</v>
          </cell>
          <cell r="K27">
            <v>557207.31000000006</v>
          </cell>
          <cell r="L27">
            <v>538954.81999999995</v>
          </cell>
          <cell r="M27">
            <v>9093.3799999999992</v>
          </cell>
          <cell r="N27">
            <v>0</v>
          </cell>
          <cell r="O27">
            <v>0</v>
          </cell>
          <cell r="P27">
            <v>0</v>
          </cell>
          <cell r="Q27">
            <v>0</v>
          </cell>
          <cell r="R27">
            <v>0</v>
          </cell>
          <cell r="S27">
            <v>0</v>
          </cell>
          <cell r="T27">
            <v>548048.19999999995</v>
          </cell>
        </row>
        <row r="28">
          <cell r="A28" t="str">
            <v>120</v>
          </cell>
          <cell r="B28" t="str">
            <v xml:space="preserve">               CG-Gl Loan Port Mgmt (GAD120)</v>
          </cell>
          <cell r="C28">
            <v>225670.81</v>
          </cell>
          <cell r="D28">
            <v>184004.59</v>
          </cell>
          <cell r="E28">
            <v>1618.86</v>
          </cell>
          <cell r="F28">
            <v>0</v>
          </cell>
          <cell r="G28">
            <v>0</v>
          </cell>
          <cell r="H28">
            <v>175</v>
          </cell>
          <cell r="I28">
            <v>0</v>
          </cell>
          <cell r="J28">
            <v>0</v>
          </cell>
          <cell r="K28">
            <v>411469.26</v>
          </cell>
          <cell r="L28">
            <v>226952.04</v>
          </cell>
          <cell r="M28">
            <v>104030.73</v>
          </cell>
          <cell r="N28">
            <v>0</v>
          </cell>
          <cell r="O28">
            <v>0</v>
          </cell>
          <cell r="P28">
            <v>0</v>
          </cell>
          <cell r="Q28">
            <v>175</v>
          </cell>
          <cell r="R28">
            <v>0</v>
          </cell>
          <cell r="S28">
            <v>0</v>
          </cell>
          <cell r="T28">
            <v>331157.77</v>
          </cell>
        </row>
        <row r="29">
          <cell r="A29" t="str">
            <v>080</v>
          </cell>
          <cell r="B29" t="str">
            <v xml:space="preserve">               CG-Global Equities (GAD080)</v>
          </cell>
          <cell r="C29">
            <v>5151327.0599999996</v>
          </cell>
          <cell r="D29">
            <v>4037376.31</v>
          </cell>
          <cell r="E29">
            <v>9597.8799999999992</v>
          </cell>
          <cell r="F29">
            <v>0</v>
          </cell>
          <cell r="G29">
            <v>0</v>
          </cell>
          <cell r="H29">
            <v>6423.96</v>
          </cell>
          <cell r="I29">
            <v>0</v>
          </cell>
          <cell r="J29">
            <v>0</v>
          </cell>
          <cell r="K29">
            <v>9204725.209999999</v>
          </cell>
          <cell r="L29">
            <v>5099152.9800000004</v>
          </cell>
          <cell r="M29">
            <v>5426164.2200000007</v>
          </cell>
          <cell r="N29">
            <v>-25524.13</v>
          </cell>
          <cell r="O29">
            <v>0</v>
          </cell>
          <cell r="P29">
            <v>0</v>
          </cell>
          <cell r="Q29">
            <v>0</v>
          </cell>
          <cell r="R29">
            <v>0</v>
          </cell>
          <cell r="S29">
            <v>0</v>
          </cell>
          <cell r="T29">
            <v>10499793.07</v>
          </cell>
        </row>
        <row r="30">
          <cell r="A30" t="str">
            <v>057</v>
          </cell>
          <cell r="B30" t="str">
            <v xml:space="preserve">               CG-Global Fixed Income (GAD057)</v>
          </cell>
          <cell r="C30">
            <v>9287493.379999999</v>
          </cell>
          <cell r="D30">
            <v>6618127.0300000012</v>
          </cell>
          <cell r="E30">
            <v>87608.960000000006</v>
          </cell>
          <cell r="F30">
            <v>0</v>
          </cell>
          <cell r="G30">
            <v>0</v>
          </cell>
          <cell r="H30">
            <v>968333.62</v>
          </cell>
          <cell r="I30">
            <v>0</v>
          </cell>
          <cell r="J30">
            <v>0</v>
          </cell>
          <cell r="K30">
            <v>16961562.990000002</v>
          </cell>
          <cell r="L30">
            <v>9058779.2600000016</v>
          </cell>
          <cell r="M30">
            <v>8104906.7300000014</v>
          </cell>
          <cell r="N30">
            <v>86069.27</v>
          </cell>
          <cell r="O30">
            <v>0</v>
          </cell>
          <cell r="P30">
            <v>0</v>
          </cell>
          <cell r="Q30">
            <v>756162.23</v>
          </cell>
          <cell r="R30">
            <v>0</v>
          </cell>
          <cell r="S30">
            <v>0</v>
          </cell>
          <cell r="T30">
            <v>18005917.490000002</v>
          </cell>
        </row>
        <row r="31">
          <cell r="A31" t="str">
            <v>290</v>
          </cell>
          <cell r="B31" t="str">
            <v xml:space="preserve">               CG-Infrastructure/Other (GAD290)</v>
          </cell>
          <cell r="C31">
            <v>4259460.54</v>
          </cell>
          <cell r="D31">
            <v>1759047.33</v>
          </cell>
          <cell r="E31">
            <v>2274384.61</v>
          </cell>
          <cell r="F31">
            <v>1320959.79</v>
          </cell>
          <cell r="G31">
            <v>0</v>
          </cell>
          <cell r="H31">
            <v>268251.42</v>
          </cell>
          <cell r="I31">
            <v>0</v>
          </cell>
          <cell r="J31">
            <v>0</v>
          </cell>
          <cell r="K31">
            <v>9882103.6900000013</v>
          </cell>
          <cell r="L31">
            <v>3906069.54</v>
          </cell>
          <cell r="M31">
            <v>2206968.1800000002</v>
          </cell>
          <cell r="N31">
            <v>629086.67000000004</v>
          </cell>
          <cell r="O31">
            <v>1366384.18</v>
          </cell>
          <cell r="P31">
            <v>0</v>
          </cell>
          <cell r="Q31">
            <v>250518.39</v>
          </cell>
          <cell r="R31">
            <v>0</v>
          </cell>
          <cell r="S31">
            <v>0</v>
          </cell>
          <cell r="T31">
            <v>8359026.96</v>
          </cell>
        </row>
        <row r="32">
          <cell r="A32" t="str">
            <v>110</v>
          </cell>
          <cell r="B32" t="str">
            <v xml:space="preserve">               CG-Investment Banking (GAD110)</v>
          </cell>
          <cell r="C32">
            <v>1675825.85</v>
          </cell>
          <cell r="D32">
            <v>2032019.05</v>
          </cell>
          <cell r="E32">
            <v>24029.67</v>
          </cell>
          <cell r="F32">
            <v>0</v>
          </cell>
          <cell r="G32">
            <v>0</v>
          </cell>
          <cell r="H32">
            <v>1541808.7</v>
          </cell>
          <cell r="I32">
            <v>0</v>
          </cell>
          <cell r="J32">
            <v>0</v>
          </cell>
          <cell r="K32">
            <v>5273683.2699999996</v>
          </cell>
          <cell r="L32">
            <v>1757806.81</v>
          </cell>
          <cell r="M32">
            <v>-248154.3</v>
          </cell>
          <cell r="N32">
            <v>9468.68</v>
          </cell>
          <cell r="O32">
            <v>0</v>
          </cell>
          <cell r="P32">
            <v>0</v>
          </cell>
          <cell r="Q32">
            <v>264276.21999999997</v>
          </cell>
          <cell r="R32">
            <v>0</v>
          </cell>
          <cell r="S32">
            <v>0</v>
          </cell>
          <cell r="T32">
            <v>1783397.41</v>
          </cell>
        </row>
        <row r="33">
          <cell r="A33" t="str">
            <v>470</v>
          </cell>
          <cell r="B33" t="str">
            <v xml:space="preserve">               CG-Municipal Securities (GAD470)</v>
          </cell>
          <cell r="C33">
            <v>821405.03</v>
          </cell>
          <cell r="D33">
            <v>0</v>
          </cell>
          <cell r="E33">
            <v>0</v>
          </cell>
          <cell r="F33">
            <v>0</v>
          </cell>
          <cell r="G33">
            <v>0</v>
          </cell>
          <cell r="H33">
            <v>0</v>
          </cell>
          <cell r="I33">
            <v>0</v>
          </cell>
          <cell r="J33">
            <v>0</v>
          </cell>
          <cell r="K33">
            <v>821405.03</v>
          </cell>
          <cell r="L33">
            <v>690834.71</v>
          </cell>
          <cell r="M33">
            <v>0</v>
          </cell>
          <cell r="N33">
            <v>0</v>
          </cell>
          <cell r="O33">
            <v>0</v>
          </cell>
          <cell r="P33">
            <v>0</v>
          </cell>
          <cell r="Q33">
            <v>0</v>
          </cell>
          <cell r="R33">
            <v>0</v>
          </cell>
          <cell r="S33">
            <v>0</v>
          </cell>
          <cell r="T33">
            <v>690834.71</v>
          </cell>
        </row>
        <row r="34">
          <cell r="A34" t="str">
            <v>825</v>
          </cell>
          <cell r="B34" t="str">
            <v xml:space="preserve">               CG-Non-JENA O+T Other (GAD825)</v>
          </cell>
          <cell r="C34">
            <v>0</v>
          </cell>
          <cell r="D34">
            <v>45</v>
          </cell>
          <cell r="E34">
            <v>0</v>
          </cell>
          <cell r="F34">
            <v>0</v>
          </cell>
          <cell r="G34">
            <v>0</v>
          </cell>
          <cell r="H34">
            <v>0</v>
          </cell>
          <cell r="I34">
            <v>0</v>
          </cell>
          <cell r="J34">
            <v>0</v>
          </cell>
          <cell r="K34">
            <v>45</v>
          </cell>
          <cell r="L34">
            <v>0</v>
          </cell>
          <cell r="M34">
            <v>7861.1</v>
          </cell>
          <cell r="N34">
            <v>0</v>
          </cell>
          <cell r="O34">
            <v>0</v>
          </cell>
          <cell r="P34">
            <v>0</v>
          </cell>
          <cell r="Q34">
            <v>0</v>
          </cell>
          <cell r="R34">
            <v>0</v>
          </cell>
          <cell r="S34">
            <v>0</v>
          </cell>
          <cell r="T34">
            <v>7861.1</v>
          </cell>
        </row>
        <row r="35">
          <cell r="A35" t="str">
            <v>830</v>
          </cell>
          <cell r="B35" t="str">
            <v xml:space="preserve">               CG-O+T Admin + Finance (GAD830)</v>
          </cell>
          <cell r="C35">
            <v>321348.96999999997</v>
          </cell>
          <cell r="D35">
            <v>22483.78</v>
          </cell>
          <cell r="E35">
            <v>413.6</v>
          </cell>
          <cell r="F35">
            <v>0</v>
          </cell>
          <cell r="G35">
            <v>0</v>
          </cell>
          <cell r="H35">
            <v>0</v>
          </cell>
          <cell r="I35">
            <v>0</v>
          </cell>
          <cell r="J35">
            <v>0</v>
          </cell>
          <cell r="K35">
            <v>344246.35</v>
          </cell>
          <cell r="L35">
            <v>318349.48</v>
          </cell>
          <cell r="M35">
            <v>1090.79</v>
          </cell>
          <cell r="N35">
            <v>293.75</v>
          </cell>
          <cell r="O35">
            <v>0</v>
          </cell>
          <cell r="P35">
            <v>0</v>
          </cell>
          <cell r="Q35">
            <v>0</v>
          </cell>
          <cell r="R35">
            <v>0</v>
          </cell>
          <cell r="S35">
            <v>0</v>
          </cell>
          <cell r="T35">
            <v>319734.02</v>
          </cell>
        </row>
        <row r="36">
          <cell r="A36" t="str">
            <v>835</v>
          </cell>
          <cell r="B36" t="str">
            <v xml:space="preserve">               CG-O+T Bonus Accrual (GAD835)</v>
          </cell>
          <cell r="C36">
            <v>57.6</v>
          </cell>
          <cell r="D36">
            <v>0</v>
          </cell>
          <cell r="E36">
            <v>0</v>
          </cell>
          <cell r="F36">
            <v>0</v>
          </cell>
          <cell r="G36">
            <v>0</v>
          </cell>
          <cell r="H36">
            <v>0</v>
          </cell>
          <cell r="I36">
            <v>0</v>
          </cell>
          <cell r="J36">
            <v>0</v>
          </cell>
          <cell r="K36">
            <v>57.6</v>
          </cell>
          <cell r="L36">
            <v>55.63</v>
          </cell>
          <cell r="M36">
            <v>0</v>
          </cell>
          <cell r="N36">
            <v>7.7</v>
          </cell>
          <cell r="O36">
            <v>0</v>
          </cell>
          <cell r="P36">
            <v>0</v>
          </cell>
          <cell r="Q36">
            <v>0</v>
          </cell>
          <cell r="R36">
            <v>0</v>
          </cell>
          <cell r="S36">
            <v>0</v>
          </cell>
          <cell r="T36">
            <v>63.33</v>
          </cell>
        </row>
        <row r="37">
          <cell r="A37" t="str">
            <v>895</v>
          </cell>
          <cell r="B37" t="str">
            <v xml:space="preserve">               CG-OT+G CB Recoveries (GAD895)</v>
          </cell>
          <cell r="C37">
            <v>3028.96</v>
          </cell>
          <cell r="D37">
            <v>0</v>
          </cell>
          <cell r="E37">
            <v>0</v>
          </cell>
          <cell r="F37">
            <v>0</v>
          </cell>
          <cell r="G37">
            <v>0</v>
          </cell>
          <cell r="H37">
            <v>0</v>
          </cell>
          <cell r="I37">
            <v>0</v>
          </cell>
          <cell r="J37">
            <v>0</v>
          </cell>
          <cell r="K37">
            <v>3028.96</v>
          </cell>
          <cell r="L37">
            <v>2618.79</v>
          </cell>
          <cell r="M37">
            <v>88.65</v>
          </cell>
          <cell r="N37">
            <v>0</v>
          </cell>
          <cell r="O37">
            <v>0</v>
          </cell>
          <cell r="P37">
            <v>0</v>
          </cell>
          <cell r="Q37">
            <v>0</v>
          </cell>
          <cell r="R37">
            <v>0</v>
          </cell>
          <cell r="S37">
            <v>0</v>
          </cell>
          <cell r="T37">
            <v>2707.44</v>
          </cell>
        </row>
        <row r="38">
          <cell r="A38" t="str">
            <v>130</v>
          </cell>
          <cell r="B38" t="str">
            <v xml:space="preserve">               CG-Oth Cap Mkts + Bnkg (GAD130)</v>
          </cell>
          <cell r="C38">
            <v>490010.64</v>
          </cell>
          <cell r="D38">
            <v>131597.48000000001</v>
          </cell>
          <cell r="E38">
            <v>26.36</v>
          </cell>
          <cell r="F38">
            <v>2149.16</v>
          </cell>
          <cell r="G38">
            <v>0</v>
          </cell>
          <cell r="H38">
            <v>0</v>
          </cell>
          <cell r="I38">
            <v>0</v>
          </cell>
          <cell r="J38">
            <v>0</v>
          </cell>
          <cell r="K38">
            <v>623783.64</v>
          </cell>
          <cell r="L38">
            <v>454312.78</v>
          </cell>
          <cell r="M38">
            <v>242418.55</v>
          </cell>
          <cell r="N38">
            <v>0</v>
          </cell>
          <cell r="O38">
            <v>0</v>
          </cell>
          <cell r="P38">
            <v>0</v>
          </cell>
          <cell r="Q38">
            <v>0</v>
          </cell>
          <cell r="R38">
            <v>0</v>
          </cell>
          <cell r="S38">
            <v>0</v>
          </cell>
          <cell r="T38">
            <v>696731.33</v>
          </cell>
        </row>
        <row r="39">
          <cell r="A39" t="str">
            <v>109</v>
          </cell>
          <cell r="B39" t="str">
            <v xml:space="preserve">               CG-Prof Mkt (GAD109)</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row>
        <row r="40">
          <cell r="A40" t="str">
            <v>890</v>
          </cell>
          <cell r="B40" t="str">
            <v xml:space="preserve">               CG-R/E Infrastructure (GAD890)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row>
        <row r="41">
          <cell r="A41" t="str">
            <v>810</v>
          </cell>
          <cell r="B41" t="str">
            <v xml:space="preserve">               CG-Securities Ops (GAD810)</v>
          </cell>
          <cell r="C41">
            <v>10796317.250000002</v>
          </cell>
          <cell r="D41">
            <v>2450056.8199999998</v>
          </cell>
          <cell r="E41">
            <v>3391698.74</v>
          </cell>
          <cell r="F41">
            <v>664334.85</v>
          </cell>
          <cell r="G41">
            <v>0</v>
          </cell>
          <cell r="H41">
            <v>26095.89</v>
          </cell>
          <cell r="I41">
            <v>0</v>
          </cell>
          <cell r="J41">
            <v>0</v>
          </cell>
          <cell r="K41">
            <v>17328503.550000004</v>
          </cell>
          <cell r="L41">
            <v>11201121.109999999</v>
          </cell>
          <cell r="M41">
            <v>4374297.13</v>
          </cell>
          <cell r="N41">
            <v>5473072.7199999997</v>
          </cell>
          <cell r="O41">
            <v>235292.29</v>
          </cell>
          <cell r="P41">
            <v>0</v>
          </cell>
          <cell r="Q41">
            <v>3515</v>
          </cell>
          <cell r="R41">
            <v>0</v>
          </cell>
          <cell r="S41">
            <v>0</v>
          </cell>
          <cell r="T41">
            <v>21287298.25</v>
          </cell>
        </row>
        <row r="42">
          <cell r="A42" t="str">
            <v>840</v>
          </cell>
          <cell r="B42" t="str">
            <v xml:space="preserve">               CG-Systems Development (GAD840)</v>
          </cell>
          <cell r="C42">
            <v>4588706.95</v>
          </cell>
          <cell r="D42">
            <v>793847.2</v>
          </cell>
          <cell r="E42">
            <v>2691.95</v>
          </cell>
          <cell r="F42">
            <v>0</v>
          </cell>
          <cell r="G42">
            <v>0</v>
          </cell>
          <cell r="H42">
            <v>0</v>
          </cell>
          <cell r="I42">
            <v>0</v>
          </cell>
          <cell r="J42">
            <v>0</v>
          </cell>
          <cell r="K42">
            <v>5385246.0999999996</v>
          </cell>
          <cell r="L42">
            <v>4326383.63</v>
          </cell>
          <cell r="M42">
            <v>-148716.23000000001</v>
          </cell>
          <cell r="N42">
            <v>2484.36</v>
          </cell>
          <cell r="O42">
            <v>0</v>
          </cell>
          <cell r="P42">
            <v>0</v>
          </cell>
          <cell r="Q42">
            <v>0</v>
          </cell>
          <cell r="R42">
            <v>0</v>
          </cell>
          <cell r="S42">
            <v>0</v>
          </cell>
          <cell r="T42">
            <v>4180151.76</v>
          </cell>
        </row>
        <row r="43">
          <cell r="B43" t="str">
            <v xml:space="preserve">          CG-Capital Markets&amp; Banking</v>
          </cell>
          <cell r="C43">
            <v>38685194.579999998</v>
          </cell>
          <cell r="D43">
            <v>18976213.800000001</v>
          </cell>
          <cell r="E43">
            <v>6744192.3200000003</v>
          </cell>
          <cell r="F43">
            <v>2222473.73</v>
          </cell>
          <cell r="G43">
            <v>0</v>
          </cell>
          <cell r="H43">
            <v>2814577.44</v>
          </cell>
          <cell r="I43">
            <v>0</v>
          </cell>
          <cell r="J43">
            <v>0</v>
          </cell>
          <cell r="K43">
            <v>69442651.870000005</v>
          </cell>
          <cell r="L43">
            <v>37947424.099999994</v>
          </cell>
          <cell r="M43">
            <v>20616949.920000002</v>
          </cell>
          <cell r="N43">
            <v>7032318.379999999</v>
          </cell>
          <cell r="O43">
            <v>1601676.47</v>
          </cell>
          <cell r="P43">
            <v>0</v>
          </cell>
          <cell r="Q43">
            <v>1316581.17</v>
          </cell>
          <cell r="R43">
            <v>0</v>
          </cell>
          <cell r="S43">
            <v>0</v>
          </cell>
          <cell r="T43">
            <v>68514950.040000007</v>
          </cell>
        </row>
        <row r="44">
          <cell r="A44" t="str">
            <v>180</v>
          </cell>
          <cell r="B44" t="str">
            <v xml:space="preserve">               CG-GCIB Corp + Other (GAD180)</v>
          </cell>
          <cell r="C44">
            <v>1847.13</v>
          </cell>
          <cell r="D44">
            <v>459530.33</v>
          </cell>
          <cell r="E44">
            <v>122554.85</v>
          </cell>
          <cell r="F44">
            <v>377328.83</v>
          </cell>
          <cell r="G44">
            <v>0</v>
          </cell>
          <cell r="H44">
            <v>0</v>
          </cell>
          <cell r="I44">
            <v>0</v>
          </cell>
          <cell r="J44">
            <v>0</v>
          </cell>
          <cell r="K44">
            <v>961261.14</v>
          </cell>
          <cell r="L44">
            <v>1707.61</v>
          </cell>
          <cell r="M44">
            <v>21283.89</v>
          </cell>
          <cell r="N44">
            <v>49073.22</v>
          </cell>
          <cell r="O44">
            <v>1326525.97</v>
          </cell>
          <cell r="P44">
            <v>0</v>
          </cell>
          <cell r="Q44">
            <v>0</v>
          </cell>
          <cell r="R44">
            <v>0</v>
          </cell>
          <cell r="S44">
            <v>0</v>
          </cell>
          <cell r="T44">
            <v>1398590.69</v>
          </cell>
        </row>
        <row r="45">
          <cell r="B45" t="str">
            <v xml:space="preserve">          CG-Corporate &amp; Other</v>
          </cell>
          <cell r="C45">
            <v>1847.13</v>
          </cell>
          <cell r="D45">
            <v>459530.33</v>
          </cell>
          <cell r="E45">
            <v>122554.85</v>
          </cell>
          <cell r="F45">
            <v>377328.83</v>
          </cell>
          <cell r="G45">
            <v>0</v>
          </cell>
          <cell r="H45">
            <v>0</v>
          </cell>
          <cell r="I45">
            <v>0</v>
          </cell>
          <cell r="J45">
            <v>0</v>
          </cell>
          <cell r="K45">
            <v>961261.14</v>
          </cell>
          <cell r="L45">
            <v>1707.61</v>
          </cell>
          <cell r="M45">
            <v>21283.89</v>
          </cell>
          <cell r="N45">
            <v>49073.22</v>
          </cell>
          <cell r="O45">
            <v>1326525.97</v>
          </cell>
          <cell r="P45">
            <v>0</v>
          </cell>
          <cell r="Q45">
            <v>0</v>
          </cell>
          <cell r="R45">
            <v>0</v>
          </cell>
          <cell r="S45">
            <v>0</v>
          </cell>
          <cell r="T45">
            <v>1398590.69</v>
          </cell>
        </row>
        <row r="46">
          <cell r="A46" t="str">
            <v>032</v>
          </cell>
          <cell r="B46" t="str">
            <v xml:space="preserve">               CG-Gl Cash Management (GAD032)</v>
          </cell>
          <cell r="C46">
            <v>2168174.35</v>
          </cell>
          <cell r="D46">
            <v>1743493.11</v>
          </cell>
          <cell r="E46">
            <v>24850.39</v>
          </cell>
          <cell r="F46">
            <v>0</v>
          </cell>
          <cell r="G46">
            <v>0</v>
          </cell>
          <cell r="H46">
            <v>170</v>
          </cell>
          <cell r="I46">
            <v>0</v>
          </cell>
          <cell r="J46">
            <v>0</v>
          </cell>
          <cell r="K46">
            <v>3936687.85</v>
          </cell>
          <cell r="L46">
            <v>1826662.85</v>
          </cell>
          <cell r="M46">
            <v>992913.57</v>
          </cell>
          <cell r="N46">
            <v>25878.639999999999</v>
          </cell>
          <cell r="O46">
            <v>0</v>
          </cell>
          <cell r="P46">
            <v>0</v>
          </cell>
          <cell r="Q46">
            <v>194.46</v>
          </cell>
          <cell r="R46">
            <v>0</v>
          </cell>
          <cell r="S46">
            <v>0</v>
          </cell>
          <cell r="T46">
            <v>2845649.52</v>
          </cell>
        </row>
        <row r="47">
          <cell r="A47" t="str">
            <v>031</v>
          </cell>
          <cell r="B47" t="str">
            <v xml:space="preserve">               CG-Gl Securities Svcs (GAD031)</v>
          </cell>
          <cell r="C47">
            <v>617450.23999999999</v>
          </cell>
          <cell r="D47">
            <v>1994147.57</v>
          </cell>
          <cell r="E47">
            <v>5109.43</v>
          </cell>
          <cell r="F47">
            <v>0</v>
          </cell>
          <cell r="G47">
            <v>0</v>
          </cell>
          <cell r="H47">
            <v>14901.75</v>
          </cell>
          <cell r="I47">
            <v>0</v>
          </cell>
          <cell r="J47">
            <v>0</v>
          </cell>
          <cell r="K47">
            <v>2631608.9900000002</v>
          </cell>
          <cell r="L47">
            <v>726554.58</v>
          </cell>
          <cell r="M47">
            <v>-2084379.97</v>
          </cell>
          <cell r="N47">
            <v>4455.66</v>
          </cell>
          <cell r="O47">
            <v>0</v>
          </cell>
          <cell r="P47">
            <v>0</v>
          </cell>
          <cell r="Q47">
            <v>12248.69</v>
          </cell>
          <cell r="R47">
            <v>0</v>
          </cell>
          <cell r="S47">
            <v>0</v>
          </cell>
          <cell r="T47">
            <v>-1341121.04</v>
          </cell>
        </row>
        <row r="48">
          <cell r="A48" t="str">
            <v>430</v>
          </cell>
          <cell r="B48" t="str">
            <v xml:space="preserve">               CG-GTS Adm+FinEx O+T (GAD430)</v>
          </cell>
          <cell r="C48">
            <v>75153.740000000005</v>
          </cell>
          <cell r="D48">
            <v>34372.339999999997</v>
          </cell>
          <cell r="E48">
            <v>4075.8</v>
          </cell>
          <cell r="F48">
            <v>0</v>
          </cell>
          <cell r="G48">
            <v>0</v>
          </cell>
          <cell r="H48">
            <v>0</v>
          </cell>
          <cell r="I48">
            <v>0</v>
          </cell>
          <cell r="J48">
            <v>0</v>
          </cell>
          <cell r="K48">
            <v>113601.88</v>
          </cell>
          <cell r="L48">
            <v>75115.19</v>
          </cell>
          <cell r="M48">
            <v>28572.59</v>
          </cell>
          <cell r="N48">
            <v>3550.24</v>
          </cell>
          <cell r="O48">
            <v>0</v>
          </cell>
          <cell r="P48">
            <v>0</v>
          </cell>
          <cell r="Q48">
            <v>0</v>
          </cell>
          <cell r="R48">
            <v>0</v>
          </cell>
          <cell r="S48">
            <v>0</v>
          </cell>
          <cell r="T48">
            <v>107238.02</v>
          </cell>
        </row>
        <row r="49">
          <cell r="A49" t="str">
            <v>835</v>
          </cell>
          <cell r="B49" t="str">
            <v xml:space="preserve">               CG-GTS -O+T Bonus Accrual (GAD835)</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row>
        <row r="50">
          <cell r="A50" t="str">
            <v>895</v>
          </cell>
          <cell r="B50" t="str">
            <v xml:space="preserve">               CG-GTS -OT+G CB Recoveries (GAD895)</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row>
        <row r="51">
          <cell r="A51" t="str">
            <v>810</v>
          </cell>
          <cell r="B51" t="str">
            <v xml:space="preserve">               CG-GTS -Securities Ops (GAD810)</v>
          </cell>
          <cell r="C51">
            <v>361</v>
          </cell>
          <cell r="D51">
            <v>699221.16</v>
          </cell>
          <cell r="E51">
            <v>0</v>
          </cell>
          <cell r="F51">
            <v>0</v>
          </cell>
          <cell r="G51">
            <v>0</v>
          </cell>
          <cell r="H51">
            <v>0</v>
          </cell>
          <cell r="I51">
            <v>0</v>
          </cell>
          <cell r="J51">
            <v>0</v>
          </cell>
          <cell r="K51">
            <v>699582.16</v>
          </cell>
          <cell r="L51">
            <v>361</v>
          </cell>
          <cell r="M51">
            <v>-820483.03</v>
          </cell>
          <cell r="N51">
            <v>0</v>
          </cell>
          <cell r="O51">
            <v>0</v>
          </cell>
          <cell r="P51">
            <v>0</v>
          </cell>
          <cell r="Q51">
            <v>0</v>
          </cell>
          <cell r="R51">
            <v>0</v>
          </cell>
          <cell r="S51">
            <v>0</v>
          </cell>
          <cell r="T51">
            <v>-820122.03</v>
          </cell>
        </row>
        <row r="52">
          <cell r="A52" t="str">
            <v>840</v>
          </cell>
          <cell r="B52" t="str">
            <v xml:space="preserve">               CG-GTS -Systems Development (GAD840)</v>
          </cell>
          <cell r="C52">
            <v>2786403.83</v>
          </cell>
          <cell r="D52">
            <v>679297.2</v>
          </cell>
          <cell r="E52">
            <v>0</v>
          </cell>
          <cell r="F52">
            <v>0</v>
          </cell>
          <cell r="G52">
            <v>0</v>
          </cell>
          <cell r="H52">
            <v>3651.5</v>
          </cell>
          <cell r="I52">
            <v>0</v>
          </cell>
          <cell r="J52">
            <v>0</v>
          </cell>
          <cell r="K52">
            <v>3469352.53</v>
          </cell>
          <cell r="L52">
            <v>2723583.15</v>
          </cell>
          <cell r="M52">
            <v>-11225.609999999637</v>
          </cell>
          <cell r="N52">
            <v>0</v>
          </cell>
          <cell r="O52">
            <v>0</v>
          </cell>
          <cell r="P52">
            <v>0</v>
          </cell>
          <cell r="Q52">
            <v>7983.41</v>
          </cell>
          <cell r="R52">
            <v>0</v>
          </cell>
          <cell r="S52">
            <v>0</v>
          </cell>
          <cell r="T52">
            <v>2720340.95</v>
          </cell>
        </row>
        <row r="53">
          <cell r="A53" t="str">
            <v>150</v>
          </cell>
          <cell r="B53" t="str">
            <v xml:space="preserve">               CG-Oth Gl Trans Svcs (GAD150)</v>
          </cell>
          <cell r="C53">
            <v>198623</v>
          </cell>
          <cell r="D53">
            <v>258706.88</v>
          </cell>
          <cell r="E53">
            <v>22881.54</v>
          </cell>
          <cell r="F53">
            <v>0</v>
          </cell>
          <cell r="G53">
            <v>0</v>
          </cell>
          <cell r="H53">
            <v>210</v>
          </cell>
          <cell r="I53">
            <v>0</v>
          </cell>
          <cell r="J53">
            <v>0</v>
          </cell>
          <cell r="K53">
            <v>480421.42</v>
          </cell>
          <cell r="L53">
            <v>180844.2</v>
          </cell>
          <cell r="M53">
            <v>224921.34</v>
          </cell>
          <cell r="N53">
            <v>20496.88</v>
          </cell>
          <cell r="O53">
            <v>0</v>
          </cell>
          <cell r="P53">
            <v>0</v>
          </cell>
          <cell r="Q53">
            <v>230</v>
          </cell>
          <cell r="R53">
            <v>0</v>
          </cell>
          <cell r="S53">
            <v>0</v>
          </cell>
          <cell r="T53">
            <v>426492.42</v>
          </cell>
        </row>
        <row r="54">
          <cell r="A54" t="str">
            <v>420</v>
          </cell>
          <cell r="B54" t="str">
            <v xml:space="preserve">               CG-Trade (GAD420)</v>
          </cell>
          <cell r="C54">
            <v>58347.81</v>
          </cell>
          <cell r="D54">
            <v>185355.55</v>
          </cell>
          <cell r="E54">
            <v>143.22999999999999</v>
          </cell>
          <cell r="F54">
            <v>0</v>
          </cell>
          <cell r="G54">
            <v>0</v>
          </cell>
          <cell r="H54">
            <v>175</v>
          </cell>
          <cell r="I54">
            <v>0</v>
          </cell>
          <cell r="J54">
            <v>0</v>
          </cell>
          <cell r="K54">
            <v>244021.59</v>
          </cell>
          <cell r="L54">
            <v>83121.08</v>
          </cell>
          <cell r="M54">
            <v>-161813.9</v>
          </cell>
          <cell r="N54">
            <v>164.94</v>
          </cell>
          <cell r="O54">
            <v>0</v>
          </cell>
          <cell r="P54">
            <v>0</v>
          </cell>
          <cell r="Q54">
            <v>175</v>
          </cell>
          <cell r="R54">
            <v>0</v>
          </cell>
          <cell r="S54">
            <v>0</v>
          </cell>
          <cell r="T54">
            <v>-78352.88</v>
          </cell>
        </row>
        <row r="55">
          <cell r="B55" t="str">
            <v xml:space="preserve">          CG-Global TransactionServices</v>
          </cell>
          <cell r="C55">
            <v>5904513.9699999997</v>
          </cell>
          <cell r="D55">
            <v>5594593.8099999996</v>
          </cell>
          <cell r="E55">
            <v>57060.39</v>
          </cell>
          <cell r="F55">
            <v>0</v>
          </cell>
          <cell r="G55">
            <v>0</v>
          </cell>
          <cell r="H55">
            <v>19108.25</v>
          </cell>
          <cell r="I55">
            <v>0</v>
          </cell>
          <cell r="J55">
            <v>0</v>
          </cell>
          <cell r="K55">
            <v>11575276.419999998</v>
          </cell>
          <cell r="L55">
            <v>5616242.0499999998</v>
          </cell>
          <cell r="M55">
            <v>-1831495.01</v>
          </cell>
          <cell r="N55">
            <v>54546.36</v>
          </cell>
          <cell r="O55">
            <v>0</v>
          </cell>
          <cell r="P55">
            <v>0</v>
          </cell>
          <cell r="Q55">
            <v>20831.560000000001</v>
          </cell>
          <cell r="R55">
            <v>0</v>
          </cell>
          <cell r="S55">
            <v>0</v>
          </cell>
          <cell r="T55">
            <v>3860124.96</v>
          </cell>
        </row>
        <row r="56">
          <cell r="A56" t="str">
            <v>016</v>
          </cell>
          <cell r="B56" t="str">
            <v xml:space="preserve">               CG-Regl Sales + Trading (GAD016)</v>
          </cell>
          <cell r="C56">
            <v>276944.06</v>
          </cell>
          <cell r="D56">
            <v>285484.39</v>
          </cell>
          <cell r="E56">
            <v>2355.4899999999998</v>
          </cell>
          <cell r="F56">
            <v>0</v>
          </cell>
          <cell r="G56">
            <v>0</v>
          </cell>
          <cell r="H56">
            <v>0</v>
          </cell>
          <cell r="I56">
            <v>0</v>
          </cell>
          <cell r="J56">
            <v>0</v>
          </cell>
          <cell r="K56">
            <v>564783.93999999994</v>
          </cell>
          <cell r="L56">
            <v>291477.90000000002</v>
          </cell>
          <cell r="M56">
            <v>281608.38</v>
          </cell>
          <cell r="N56">
            <v>2422.66</v>
          </cell>
          <cell r="O56">
            <v>0</v>
          </cell>
          <cell r="P56">
            <v>0</v>
          </cell>
          <cell r="Q56">
            <v>0</v>
          </cell>
          <cell r="R56">
            <v>0</v>
          </cell>
          <cell r="S56">
            <v>0</v>
          </cell>
          <cell r="T56">
            <v>575508.93999999994</v>
          </cell>
        </row>
        <row r="57">
          <cell r="A57" t="str">
            <v>145</v>
          </cell>
          <cell r="B57" t="str">
            <v xml:space="preserve">               CG-Regl Sales+Trd Alloc (GAD145)</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row>
        <row r="58">
          <cell r="A58" t="str">
            <v>S&amp;T</v>
          </cell>
          <cell r="B58" t="str">
            <v xml:space="preserve">          CG-Regional Sales &amp; Trading</v>
          </cell>
          <cell r="C58">
            <v>276944.06</v>
          </cell>
          <cell r="D58">
            <v>285484.39</v>
          </cell>
          <cell r="E58">
            <v>2355.4899999999998</v>
          </cell>
          <cell r="F58">
            <v>0</v>
          </cell>
          <cell r="G58">
            <v>0</v>
          </cell>
          <cell r="H58">
            <v>0</v>
          </cell>
          <cell r="I58">
            <v>0</v>
          </cell>
          <cell r="J58">
            <v>0</v>
          </cell>
          <cell r="K58">
            <v>564783.93999999994</v>
          </cell>
          <cell r="L58">
            <v>291477.90000000002</v>
          </cell>
          <cell r="M58">
            <v>281608.38</v>
          </cell>
          <cell r="N58">
            <v>2422.66</v>
          </cell>
          <cell r="O58">
            <v>0</v>
          </cell>
          <cell r="P58">
            <v>0</v>
          </cell>
          <cell r="Q58">
            <v>0</v>
          </cell>
          <cell r="R58">
            <v>0</v>
          </cell>
          <cell r="S58">
            <v>0</v>
          </cell>
          <cell r="T58">
            <v>575508.93999999994</v>
          </cell>
        </row>
        <row r="59">
          <cell r="B59" t="str">
            <v xml:space="preserve">          CG-total other gcib</v>
          </cell>
          <cell r="C59">
            <v>699278.24</v>
          </cell>
          <cell r="D59">
            <v>12027706.950000001</v>
          </cell>
          <cell r="E59">
            <v>44524.3</v>
          </cell>
          <cell r="F59">
            <v>2234766.52</v>
          </cell>
          <cell r="G59">
            <v>0</v>
          </cell>
          <cell r="H59">
            <v>0</v>
          </cell>
          <cell r="I59">
            <v>457.89</v>
          </cell>
          <cell r="J59">
            <v>0</v>
          </cell>
          <cell r="K59">
            <v>15006733.9</v>
          </cell>
          <cell r="L59">
            <v>5945.64</v>
          </cell>
          <cell r="M59">
            <v>12379951.08</v>
          </cell>
          <cell r="N59">
            <v>3620132.92</v>
          </cell>
          <cell r="O59">
            <v>7004747.3099999987</v>
          </cell>
          <cell r="P59">
            <v>0</v>
          </cell>
          <cell r="Q59">
            <v>0</v>
          </cell>
          <cell r="R59">
            <v>1128.58</v>
          </cell>
          <cell r="S59">
            <v>0</v>
          </cell>
          <cell r="T59">
            <v>23011905.530000001</v>
          </cell>
        </row>
        <row r="60">
          <cell r="B60" t="str">
            <v xml:space="preserve">     CG-GCIB</v>
          </cell>
          <cell r="C60">
            <v>45567777.979999997</v>
          </cell>
          <cell r="D60">
            <v>37343529.280000001</v>
          </cell>
          <cell r="E60">
            <v>6970687.3499999996</v>
          </cell>
          <cell r="F60">
            <v>4834569.08</v>
          </cell>
          <cell r="G60">
            <v>0</v>
          </cell>
          <cell r="H60">
            <v>2833685.69</v>
          </cell>
          <cell r="I60">
            <v>457.89</v>
          </cell>
          <cell r="J60">
            <v>0</v>
          </cell>
          <cell r="K60">
            <v>97550707.270000011</v>
          </cell>
          <cell r="L60">
            <v>43862797.299999997</v>
          </cell>
          <cell r="M60">
            <v>31468298.259999998</v>
          </cell>
          <cell r="N60">
            <v>10758493.539999999</v>
          </cell>
          <cell r="O60">
            <v>9932949.75</v>
          </cell>
          <cell r="P60">
            <v>0</v>
          </cell>
          <cell r="Q60">
            <v>1337412.73</v>
          </cell>
          <cell r="R60">
            <v>1128.58</v>
          </cell>
          <cell r="S60">
            <v>0</v>
          </cell>
          <cell r="T60">
            <v>97361080.159999996</v>
          </cell>
        </row>
        <row r="61">
          <cell r="B61" t="str">
            <v xml:space="preserve">          CG-Other</v>
          </cell>
          <cell r="C61">
            <v>185014.88</v>
          </cell>
          <cell r="D61">
            <v>5410154.0099999998</v>
          </cell>
          <cell r="E61">
            <v>243611.9</v>
          </cell>
          <cell r="F61">
            <v>354712.22</v>
          </cell>
          <cell r="G61">
            <v>226692.3</v>
          </cell>
          <cell r="H61">
            <v>592484.53</v>
          </cell>
          <cell r="I61">
            <v>0</v>
          </cell>
          <cell r="J61">
            <v>0</v>
          </cell>
          <cell r="K61">
            <v>7012669.8399999999</v>
          </cell>
          <cell r="L61">
            <v>228536.33</v>
          </cell>
          <cell r="M61">
            <v>5577991.5600000005</v>
          </cell>
          <cell r="N61">
            <v>4363836.3</v>
          </cell>
          <cell r="O61">
            <v>882862.49</v>
          </cell>
          <cell r="P61">
            <v>221769.79</v>
          </cell>
          <cell r="Q61">
            <v>716915.08</v>
          </cell>
          <cell r="R61">
            <v>0</v>
          </cell>
          <cell r="S61">
            <v>0</v>
          </cell>
          <cell r="T61">
            <v>11991911.550000001</v>
          </cell>
        </row>
        <row r="62">
          <cell r="B62" t="str">
            <v xml:space="preserve">          CG-Total shared services</v>
          </cell>
          <cell r="C62">
            <v>10633821.130000001</v>
          </cell>
          <cell r="D62">
            <v>5258889.2699999996</v>
          </cell>
          <cell r="E62">
            <v>0</v>
          </cell>
          <cell r="F62">
            <v>4045034.11</v>
          </cell>
          <cell r="G62">
            <v>0</v>
          </cell>
          <cell r="H62">
            <v>185549</v>
          </cell>
          <cell r="I62">
            <v>0</v>
          </cell>
          <cell r="J62">
            <v>0</v>
          </cell>
          <cell r="K62">
            <v>20123293.509999998</v>
          </cell>
          <cell r="L62">
            <v>12247510.410000002</v>
          </cell>
          <cell r="M62">
            <v>4987229.68</v>
          </cell>
          <cell r="N62">
            <v>96.96</v>
          </cell>
          <cell r="O62">
            <v>0</v>
          </cell>
          <cell r="P62">
            <v>0</v>
          </cell>
          <cell r="Q62">
            <v>20</v>
          </cell>
          <cell r="R62">
            <v>0</v>
          </cell>
          <cell r="S62">
            <v>0</v>
          </cell>
          <cell r="T62">
            <v>17234857.050000001</v>
          </cell>
        </row>
        <row r="63">
          <cell r="B63" t="str">
            <v xml:space="preserve">          CG-Total Corp Other</v>
          </cell>
          <cell r="C63">
            <v>1933257.82</v>
          </cell>
          <cell r="D63">
            <v>761139.45</v>
          </cell>
          <cell r="E63">
            <v>1717.3</v>
          </cell>
          <cell r="F63">
            <v>795</v>
          </cell>
          <cell r="G63">
            <v>0</v>
          </cell>
          <cell r="H63">
            <v>0</v>
          </cell>
          <cell r="I63">
            <v>0</v>
          </cell>
          <cell r="J63">
            <v>0</v>
          </cell>
          <cell r="K63">
            <v>2696909.57</v>
          </cell>
          <cell r="L63">
            <v>1379306.24</v>
          </cell>
          <cell r="M63">
            <v>1161889.7</v>
          </cell>
          <cell r="N63">
            <v>1547.93</v>
          </cell>
          <cell r="O63">
            <v>795</v>
          </cell>
          <cell r="P63">
            <v>0</v>
          </cell>
          <cell r="Q63">
            <v>0</v>
          </cell>
          <cell r="R63">
            <v>0</v>
          </cell>
          <cell r="S63">
            <v>0</v>
          </cell>
          <cell r="T63">
            <v>2543538.87</v>
          </cell>
        </row>
        <row r="64">
          <cell r="B64" t="str">
            <v xml:space="preserve">     CG-Other Shared Services</v>
          </cell>
          <cell r="C64">
            <v>12752093.83</v>
          </cell>
          <cell r="D64">
            <v>11430182.73</v>
          </cell>
          <cell r="E64">
            <v>245329.2</v>
          </cell>
          <cell r="F64">
            <v>4400541.33</v>
          </cell>
          <cell r="G64">
            <v>226692.3</v>
          </cell>
          <cell r="H64">
            <v>778033.53</v>
          </cell>
          <cell r="I64">
            <v>0</v>
          </cell>
          <cell r="J64">
            <v>0</v>
          </cell>
          <cell r="K64">
            <v>29832872.920000002</v>
          </cell>
          <cell r="L64">
            <v>13855352.980000002</v>
          </cell>
          <cell r="M64">
            <v>11727110.939999999</v>
          </cell>
          <cell r="N64">
            <v>4365481.1900000004</v>
          </cell>
          <cell r="O64">
            <v>883657.49</v>
          </cell>
          <cell r="P64">
            <v>221769.79</v>
          </cell>
          <cell r="Q64">
            <v>716935.08</v>
          </cell>
          <cell r="R64">
            <v>0</v>
          </cell>
          <cell r="S64">
            <v>0</v>
          </cell>
          <cell r="T64">
            <v>31770307.469999999</v>
          </cell>
        </row>
        <row r="65">
          <cell r="A65" t="str">
            <v>Asset Management</v>
          </cell>
          <cell r="B65" t="str">
            <v xml:space="preserve">          CG-Total asset management</v>
          </cell>
          <cell r="C65">
            <v>2150045.42</v>
          </cell>
          <cell r="D65">
            <v>1402407.34</v>
          </cell>
          <cell r="E65">
            <v>1079.99</v>
          </cell>
          <cell r="F65">
            <v>24561.89</v>
          </cell>
          <cell r="G65">
            <v>0</v>
          </cell>
          <cell r="H65">
            <v>19382.66</v>
          </cell>
          <cell r="I65">
            <v>0</v>
          </cell>
          <cell r="J65">
            <v>0</v>
          </cell>
          <cell r="K65">
            <v>3597477.3</v>
          </cell>
          <cell r="L65">
            <v>2178903.54</v>
          </cell>
          <cell r="M65">
            <v>1326074.4099999999</v>
          </cell>
          <cell r="N65">
            <v>380911.81</v>
          </cell>
          <cell r="O65">
            <v>9611.94</v>
          </cell>
          <cell r="P65">
            <v>0</v>
          </cell>
          <cell r="Q65">
            <v>24526</v>
          </cell>
          <cell r="R65">
            <v>0</v>
          </cell>
          <cell r="S65">
            <v>0</v>
          </cell>
          <cell r="T65">
            <v>3920027.7</v>
          </cell>
        </row>
        <row r="66">
          <cell r="A66" t="str">
            <v>Private Bank</v>
          </cell>
          <cell r="B66" t="str">
            <v xml:space="preserve">          CG-Total private bank</v>
          </cell>
          <cell r="C66">
            <v>3485701.24</v>
          </cell>
          <cell r="D66">
            <v>864674.62</v>
          </cell>
          <cell r="E66">
            <v>0</v>
          </cell>
          <cell r="F66">
            <v>0</v>
          </cell>
          <cell r="G66">
            <v>0</v>
          </cell>
          <cell r="H66">
            <v>163527.84</v>
          </cell>
          <cell r="I66">
            <v>0</v>
          </cell>
          <cell r="J66">
            <v>0</v>
          </cell>
          <cell r="K66">
            <v>4513903.7</v>
          </cell>
          <cell r="L66">
            <v>3206506.19</v>
          </cell>
          <cell r="M66">
            <v>491118.92</v>
          </cell>
          <cell r="N66">
            <v>0</v>
          </cell>
          <cell r="O66">
            <v>0</v>
          </cell>
          <cell r="P66">
            <v>0</v>
          </cell>
          <cell r="Q66">
            <v>199161.64</v>
          </cell>
          <cell r="R66">
            <v>0</v>
          </cell>
          <cell r="S66">
            <v>0</v>
          </cell>
          <cell r="T66">
            <v>3896786.75</v>
          </cell>
        </row>
        <row r="67">
          <cell r="B67" t="str">
            <v xml:space="preserve">     CG-Global Investment Management</v>
          </cell>
          <cell r="C67">
            <v>5635746.6600000001</v>
          </cell>
          <cell r="D67">
            <v>2267081.96</v>
          </cell>
          <cell r="E67">
            <v>1079.99</v>
          </cell>
          <cell r="F67">
            <v>24561.89</v>
          </cell>
          <cell r="G67">
            <v>0</v>
          </cell>
          <cell r="H67">
            <v>182910.5</v>
          </cell>
          <cell r="I67">
            <v>0</v>
          </cell>
          <cell r="J67">
            <v>0</v>
          </cell>
          <cell r="K67">
            <v>8111381</v>
          </cell>
          <cell r="L67">
            <v>5385409.7300000004</v>
          </cell>
          <cell r="M67">
            <v>1817193.33</v>
          </cell>
          <cell r="N67">
            <v>380911.81</v>
          </cell>
          <cell r="O67">
            <v>9611.94</v>
          </cell>
          <cell r="P67">
            <v>0</v>
          </cell>
          <cell r="Q67">
            <v>223687.64</v>
          </cell>
          <cell r="R67">
            <v>0</v>
          </cell>
          <cell r="S67">
            <v>0</v>
          </cell>
          <cell r="T67">
            <v>7816814.4500000002</v>
          </cell>
        </row>
        <row r="68">
          <cell r="A68" t="str">
            <v>Nikko</v>
          </cell>
          <cell r="B68" t="str">
            <v xml:space="preserve">     CG-Nikko</v>
          </cell>
          <cell r="C68">
            <v>0</v>
          </cell>
          <cell r="D68">
            <v>0</v>
          </cell>
          <cell r="E68">
            <v>0</v>
          </cell>
          <cell r="F68">
            <v>0</v>
          </cell>
          <cell r="G68">
            <v>0</v>
          </cell>
          <cell r="H68">
            <v>3742012.17</v>
          </cell>
          <cell r="I68">
            <v>0</v>
          </cell>
          <cell r="J68">
            <v>0</v>
          </cell>
          <cell r="K68">
            <v>3742012.17</v>
          </cell>
          <cell r="L68">
            <v>0</v>
          </cell>
          <cell r="M68">
            <v>0</v>
          </cell>
          <cell r="N68">
            <v>0</v>
          </cell>
          <cell r="O68">
            <v>0</v>
          </cell>
          <cell r="P68">
            <v>0</v>
          </cell>
          <cell r="Q68">
            <v>4677594.92</v>
          </cell>
          <cell r="R68">
            <v>0</v>
          </cell>
          <cell r="S68">
            <v>0</v>
          </cell>
          <cell r="T68">
            <v>4677594.92</v>
          </cell>
        </row>
        <row r="69">
          <cell r="A69" t="str">
            <v>190</v>
          </cell>
          <cell r="B69" t="str">
            <v xml:space="preserve">               CG-Gl Equity Research (GAD190)</v>
          </cell>
          <cell r="C69">
            <v>1266119.77</v>
          </cell>
          <cell r="D69">
            <v>628437</v>
          </cell>
          <cell r="E69">
            <v>39611.26</v>
          </cell>
          <cell r="F69">
            <v>0</v>
          </cell>
          <cell r="G69">
            <v>0</v>
          </cell>
          <cell r="H69">
            <v>0</v>
          </cell>
          <cell r="I69">
            <v>0</v>
          </cell>
          <cell r="J69">
            <v>0</v>
          </cell>
          <cell r="K69">
            <v>1934168.03</v>
          </cell>
          <cell r="L69">
            <v>1214270.3799999999</v>
          </cell>
          <cell r="M69">
            <v>109475.27</v>
          </cell>
          <cell r="N69">
            <v>0</v>
          </cell>
          <cell r="O69">
            <v>0</v>
          </cell>
          <cell r="P69">
            <v>0</v>
          </cell>
          <cell r="Q69">
            <v>0</v>
          </cell>
          <cell r="R69">
            <v>0</v>
          </cell>
          <cell r="S69">
            <v>0</v>
          </cell>
          <cell r="T69">
            <v>1323745.6499999999</v>
          </cell>
        </row>
        <row r="70">
          <cell r="A70" t="str">
            <v>410</v>
          </cell>
          <cell r="B70" t="str">
            <v xml:space="preserve">               CG-Oth Equity Research (GAD410)</v>
          </cell>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row>
        <row r="71">
          <cell r="A71" t="str">
            <v>EQURES</v>
          </cell>
          <cell r="B71" t="str">
            <v xml:space="preserve">          CG-Equity Research</v>
          </cell>
          <cell r="C71">
            <v>1266119.77</v>
          </cell>
          <cell r="D71">
            <v>628437</v>
          </cell>
          <cell r="E71">
            <v>39611.26</v>
          </cell>
          <cell r="F71">
            <v>0</v>
          </cell>
          <cell r="G71">
            <v>0</v>
          </cell>
          <cell r="H71">
            <v>0</v>
          </cell>
          <cell r="I71">
            <v>0</v>
          </cell>
          <cell r="J71">
            <v>0</v>
          </cell>
          <cell r="K71">
            <v>1934168.03</v>
          </cell>
          <cell r="L71">
            <v>1214270.3799999999</v>
          </cell>
          <cell r="M71">
            <v>109475.27</v>
          </cell>
          <cell r="N71">
            <v>0</v>
          </cell>
          <cell r="O71">
            <v>0</v>
          </cell>
          <cell r="P71">
            <v>0</v>
          </cell>
          <cell r="Q71">
            <v>0</v>
          </cell>
          <cell r="R71">
            <v>0</v>
          </cell>
          <cell r="S71">
            <v>0</v>
          </cell>
          <cell r="T71">
            <v>1323745.6499999999</v>
          </cell>
        </row>
        <row r="72">
          <cell r="B72" t="str">
            <v xml:space="preserve">          CG-other Smith Barney</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row>
        <row r="73">
          <cell r="A73" t="str">
            <v>140</v>
          </cell>
          <cell r="B73" t="str">
            <v xml:space="preserve">               CG-Geneva (GAD140)</v>
          </cell>
          <cell r="C73">
            <v>61654.54</v>
          </cell>
          <cell r="D73">
            <v>0</v>
          </cell>
          <cell r="E73">
            <v>0</v>
          </cell>
          <cell r="F73">
            <v>0</v>
          </cell>
          <cell r="G73">
            <v>0</v>
          </cell>
          <cell r="H73">
            <v>0</v>
          </cell>
          <cell r="I73">
            <v>0</v>
          </cell>
          <cell r="J73">
            <v>0</v>
          </cell>
          <cell r="K73">
            <v>61654.54</v>
          </cell>
          <cell r="L73">
            <v>56326.03</v>
          </cell>
          <cell r="M73">
            <v>0</v>
          </cell>
          <cell r="N73">
            <v>0</v>
          </cell>
          <cell r="O73">
            <v>0</v>
          </cell>
          <cell r="P73">
            <v>0</v>
          </cell>
          <cell r="Q73">
            <v>0</v>
          </cell>
          <cell r="R73">
            <v>0</v>
          </cell>
          <cell r="S73">
            <v>0</v>
          </cell>
          <cell r="T73">
            <v>56326.03</v>
          </cell>
        </row>
        <row r="74">
          <cell r="A74" t="str">
            <v>165</v>
          </cell>
          <cell r="B74" t="str">
            <v xml:space="preserve">               CG-Intl Priv Client (GAD165)</v>
          </cell>
          <cell r="C74">
            <v>406847.47</v>
          </cell>
          <cell r="D74">
            <v>0</v>
          </cell>
          <cell r="E74">
            <v>0</v>
          </cell>
          <cell r="F74">
            <v>0</v>
          </cell>
          <cell r="G74">
            <v>0</v>
          </cell>
          <cell r="H74">
            <v>0</v>
          </cell>
          <cell r="I74">
            <v>0</v>
          </cell>
          <cell r="J74">
            <v>0</v>
          </cell>
          <cell r="K74">
            <v>406847.47</v>
          </cell>
          <cell r="L74">
            <v>409283.67</v>
          </cell>
          <cell r="M74">
            <v>0</v>
          </cell>
          <cell r="N74">
            <v>0</v>
          </cell>
          <cell r="O74">
            <v>0</v>
          </cell>
          <cell r="P74">
            <v>0</v>
          </cell>
          <cell r="Q74">
            <v>0</v>
          </cell>
          <cell r="R74">
            <v>0</v>
          </cell>
          <cell r="S74">
            <v>-30</v>
          </cell>
          <cell r="T74">
            <v>409253.67</v>
          </cell>
        </row>
        <row r="75">
          <cell r="A75" t="str">
            <v>170</v>
          </cell>
          <cell r="B75" t="str">
            <v xml:space="preserve">               CG-Oth Private Client (GAD170)</v>
          </cell>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row>
        <row r="76">
          <cell r="A76" t="str">
            <v>400</v>
          </cell>
          <cell r="B76" t="str">
            <v xml:space="preserve">               CG-Stock Plan Services (GAD400)</v>
          </cell>
          <cell r="C76">
            <v>860245.9</v>
          </cell>
          <cell r="D76">
            <v>1635.15</v>
          </cell>
          <cell r="E76">
            <v>0</v>
          </cell>
          <cell r="F76">
            <v>0</v>
          </cell>
          <cell r="G76">
            <v>0</v>
          </cell>
          <cell r="H76">
            <v>0</v>
          </cell>
          <cell r="I76">
            <v>0</v>
          </cell>
          <cell r="J76">
            <v>0</v>
          </cell>
          <cell r="K76">
            <v>861881.05</v>
          </cell>
          <cell r="L76">
            <v>694767.92</v>
          </cell>
          <cell r="M76">
            <v>-20160.32</v>
          </cell>
          <cell r="N76">
            <v>0</v>
          </cell>
          <cell r="O76">
            <v>0</v>
          </cell>
          <cell r="P76">
            <v>0</v>
          </cell>
          <cell r="Q76">
            <v>0</v>
          </cell>
          <cell r="R76">
            <v>0</v>
          </cell>
          <cell r="S76">
            <v>0</v>
          </cell>
          <cell r="T76">
            <v>674607.6</v>
          </cell>
        </row>
        <row r="77">
          <cell r="A77" t="str">
            <v>160</v>
          </cell>
          <cell r="B77" t="str">
            <v xml:space="preserve">               CG-US Private Client (GAD160)</v>
          </cell>
          <cell r="C77">
            <v>19914221.239999998</v>
          </cell>
          <cell r="D77">
            <v>0</v>
          </cell>
          <cell r="E77">
            <v>0</v>
          </cell>
          <cell r="F77">
            <v>0</v>
          </cell>
          <cell r="G77">
            <v>0</v>
          </cell>
          <cell r="H77">
            <v>0</v>
          </cell>
          <cell r="I77">
            <v>0</v>
          </cell>
          <cell r="J77">
            <v>0</v>
          </cell>
          <cell r="K77">
            <v>19914221.239999998</v>
          </cell>
          <cell r="L77">
            <v>17511852.170000002</v>
          </cell>
          <cell r="M77">
            <v>-1828.95</v>
          </cell>
          <cell r="N77">
            <v>0</v>
          </cell>
          <cell r="O77">
            <v>0</v>
          </cell>
          <cell r="P77">
            <v>0</v>
          </cell>
          <cell r="Q77">
            <v>0</v>
          </cell>
          <cell r="R77">
            <v>0</v>
          </cell>
          <cell r="S77">
            <v>0</v>
          </cell>
          <cell r="T77">
            <v>17510023.220000003</v>
          </cell>
        </row>
        <row r="78">
          <cell r="B78" t="str">
            <v xml:space="preserve">          CG-Private Client</v>
          </cell>
          <cell r="C78">
            <v>21242969.149999999</v>
          </cell>
          <cell r="D78">
            <v>1635.15</v>
          </cell>
          <cell r="E78">
            <v>0</v>
          </cell>
          <cell r="F78">
            <v>0</v>
          </cell>
          <cell r="G78">
            <v>0</v>
          </cell>
          <cell r="H78">
            <v>0</v>
          </cell>
          <cell r="I78">
            <v>0</v>
          </cell>
          <cell r="J78">
            <v>0</v>
          </cell>
          <cell r="K78">
            <v>21244604.299999997</v>
          </cell>
          <cell r="L78">
            <v>18672229.790000003</v>
          </cell>
          <cell r="M78">
            <v>-21989.27</v>
          </cell>
          <cell r="N78">
            <v>0</v>
          </cell>
          <cell r="O78">
            <v>0</v>
          </cell>
          <cell r="P78">
            <v>0</v>
          </cell>
          <cell r="Q78">
            <v>0</v>
          </cell>
          <cell r="R78">
            <v>0</v>
          </cell>
          <cell r="S78">
            <v>-30</v>
          </cell>
          <cell r="T78">
            <v>18650210.520000003</v>
          </cell>
        </row>
        <row r="79">
          <cell r="A79" t="str">
            <v>205</v>
          </cell>
          <cell r="B79" t="str">
            <v xml:space="preserve">               CG-Smith Barney Admin (GAD205)</v>
          </cell>
          <cell r="C79">
            <v>105272.82</v>
          </cell>
          <cell r="D79">
            <v>0</v>
          </cell>
          <cell r="E79">
            <v>0</v>
          </cell>
          <cell r="F79">
            <v>0</v>
          </cell>
          <cell r="G79">
            <v>0</v>
          </cell>
          <cell r="H79">
            <v>0</v>
          </cell>
          <cell r="I79">
            <v>0</v>
          </cell>
          <cell r="J79">
            <v>0</v>
          </cell>
          <cell r="K79">
            <v>105272.82</v>
          </cell>
          <cell r="L79">
            <v>106253.26</v>
          </cell>
          <cell r="M79">
            <v>0</v>
          </cell>
          <cell r="N79">
            <v>0</v>
          </cell>
          <cell r="O79">
            <v>0</v>
          </cell>
          <cell r="P79">
            <v>0</v>
          </cell>
          <cell r="Q79">
            <v>0</v>
          </cell>
          <cell r="R79">
            <v>0</v>
          </cell>
          <cell r="S79">
            <v>0</v>
          </cell>
          <cell r="T79">
            <v>106253.26</v>
          </cell>
        </row>
        <row r="80">
          <cell r="B80" t="str">
            <v xml:space="preserve">          CG-Smith Barney Admin</v>
          </cell>
          <cell r="C80">
            <v>105272.82</v>
          </cell>
          <cell r="D80">
            <v>0</v>
          </cell>
          <cell r="E80">
            <v>0</v>
          </cell>
          <cell r="F80">
            <v>0</v>
          </cell>
          <cell r="G80">
            <v>0</v>
          </cell>
          <cell r="H80">
            <v>0</v>
          </cell>
          <cell r="I80">
            <v>0</v>
          </cell>
          <cell r="J80">
            <v>0</v>
          </cell>
          <cell r="K80">
            <v>105272.82</v>
          </cell>
          <cell r="L80">
            <v>106253.26</v>
          </cell>
          <cell r="M80">
            <v>0</v>
          </cell>
          <cell r="N80">
            <v>0</v>
          </cell>
          <cell r="O80">
            <v>0</v>
          </cell>
          <cell r="P80">
            <v>0</v>
          </cell>
          <cell r="Q80">
            <v>0</v>
          </cell>
          <cell r="R80">
            <v>0</v>
          </cell>
          <cell r="S80">
            <v>0</v>
          </cell>
          <cell r="T80">
            <v>106253.26</v>
          </cell>
        </row>
        <row r="81">
          <cell r="B81" t="str">
            <v xml:space="preserve">     CG-Smith Barney</v>
          </cell>
          <cell r="C81">
            <v>22614361.739999995</v>
          </cell>
          <cell r="D81">
            <v>630072.15</v>
          </cell>
          <cell r="E81">
            <v>39611.26</v>
          </cell>
          <cell r="F81">
            <v>0</v>
          </cell>
          <cell r="G81">
            <v>0</v>
          </cell>
          <cell r="H81">
            <v>0</v>
          </cell>
          <cell r="I81">
            <v>0</v>
          </cell>
          <cell r="J81">
            <v>0</v>
          </cell>
          <cell r="K81">
            <v>23284045.149999995</v>
          </cell>
          <cell r="L81">
            <v>19992753.43</v>
          </cell>
          <cell r="M81">
            <v>87486</v>
          </cell>
          <cell r="N81">
            <v>0</v>
          </cell>
          <cell r="O81">
            <v>0</v>
          </cell>
          <cell r="P81">
            <v>0</v>
          </cell>
          <cell r="Q81">
            <v>0</v>
          </cell>
          <cell r="R81">
            <v>0</v>
          </cell>
          <cell r="S81">
            <v>-30</v>
          </cell>
          <cell r="T81">
            <v>20080209.43</v>
          </cell>
        </row>
        <row r="82">
          <cell r="B82" t="str">
            <v>CGICS</v>
          </cell>
          <cell r="C82">
            <v>138787327.09999999</v>
          </cell>
          <cell r="D82">
            <v>60343109.099999994</v>
          </cell>
          <cell r="E82">
            <v>12884909.16</v>
          </cell>
          <cell r="F82">
            <v>20753202.580000002</v>
          </cell>
          <cell r="G82">
            <v>228573.3</v>
          </cell>
          <cell r="H82">
            <v>16317888.079999998</v>
          </cell>
          <cell r="I82">
            <v>457.89</v>
          </cell>
          <cell r="J82">
            <v>0</v>
          </cell>
          <cell r="K82">
            <v>249315467.20999998</v>
          </cell>
          <cell r="L82">
            <v>135029082.42999998</v>
          </cell>
          <cell r="M82">
            <v>52106230.570000008</v>
          </cell>
          <cell r="N82">
            <v>23829525.870000001</v>
          </cell>
          <cell r="O82">
            <v>11927334.239999998</v>
          </cell>
          <cell r="P82">
            <v>234835.49</v>
          </cell>
          <cell r="Q82">
            <v>11852484.85</v>
          </cell>
          <cell r="R82">
            <v>1128.58</v>
          </cell>
          <cell r="S82">
            <v>-30</v>
          </cell>
          <cell r="T82">
            <v>234980592.02999997</v>
          </cell>
        </row>
        <row r="84">
          <cell r="A84" t="str">
            <v>GTSOT</v>
          </cell>
          <cell r="B84" t="str">
            <v>GTS O&amp;T</v>
          </cell>
          <cell r="C84">
            <v>2786764.83</v>
          </cell>
          <cell r="D84">
            <v>1378518.3599999999</v>
          </cell>
          <cell r="E84">
            <v>0</v>
          </cell>
          <cell r="F84">
            <v>0</v>
          </cell>
          <cell r="G84">
            <v>0</v>
          </cell>
          <cell r="H84">
            <v>3651.5</v>
          </cell>
          <cell r="I84">
            <v>0</v>
          </cell>
          <cell r="J84">
            <v>0</v>
          </cell>
          <cell r="K84">
            <v>4168934.69</v>
          </cell>
          <cell r="L84">
            <v>2723944.15</v>
          </cell>
          <cell r="M84">
            <v>-831708.63999999966</v>
          </cell>
          <cell r="N84">
            <v>0</v>
          </cell>
          <cell r="O84">
            <v>0</v>
          </cell>
          <cell r="P84">
            <v>0</v>
          </cell>
          <cell r="Q84">
            <v>7983.41</v>
          </cell>
          <cell r="R84">
            <v>0</v>
          </cell>
          <cell r="S84">
            <v>0</v>
          </cell>
          <cell r="T84">
            <v>1900218.9200000002</v>
          </cell>
        </row>
        <row r="85">
          <cell r="A85" t="str">
            <v>GTSOTH</v>
          </cell>
          <cell r="B85" t="str">
            <v>GTS Other</v>
          </cell>
          <cell r="C85">
            <v>273776.74</v>
          </cell>
          <cell r="D85">
            <v>293079.21999999997</v>
          </cell>
          <cell r="E85">
            <v>26957.34</v>
          </cell>
          <cell r="F85">
            <v>0</v>
          </cell>
          <cell r="G85">
            <v>0</v>
          </cell>
          <cell r="H85">
            <v>210</v>
          </cell>
          <cell r="I85">
            <v>0</v>
          </cell>
          <cell r="J85">
            <v>0</v>
          </cell>
          <cell r="K85">
            <v>594023.30000000005</v>
          </cell>
          <cell r="L85">
            <v>255959.39</v>
          </cell>
          <cell r="M85">
            <v>253493.93</v>
          </cell>
          <cell r="N85">
            <v>24047.120000000003</v>
          </cell>
          <cell r="O85">
            <v>0</v>
          </cell>
          <cell r="P85">
            <v>0</v>
          </cell>
          <cell r="Q85">
            <v>230</v>
          </cell>
          <cell r="R85">
            <v>0</v>
          </cell>
          <cell r="S85">
            <v>0</v>
          </cell>
          <cell r="T85">
            <v>533730.43999999994</v>
          </cell>
        </row>
        <row r="86">
          <cell r="A86" t="str">
            <v>CMBOT</v>
          </cell>
          <cell r="B86" t="str">
            <v>CMB O&amp;T</v>
          </cell>
          <cell r="C86">
            <v>16321395.980000004</v>
          </cell>
          <cell r="D86">
            <v>3845179.8199999994</v>
          </cell>
          <cell r="E86">
            <v>3394833.1500000004</v>
          </cell>
          <cell r="F86">
            <v>899364.78</v>
          </cell>
          <cell r="G86">
            <v>0</v>
          </cell>
          <cell r="H86">
            <v>26095.89</v>
          </cell>
          <cell r="I86">
            <v>0</v>
          </cell>
          <cell r="J86">
            <v>0</v>
          </cell>
          <cell r="K86">
            <v>24486869.620000008</v>
          </cell>
          <cell r="L86">
            <v>16398077.720000001</v>
          </cell>
          <cell r="M86">
            <v>4057195.0999999996</v>
          </cell>
          <cell r="N86">
            <v>5475903.5300000003</v>
          </cell>
          <cell r="O86">
            <v>235292.29</v>
          </cell>
          <cell r="P86">
            <v>0</v>
          </cell>
          <cell r="Q86">
            <v>3515</v>
          </cell>
          <cell r="R86">
            <v>0</v>
          </cell>
          <cell r="S86">
            <v>0</v>
          </cell>
          <cell r="T86">
            <v>26169983.639999997</v>
          </cell>
        </row>
        <row r="87">
          <cell r="A87" t="str">
            <v>CMBOTH</v>
          </cell>
          <cell r="B87" t="str">
            <v>CMB Other</v>
          </cell>
          <cell r="C87">
            <v>708506.95000000007</v>
          </cell>
          <cell r="D87">
            <v>745236.28</v>
          </cell>
          <cell r="E87">
            <v>142292.18</v>
          </cell>
          <cell r="F87">
            <v>379477.99</v>
          </cell>
          <cell r="G87">
            <v>0</v>
          </cell>
          <cell r="H87">
            <v>1350</v>
          </cell>
          <cell r="I87">
            <v>0</v>
          </cell>
          <cell r="J87">
            <v>0</v>
          </cell>
          <cell r="K87">
            <v>1976863.4</v>
          </cell>
          <cell r="L87">
            <v>624019.71000000008</v>
          </cell>
          <cell r="M87">
            <v>449559</v>
          </cell>
          <cell r="N87">
            <v>67114.38</v>
          </cell>
          <cell r="O87">
            <v>1326525.97</v>
          </cell>
          <cell r="P87">
            <v>0</v>
          </cell>
          <cell r="Q87">
            <v>1509.14</v>
          </cell>
          <cell r="R87">
            <v>0</v>
          </cell>
          <cell r="S87">
            <v>0</v>
          </cell>
          <cell r="T87">
            <v>2468728.2000000002</v>
          </cell>
        </row>
        <row r="88">
          <cell r="A88" t="str">
            <v>LOPORT</v>
          </cell>
          <cell r="B88" t="str">
            <v>Loan Portfolio</v>
          </cell>
          <cell r="C88">
            <v>233795.48</v>
          </cell>
          <cell r="D88">
            <v>184004.59</v>
          </cell>
          <cell r="E88">
            <v>3213.8599999999997</v>
          </cell>
          <cell r="F88">
            <v>0</v>
          </cell>
          <cell r="G88">
            <v>0</v>
          </cell>
          <cell r="H88">
            <v>175</v>
          </cell>
          <cell r="I88">
            <v>0</v>
          </cell>
          <cell r="J88">
            <v>0</v>
          </cell>
          <cell r="K88">
            <v>421188.93</v>
          </cell>
          <cell r="L88">
            <v>234665.73</v>
          </cell>
          <cell r="M88">
            <v>104030.73</v>
          </cell>
          <cell r="N88">
            <v>0</v>
          </cell>
          <cell r="O88">
            <v>0</v>
          </cell>
          <cell r="P88">
            <v>0</v>
          </cell>
          <cell r="Q88">
            <v>175</v>
          </cell>
          <cell r="R88">
            <v>0</v>
          </cell>
          <cell r="S88">
            <v>0</v>
          </cell>
          <cell r="T88">
            <v>338871.46</v>
          </cell>
        </row>
        <row r="89">
          <cell r="A89" t="str">
            <v>INFRA</v>
          </cell>
          <cell r="B89" t="str">
            <v>Infrastructure Groups</v>
          </cell>
          <cell r="C89">
            <v>4487291.9800000004</v>
          </cell>
          <cell r="D89">
            <v>1947130.58</v>
          </cell>
          <cell r="E89">
            <v>3155148.42</v>
          </cell>
          <cell r="F89">
            <v>1320959.79</v>
          </cell>
          <cell r="G89">
            <v>0</v>
          </cell>
          <cell r="H89">
            <v>270390.26999999996</v>
          </cell>
          <cell r="I89">
            <v>0</v>
          </cell>
          <cell r="J89">
            <v>0</v>
          </cell>
          <cell r="K89">
            <v>11180921.040000001</v>
          </cell>
          <cell r="L89">
            <v>4085794.79</v>
          </cell>
          <cell r="M89">
            <v>2726756.46</v>
          </cell>
          <cell r="N89">
            <v>726717.97000000009</v>
          </cell>
          <cell r="O89">
            <v>1366384.18</v>
          </cell>
          <cell r="P89">
            <v>0</v>
          </cell>
          <cell r="Q89">
            <v>290943.58</v>
          </cell>
          <cell r="R89">
            <v>0</v>
          </cell>
          <cell r="S89">
            <v>0</v>
          </cell>
          <cell r="T89">
            <v>9196596.9800000004</v>
          </cell>
        </row>
        <row r="90">
          <cell r="A90" t="str">
            <v>PCOTH</v>
          </cell>
          <cell r="B90" t="str">
            <v>Private Client Other</v>
          </cell>
          <cell r="C90">
            <v>166927.36000000002</v>
          </cell>
          <cell r="D90">
            <v>0</v>
          </cell>
          <cell r="E90">
            <v>0</v>
          </cell>
          <cell r="F90">
            <v>0</v>
          </cell>
          <cell r="G90">
            <v>0</v>
          </cell>
          <cell r="H90">
            <v>0</v>
          </cell>
          <cell r="I90">
            <v>0</v>
          </cell>
          <cell r="J90">
            <v>0</v>
          </cell>
          <cell r="K90">
            <v>166927.36000000002</v>
          </cell>
          <cell r="L90">
            <v>162579.28999999998</v>
          </cell>
          <cell r="M90">
            <v>0</v>
          </cell>
          <cell r="N90">
            <v>0</v>
          </cell>
          <cell r="O90">
            <v>0</v>
          </cell>
          <cell r="P90">
            <v>0</v>
          </cell>
          <cell r="Q90">
            <v>0</v>
          </cell>
          <cell r="R90">
            <v>0</v>
          </cell>
          <cell r="S90">
            <v>0</v>
          </cell>
          <cell r="T90">
            <v>162579.28999999998</v>
          </cell>
        </row>
      </sheetData>
      <sheetData sheetId="3"/>
      <sheetData sheetId="4"/>
      <sheetData sheetId="5"/>
      <sheetData sheetId="6"/>
      <sheetData sheetId="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UMvalues"/>
    </sheetNames>
    <sheetDataSet>
      <sheetData sheetId="0" refreshError="1">
        <row r="1">
          <cell r="C1">
            <v>1</v>
          </cell>
          <cell r="D1">
            <v>2</v>
          </cell>
          <cell r="E1">
            <v>3</v>
          </cell>
          <cell r="F1">
            <v>4</v>
          </cell>
          <cell r="G1">
            <v>5</v>
          </cell>
          <cell r="H1">
            <v>6</v>
          </cell>
          <cell r="I1">
            <v>7</v>
          </cell>
          <cell r="J1">
            <v>8</v>
          </cell>
          <cell r="K1">
            <v>9</v>
          </cell>
          <cell r="L1">
            <v>10</v>
          </cell>
          <cell r="M1">
            <v>11</v>
          </cell>
          <cell r="N1">
            <v>12</v>
          </cell>
          <cell r="O1">
            <v>13</v>
          </cell>
          <cell r="P1">
            <v>14</v>
          </cell>
          <cell r="Q1">
            <v>15</v>
          </cell>
          <cell r="R1">
            <v>16</v>
          </cell>
          <cell r="S1">
            <v>17</v>
          </cell>
          <cell r="T1">
            <v>18</v>
          </cell>
          <cell r="U1">
            <v>19</v>
          </cell>
          <cell r="V1">
            <v>20</v>
          </cell>
          <cell r="W1">
            <v>21</v>
          </cell>
          <cell r="X1">
            <v>22</v>
          </cell>
          <cell r="Y1">
            <v>23</v>
          </cell>
          <cell r="Z1">
            <v>24</v>
          </cell>
          <cell r="AA1">
            <v>25</v>
          </cell>
          <cell r="AB1">
            <v>26</v>
          </cell>
          <cell r="AC1">
            <v>27</v>
          </cell>
          <cell r="AD1">
            <v>28</v>
          </cell>
          <cell r="AE1">
            <v>29</v>
          </cell>
          <cell r="AF1">
            <v>30</v>
          </cell>
          <cell r="AG1">
            <v>31</v>
          </cell>
          <cell r="AH1">
            <v>32</v>
          </cell>
          <cell r="AI1">
            <v>33</v>
          </cell>
          <cell r="AJ1">
            <v>34</v>
          </cell>
          <cell r="AK1">
            <v>35</v>
          </cell>
          <cell r="AL1">
            <v>36</v>
          </cell>
          <cell r="AM1">
            <v>37</v>
          </cell>
          <cell r="AN1">
            <v>38</v>
          </cell>
          <cell r="AO1">
            <v>39</v>
          </cell>
          <cell r="AP1">
            <v>40</v>
          </cell>
          <cell r="AQ1">
            <v>41</v>
          </cell>
          <cell r="AR1">
            <v>42</v>
          </cell>
          <cell r="AS1">
            <v>43</v>
          </cell>
          <cell r="AT1">
            <v>44</v>
          </cell>
          <cell r="AU1">
            <v>45</v>
          </cell>
          <cell r="AV1">
            <v>46</v>
          </cell>
          <cell r="AW1">
            <v>47</v>
          </cell>
          <cell r="AX1">
            <v>48</v>
          </cell>
          <cell r="AY1">
            <v>49</v>
          </cell>
          <cell r="AZ1">
            <v>50</v>
          </cell>
          <cell r="BA1">
            <v>51</v>
          </cell>
          <cell r="BB1">
            <v>52</v>
          </cell>
          <cell r="BC1">
            <v>53</v>
          </cell>
          <cell r="BD1">
            <v>54</v>
          </cell>
          <cell r="BE1">
            <v>55</v>
          </cell>
          <cell r="BF1">
            <v>56</v>
          </cell>
          <cell r="BG1">
            <v>57</v>
          </cell>
          <cell r="BH1">
            <v>58</v>
          </cell>
          <cell r="BI1">
            <v>59</v>
          </cell>
          <cell r="BJ1">
            <v>60</v>
          </cell>
          <cell r="BK1">
            <v>61</v>
          </cell>
          <cell r="BL1">
            <v>62</v>
          </cell>
          <cell r="BM1">
            <v>63</v>
          </cell>
          <cell r="BN1">
            <v>64</v>
          </cell>
          <cell r="BO1">
            <v>65</v>
          </cell>
          <cell r="BP1">
            <v>66</v>
          </cell>
          <cell r="BQ1">
            <v>67</v>
          </cell>
          <cell r="BR1">
            <v>68</v>
          </cell>
          <cell r="BS1">
            <v>69</v>
          </cell>
          <cell r="BT1">
            <v>70</v>
          </cell>
          <cell r="BU1">
            <v>71</v>
          </cell>
          <cell r="BV1">
            <v>72</v>
          </cell>
        </row>
        <row r="2">
          <cell r="A2" t="str">
            <v>4"#Macro#test</v>
          </cell>
        </row>
        <row r="3">
          <cell r="A3" t="str">
            <v>5#macrto#test</v>
          </cell>
        </row>
        <row r="4">
          <cell r="A4" t="str">
            <v>5#Ultra2#167</v>
          </cell>
          <cell r="C4">
            <v>1500</v>
          </cell>
          <cell r="D4">
            <v>2900</v>
          </cell>
        </row>
        <row r="5">
          <cell r="A5" t="str">
            <v>6#B1600B100s#450</v>
          </cell>
          <cell r="C5">
            <v>1302</v>
          </cell>
          <cell r="D5">
            <v>1736</v>
          </cell>
        </row>
        <row r="6">
          <cell r="A6" t="str">
            <v>6#e250#300</v>
          </cell>
          <cell r="C6">
            <v>2900</v>
          </cell>
          <cell r="D6">
            <v>5700</v>
          </cell>
        </row>
        <row r="7">
          <cell r="A7" t="str">
            <v>6#e250#400</v>
          </cell>
          <cell r="C7">
            <v>3806</v>
          </cell>
          <cell r="D7">
            <v>7504</v>
          </cell>
        </row>
        <row r="8">
          <cell r="A8" t="str">
            <v>6#E3500#336</v>
          </cell>
          <cell r="C8">
            <v>3108</v>
          </cell>
          <cell r="D8">
            <v>6300</v>
          </cell>
          <cell r="E8">
            <v>9500</v>
          </cell>
          <cell r="F8">
            <v>12600</v>
          </cell>
          <cell r="G8">
            <v>15650</v>
          </cell>
          <cell r="H8">
            <v>18600</v>
          </cell>
          <cell r="I8">
            <v>21500</v>
          </cell>
          <cell r="J8">
            <v>24400</v>
          </cell>
        </row>
        <row r="9">
          <cell r="A9" t="str">
            <v>6#E3500#400</v>
          </cell>
          <cell r="C9">
            <v>4216</v>
          </cell>
          <cell r="D9">
            <v>8369</v>
          </cell>
          <cell r="E9">
            <v>12460</v>
          </cell>
          <cell r="F9">
            <v>16489</v>
          </cell>
          <cell r="G9">
            <v>20458</v>
          </cell>
          <cell r="H9">
            <v>24367</v>
          </cell>
          <cell r="I9">
            <v>28218</v>
          </cell>
          <cell r="J9">
            <v>32011</v>
          </cell>
        </row>
        <row r="10">
          <cell r="A10" t="str">
            <v>6#E4000#336</v>
          </cell>
          <cell r="C10">
            <v>3308</v>
          </cell>
          <cell r="D10">
            <v>6557</v>
          </cell>
          <cell r="E10">
            <v>9748</v>
          </cell>
          <cell r="F10">
            <v>12881</v>
          </cell>
          <cell r="G10">
            <v>15957</v>
          </cell>
          <cell r="H10">
            <v>18978</v>
          </cell>
          <cell r="I10">
            <v>21945</v>
          </cell>
          <cell r="J10">
            <v>24858</v>
          </cell>
          <cell r="K10">
            <v>27719</v>
          </cell>
          <cell r="L10">
            <v>30529</v>
          </cell>
          <cell r="M10">
            <v>33288</v>
          </cell>
          <cell r="N10">
            <v>35997</v>
          </cell>
          <cell r="O10">
            <v>38657</v>
          </cell>
          <cell r="P10">
            <v>41270</v>
          </cell>
        </row>
        <row r="11">
          <cell r="A11" t="str">
            <v>6#E420R#400</v>
          </cell>
          <cell r="C11">
            <v>4200</v>
          </cell>
          <cell r="D11">
            <v>8370</v>
          </cell>
          <cell r="E11">
            <v>12300</v>
          </cell>
          <cell r="F11">
            <v>15500</v>
          </cell>
        </row>
        <row r="12">
          <cell r="A12" t="str">
            <v>6#E420R#450</v>
          </cell>
          <cell r="C12">
            <v>4675</v>
          </cell>
          <cell r="D12">
            <v>9500</v>
          </cell>
          <cell r="E12">
            <v>13900</v>
          </cell>
          <cell r="F12">
            <v>18100</v>
          </cell>
        </row>
        <row r="13">
          <cell r="A13" t="str">
            <v>6#E450#300</v>
          </cell>
          <cell r="C13">
            <v>3120</v>
          </cell>
          <cell r="D13">
            <v>6151</v>
          </cell>
          <cell r="E13">
            <v>8959</v>
          </cell>
          <cell r="F13">
            <v>11767</v>
          </cell>
        </row>
        <row r="14">
          <cell r="A14" t="str">
            <v>6#E450#400</v>
          </cell>
          <cell r="C14">
            <v>3806</v>
          </cell>
          <cell r="D14">
            <v>7504</v>
          </cell>
          <cell r="E14">
            <v>10930</v>
          </cell>
          <cell r="F14">
            <v>14356</v>
          </cell>
        </row>
        <row r="15">
          <cell r="A15" t="str">
            <v>6#E450#480</v>
          </cell>
          <cell r="C15">
            <v>4500</v>
          </cell>
          <cell r="D15">
            <v>8900</v>
          </cell>
          <cell r="E15">
            <v>12700</v>
          </cell>
          <cell r="F15">
            <v>16500</v>
          </cell>
        </row>
        <row r="16">
          <cell r="A16" t="str">
            <v>6#E4500#400</v>
          </cell>
          <cell r="C16">
            <v>4216</v>
          </cell>
          <cell r="D16">
            <v>8369</v>
          </cell>
          <cell r="E16">
            <v>12460</v>
          </cell>
          <cell r="F16">
            <v>16489</v>
          </cell>
          <cell r="G16">
            <v>20458</v>
          </cell>
          <cell r="H16">
            <v>24367</v>
          </cell>
          <cell r="I16">
            <v>28218</v>
          </cell>
          <cell r="J16">
            <v>32011</v>
          </cell>
          <cell r="K16">
            <v>35747</v>
          </cell>
          <cell r="L16">
            <v>39427</v>
          </cell>
          <cell r="M16">
            <v>43052</v>
          </cell>
          <cell r="N16">
            <v>46622</v>
          </cell>
          <cell r="O16">
            <v>50139</v>
          </cell>
          <cell r="P16">
            <v>53603</v>
          </cell>
        </row>
        <row r="17">
          <cell r="A17" t="str">
            <v>6#Ultra1#143</v>
          </cell>
          <cell r="C17">
            <v>1050</v>
          </cell>
        </row>
        <row r="18">
          <cell r="A18" t="str">
            <v>6#Ultra10#333</v>
          </cell>
          <cell r="C18">
            <v>2100</v>
          </cell>
        </row>
        <row r="19">
          <cell r="A19" t="str">
            <v>6#Ultra10#440</v>
          </cell>
          <cell r="C19">
            <v>3280</v>
          </cell>
        </row>
        <row r="20">
          <cell r="A20" t="str">
            <v>6#Ultra2#167</v>
          </cell>
          <cell r="C20">
            <v>1500</v>
          </cell>
          <cell r="D20">
            <v>2900</v>
          </cell>
        </row>
        <row r="21">
          <cell r="A21" t="str">
            <v>6#Ultra2#200</v>
          </cell>
          <cell r="C21">
            <v>2527</v>
          </cell>
          <cell r="D21">
            <v>4693</v>
          </cell>
        </row>
        <row r="22">
          <cell r="A22" t="str">
            <v>6#Ultra2#300</v>
          </cell>
          <cell r="C22">
            <v>3120</v>
          </cell>
          <cell r="D22">
            <v>5794</v>
          </cell>
        </row>
        <row r="23">
          <cell r="A23" t="str">
            <v>6#Ultra2#400</v>
          </cell>
          <cell r="C23">
            <v>3500</v>
          </cell>
          <cell r="D23">
            <v>6500</v>
          </cell>
        </row>
        <row r="24">
          <cell r="A24" t="str">
            <v>6#Ultra60#360</v>
          </cell>
          <cell r="C24">
            <v>3300</v>
          </cell>
          <cell r="D24">
            <v>6500</v>
          </cell>
        </row>
        <row r="25">
          <cell r="A25" t="str">
            <v>6#Ultra80#400</v>
          </cell>
          <cell r="C25">
            <v>3100</v>
          </cell>
          <cell r="D25">
            <v>5900</v>
          </cell>
        </row>
        <row r="26">
          <cell r="A26" t="str">
            <v>7#E10000#250</v>
          </cell>
          <cell r="C26">
            <v>2360</v>
          </cell>
          <cell r="D26">
            <v>4702</v>
          </cell>
          <cell r="E26">
            <v>7027</v>
          </cell>
          <cell r="F26">
            <v>9334</v>
          </cell>
          <cell r="G26">
            <v>11624</v>
          </cell>
          <cell r="H26">
            <v>13897</v>
          </cell>
          <cell r="I26">
            <v>16153</v>
          </cell>
          <cell r="J26">
            <v>18392</v>
          </cell>
          <cell r="K26">
            <v>20614</v>
          </cell>
          <cell r="L26">
            <v>22819</v>
          </cell>
          <cell r="M26">
            <v>25008</v>
          </cell>
          <cell r="N26">
            <v>27180</v>
          </cell>
          <cell r="O26">
            <v>29337</v>
          </cell>
          <cell r="P26">
            <v>31477</v>
          </cell>
          <cell r="Q26">
            <v>33600</v>
          </cell>
          <cell r="R26">
            <v>35708</v>
          </cell>
          <cell r="S26">
            <v>37801</v>
          </cell>
          <cell r="T26">
            <v>39877</v>
          </cell>
          <cell r="U26">
            <v>41938</v>
          </cell>
          <cell r="V26">
            <v>43983</v>
          </cell>
          <cell r="W26">
            <v>46014</v>
          </cell>
          <cell r="X26">
            <v>48028</v>
          </cell>
          <cell r="Y26">
            <v>50028</v>
          </cell>
          <cell r="Z26">
            <v>52013</v>
          </cell>
          <cell r="AA26">
            <v>53983</v>
          </cell>
          <cell r="AB26">
            <v>55938</v>
          </cell>
          <cell r="AC26">
            <v>57879</v>
          </cell>
          <cell r="AD26">
            <v>59804</v>
          </cell>
          <cell r="AE26">
            <v>61716</v>
          </cell>
          <cell r="AF26">
            <v>63613</v>
          </cell>
          <cell r="AG26">
            <v>65496</v>
          </cell>
          <cell r="AH26">
            <v>67365</v>
          </cell>
          <cell r="AI26">
            <v>69219</v>
          </cell>
          <cell r="AJ26">
            <v>71060</v>
          </cell>
          <cell r="AK26">
            <v>72887</v>
          </cell>
          <cell r="AL26">
            <v>74701</v>
          </cell>
          <cell r="AM26">
            <v>76500</v>
          </cell>
          <cell r="AN26">
            <v>78287</v>
          </cell>
          <cell r="AO26">
            <v>80059</v>
          </cell>
          <cell r="AP26">
            <v>81819</v>
          </cell>
          <cell r="AQ26">
            <v>83565</v>
          </cell>
          <cell r="AR26">
            <v>85299</v>
          </cell>
          <cell r="AS26">
            <v>87019</v>
          </cell>
          <cell r="AT26">
            <v>88726</v>
          </cell>
          <cell r="AU26">
            <v>90421</v>
          </cell>
          <cell r="AV26">
            <v>92103</v>
          </cell>
          <cell r="AW26">
            <v>93772</v>
          </cell>
          <cell r="AX26">
            <v>95429</v>
          </cell>
          <cell r="AY26">
            <v>97073</v>
          </cell>
          <cell r="AZ26">
            <v>98705</v>
          </cell>
          <cell r="BA26">
            <v>100324</v>
          </cell>
          <cell r="BB26">
            <v>101932</v>
          </cell>
          <cell r="BC26">
            <v>103528</v>
          </cell>
          <cell r="BD26">
            <v>105111</v>
          </cell>
          <cell r="BE26">
            <v>106683</v>
          </cell>
          <cell r="BF26">
            <v>108243</v>
          </cell>
          <cell r="BG26">
            <v>109791</v>
          </cell>
          <cell r="BH26">
            <v>111327</v>
          </cell>
          <cell r="BI26">
            <v>112852</v>
          </cell>
          <cell r="BJ26">
            <v>114366</v>
          </cell>
          <cell r="BK26">
            <v>115868</v>
          </cell>
          <cell r="BL26">
            <v>117359</v>
          </cell>
          <cell r="BM26">
            <v>118839</v>
          </cell>
          <cell r="BN26">
            <v>120308</v>
          </cell>
        </row>
        <row r="27">
          <cell r="A27" t="str">
            <v>7#E10000#336</v>
          </cell>
          <cell r="C27">
            <v>2979</v>
          </cell>
          <cell r="D27">
            <v>5929</v>
          </cell>
          <cell r="E27">
            <v>8849</v>
          </cell>
          <cell r="F27">
            <v>11740</v>
          </cell>
          <cell r="G27">
            <v>14602</v>
          </cell>
          <cell r="H27">
            <v>17435</v>
          </cell>
          <cell r="I27">
            <v>20240</v>
          </cell>
          <cell r="J27">
            <v>23017</v>
          </cell>
          <cell r="K27">
            <v>25767</v>
          </cell>
          <cell r="L27">
            <v>28488</v>
          </cell>
          <cell r="M27">
            <v>31183</v>
          </cell>
          <cell r="N27">
            <v>33850</v>
          </cell>
          <cell r="O27">
            <v>36491</v>
          </cell>
          <cell r="P27">
            <v>39106</v>
          </cell>
          <cell r="Q27">
            <v>41694</v>
          </cell>
          <cell r="R27">
            <v>44257</v>
          </cell>
          <cell r="S27">
            <v>46793</v>
          </cell>
          <cell r="T27">
            <v>49305</v>
          </cell>
          <cell r="U27">
            <v>51791</v>
          </cell>
          <cell r="V27">
            <v>54253</v>
          </cell>
          <cell r="W27">
            <v>56690</v>
          </cell>
          <cell r="X27">
            <v>59102</v>
          </cell>
          <cell r="Y27">
            <v>61491</v>
          </cell>
          <cell r="Z27">
            <v>63855</v>
          </cell>
          <cell r="AA27">
            <v>66196</v>
          </cell>
          <cell r="AB27">
            <v>68513</v>
          </cell>
          <cell r="AC27">
            <v>70808</v>
          </cell>
          <cell r="AD27">
            <v>73079</v>
          </cell>
          <cell r="AE27">
            <v>75327</v>
          </cell>
          <cell r="AF27">
            <v>77554</v>
          </cell>
          <cell r="AG27">
            <v>79757</v>
          </cell>
          <cell r="AH27">
            <v>81939</v>
          </cell>
          <cell r="AI27">
            <v>84099</v>
          </cell>
          <cell r="AJ27">
            <v>86238</v>
          </cell>
          <cell r="AK27">
            <v>88355</v>
          </cell>
          <cell r="AL27">
            <v>90451</v>
          </cell>
          <cell r="AM27">
            <v>92525</v>
          </cell>
          <cell r="AN27">
            <v>94580</v>
          </cell>
          <cell r="AO27">
            <v>96613</v>
          </cell>
          <cell r="AP27">
            <v>98626</v>
          </cell>
          <cell r="AQ27">
            <v>100620</v>
          </cell>
          <cell r="AR27">
            <v>102593</v>
          </cell>
          <cell r="AS27">
            <v>104546</v>
          </cell>
          <cell r="AT27">
            <v>106480</v>
          </cell>
          <cell r="AU27">
            <v>108395</v>
          </cell>
          <cell r="AV27">
            <v>110290</v>
          </cell>
          <cell r="AW27">
            <v>112167</v>
          </cell>
          <cell r="AX27">
            <v>114024</v>
          </cell>
          <cell r="AY27">
            <v>115864</v>
          </cell>
          <cell r="AZ27">
            <v>117684</v>
          </cell>
          <cell r="BA27">
            <v>119487</v>
          </cell>
          <cell r="BB27">
            <v>121271</v>
          </cell>
          <cell r="BC27">
            <v>123038</v>
          </cell>
          <cell r="BD27">
            <v>124787</v>
          </cell>
          <cell r="BE27">
            <v>126519</v>
          </cell>
          <cell r="BF27">
            <v>128233</v>
          </cell>
          <cell r="BG27">
            <v>129930</v>
          </cell>
          <cell r="BH27">
            <v>131610</v>
          </cell>
          <cell r="BI27">
            <v>133273</v>
          </cell>
          <cell r="BJ27">
            <v>134920</v>
          </cell>
          <cell r="BK27">
            <v>136550</v>
          </cell>
          <cell r="BL27">
            <v>138164</v>
          </cell>
          <cell r="BM27">
            <v>139762</v>
          </cell>
          <cell r="BN27">
            <v>141344</v>
          </cell>
        </row>
        <row r="28">
          <cell r="A28" t="str">
            <v>7#E10000#400</v>
          </cell>
          <cell r="C28">
            <v>3923</v>
          </cell>
          <cell r="D28">
            <v>7808</v>
          </cell>
          <cell r="E28">
            <v>11653</v>
          </cell>
          <cell r="F28">
            <v>15460</v>
          </cell>
          <cell r="G28">
            <v>19229</v>
          </cell>
          <cell r="H28">
            <v>22960</v>
          </cell>
          <cell r="I28">
            <v>26654</v>
          </cell>
          <cell r="J28">
            <v>30311</v>
          </cell>
          <cell r="K28">
            <v>33931</v>
          </cell>
          <cell r="L28">
            <v>37515</v>
          </cell>
          <cell r="M28">
            <v>41063</v>
          </cell>
          <cell r="N28">
            <v>44576</v>
          </cell>
          <cell r="O28">
            <v>48054</v>
          </cell>
          <cell r="P28">
            <v>51497</v>
          </cell>
          <cell r="Q28">
            <v>54905</v>
          </cell>
          <cell r="R28">
            <v>58280</v>
          </cell>
          <cell r="S28">
            <v>61620</v>
          </cell>
          <cell r="T28">
            <v>64927</v>
          </cell>
          <cell r="U28">
            <v>68202</v>
          </cell>
          <cell r="V28">
            <v>71443</v>
          </cell>
          <cell r="W28">
            <v>74652</v>
          </cell>
          <cell r="X28">
            <v>77829</v>
          </cell>
          <cell r="Y28">
            <v>80974</v>
          </cell>
          <cell r="Z28">
            <v>84088</v>
          </cell>
          <cell r="AA28">
            <v>87170</v>
          </cell>
          <cell r="AB28">
            <v>90222</v>
          </cell>
          <cell r="AC28">
            <v>93243</v>
          </cell>
          <cell r="AD28">
            <v>96234</v>
          </cell>
          <cell r="AE28">
            <v>99195</v>
          </cell>
          <cell r="AF28">
            <v>102127</v>
          </cell>
          <cell r="AG28">
            <v>105029</v>
          </cell>
          <cell r="AH28">
            <v>107902</v>
          </cell>
          <cell r="AI28">
            <v>110746</v>
          </cell>
          <cell r="AJ28">
            <v>113562</v>
          </cell>
          <cell r="AK28">
            <v>116350</v>
          </cell>
          <cell r="AL28">
            <v>119110</v>
          </cell>
          <cell r="AM28">
            <v>121843</v>
          </cell>
          <cell r="AN28">
            <v>124548</v>
          </cell>
          <cell r="AO28">
            <v>127225</v>
          </cell>
          <cell r="AP28">
            <v>129877</v>
          </cell>
          <cell r="AQ28">
            <v>132501</v>
          </cell>
          <cell r="AR28">
            <v>135100</v>
          </cell>
          <cell r="AS28">
            <v>137672</v>
          </cell>
          <cell r="AT28">
            <v>140219</v>
          </cell>
          <cell r="AU28">
            <v>142740</v>
          </cell>
          <cell r="AV28">
            <v>145236</v>
          </cell>
          <cell r="AW28">
            <v>147707</v>
          </cell>
          <cell r="AX28">
            <v>150154</v>
          </cell>
          <cell r="AY28">
            <v>152575</v>
          </cell>
          <cell r="AZ28">
            <v>154973</v>
          </cell>
          <cell r="BA28">
            <v>157347</v>
          </cell>
          <cell r="BB28">
            <v>159697</v>
          </cell>
          <cell r="BC28">
            <v>162023</v>
          </cell>
          <cell r="BD28">
            <v>164326</v>
          </cell>
          <cell r="BE28">
            <v>166607</v>
          </cell>
          <cell r="BF28">
            <v>168864</v>
          </cell>
          <cell r="BG28">
            <v>171099</v>
          </cell>
          <cell r="BH28">
            <v>173311</v>
          </cell>
          <cell r="BI28">
            <v>175502</v>
          </cell>
          <cell r="BJ28">
            <v>177670</v>
          </cell>
          <cell r="BK28">
            <v>179817</v>
          </cell>
          <cell r="BL28">
            <v>181942</v>
          </cell>
          <cell r="BM28">
            <v>184046</v>
          </cell>
          <cell r="BN28">
            <v>186129</v>
          </cell>
        </row>
        <row r="29">
          <cell r="A29" t="str">
            <v>7#e250#250</v>
          </cell>
          <cell r="C29">
            <v>2496</v>
          </cell>
          <cell r="D29">
            <v>4814</v>
          </cell>
        </row>
        <row r="30">
          <cell r="A30" t="str">
            <v>7#e250#300</v>
          </cell>
          <cell r="C30">
            <v>3120</v>
          </cell>
          <cell r="D30">
            <v>6151</v>
          </cell>
        </row>
        <row r="31">
          <cell r="A31" t="str">
            <v>7#e250#400</v>
          </cell>
          <cell r="C31">
            <v>3806</v>
          </cell>
          <cell r="D31">
            <v>7504</v>
          </cell>
        </row>
        <row r="32">
          <cell r="A32" t="str">
            <v>7#E3000#250</v>
          </cell>
          <cell r="C32">
            <v>2713</v>
          </cell>
          <cell r="D32">
            <v>5380</v>
          </cell>
          <cell r="E32">
            <v>8001</v>
          </cell>
          <cell r="F32">
            <v>10578</v>
          </cell>
          <cell r="G32">
            <v>13111</v>
          </cell>
          <cell r="H32">
            <v>15601</v>
          </cell>
          <cell r="I32">
            <v>18049</v>
          </cell>
          <cell r="J32">
            <v>20455</v>
          </cell>
        </row>
        <row r="33">
          <cell r="A33" t="str">
            <v>7#E3000#336</v>
          </cell>
          <cell r="C33">
            <v>3308</v>
          </cell>
          <cell r="D33">
            <v>6557</v>
          </cell>
          <cell r="E33">
            <v>9748</v>
          </cell>
          <cell r="F33">
            <v>12881</v>
          </cell>
          <cell r="G33">
            <v>15957</v>
          </cell>
          <cell r="H33">
            <v>18978</v>
          </cell>
          <cell r="I33">
            <v>21945</v>
          </cell>
          <cell r="J33">
            <v>24858</v>
          </cell>
        </row>
        <row r="34">
          <cell r="A34" t="str">
            <v>7#E3000#400</v>
          </cell>
          <cell r="C34">
            <v>4216</v>
          </cell>
          <cell r="D34">
            <v>8369</v>
          </cell>
          <cell r="E34">
            <v>12460</v>
          </cell>
          <cell r="F34">
            <v>16489</v>
          </cell>
          <cell r="G34">
            <v>20458</v>
          </cell>
          <cell r="H34">
            <v>24367</v>
          </cell>
          <cell r="I34">
            <v>28218</v>
          </cell>
          <cell r="J34">
            <v>32011</v>
          </cell>
        </row>
        <row r="35">
          <cell r="A35" t="str">
            <v>7#E3500#250</v>
          </cell>
          <cell r="C35">
            <v>2713</v>
          </cell>
          <cell r="D35">
            <v>5380</v>
          </cell>
          <cell r="E35">
            <v>8001</v>
          </cell>
          <cell r="F35">
            <v>10578</v>
          </cell>
          <cell r="G35">
            <v>13111</v>
          </cell>
          <cell r="H35">
            <v>15601</v>
          </cell>
          <cell r="I35">
            <v>18049</v>
          </cell>
          <cell r="J35">
            <v>20455</v>
          </cell>
        </row>
        <row r="36">
          <cell r="A36" t="str">
            <v>7#E3500#336</v>
          </cell>
          <cell r="C36">
            <v>3308</v>
          </cell>
          <cell r="D36">
            <v>6557</v>
          </cell>
          <cell r="E36">
            <v>9748</v>
          </cell>
          <cell r="F36">
            <v>12881</v>
          </cell>
          <cell r="G36">
            <v>15957</v>
          </cell>
          <cell r="H36">
            <v>18978</v>
          </cell>
          <cell r="I36">
            <v>21945</v>
          </cell>
          <cell r="J36">
            <v>24858</v>
          </cell>
        </row>
        <row r="37">
          <cell r="A37" t="str">
            <v>7#E3500#400</v>
          </cell>
          <cell r="C37">
            <v>4216</v>
          </cell>
          <cell r="D37">
            <v>8369</v>
          </cell>
          <cell r="E37">
            <v>12460</v>
          </cell>
          <cell r="F37">
            <v>16489</v>
          </cell>
          <cell r="G37">
            <v>20458</v>
          </cell>
          <cell r="H37">
            <v>24367</v>
          </cell>
          <cell r="I37">
            <v>28218</v>
          </cell>
          <cell r="J37">
            <v>32011</v>
          </cell>
        </row>
        <row r="38">
          <cell r="A38" t="str">
            <v>7#E4000#250</v>
          </cell>
          <cell r="C38">
            <v>2713</v>
          </cell>
          <cell r="D38">
            <v>5380</v>
          </cell>
          <cell r="E38">
            <v>8001</v>
          </cell>
          <cell r="F38">
            <v>10578</v>
          </cell>
          <cell r="G38">
            <v>13111</v>
          </cell>
          <cell r="H38">
            <v>15601</v>
          </cell>
          <cell r="I38">
            <v>18049</v>
          </cell>
          <cell r="J38">
            <v>20455</v>
          </cell>
          <cell r="K38">
            <v>22820</v>
          </cell>
          <cell r="L38">
            <v>25145</v>
          </cell>
          <cell r="M38">
            <v>27430</v>
          </cell>
          <cell r="N38">
            <v>29677</v>
          </cell>
          <cell r="O38">
            <v>31885</v>
          </cell>
          <cell r="P38">
            <v>34056</v>
          </cell>
        </row>
        <row r="39">
          <cell r="A39" t="str">
            <v>7#E4000#336</v>
          </cell>
          <cell r="C39">
            <v>3308</v>
          </cell>
          <cell r="D39">
            <v>6557</v>
          </cell>
          <cell r="E39">
            <v>9748</v>
          </cell>
          <cell r="F39">
            <v>12881</v>
          </cell>
          <cell r="G39">
            <v>15957</v>
          </cell>
          <cell r="H39">
            <v>18978</v>
          </cell>
          <cell r="I39">
            <v>21945</v>
          </cell>
          <cell r="J39">
            <v>24858</v>
          </cell>
          <cell r="K39">
            <v>27719</v>
          </cell>
          <cell r="L39">
            <v>30529</v>
          </cell>
          <cell r="M39">
            <v>33288</v>
          </cell>
          <cell r="N39">
            <v>35997</v>
          </cell>
          <cell r="O39">
            <v>38657</v>
          </cell>
          <cell r="P39">
            <v>41270</v>
          </cell>
        </row>
        <row r="40">
          <cell r="A40" t="str">
            <v>7#E4000#400</v>
          </cell>
          <cell r="C40">
            <v>4216</v>
          </cell>
          <cell r="D40">
            <v>8369</v>
          </cell>
          <cell r="E40">
            <v>12460</v>
          </cell>
          <cell r="F40">
            <v>16489</v>
          </cell>
          <cell r="G40">
            <v>20458</v>
          </cell>
          <cell r="H40">
            <v>24367</v>
          </cell>
          <cell r="I40">
            <v>28218</v>
          </cell>
          <cell r="J40">
            <v>32011</v>
          </cell>
          <cell r="K40">
            <v>35747</v>
          </cell>
          <cell r="L40">
            <v>39427</v>
          </cell>
          <cell r="M40">
            <v>43052</v>
          </cell>
          <cell r="N40">
            <v>46622</v>
          </cell>
          <cell r="O40">
            <v>50139</v>
          </cell>
          <cell r="P40">
            <v>53603</v>
          </cell>
        </row>
        <row r="41">
          <cell r="A41" t="str">
            <v>7#E450#250</v>
          </cell>
          <cell r="C41">
            <v>2496</v>
          </cell>
          <cell r="D41">
            <v>4814</v>
          </cell>
          <cell r="E41">
            <v>7087</v>
          </cell>
          <cell r="F41">
            <v>9360</v>
          </cell>
        </row>
        <row r="42">
          <cell r="A42" t="str">
            <v>7#E450#300</v>
          </cell>
          <cell r="C42">
            <v>3120</v>
          </cell>
          <cell r="D42">
            <v>6151</v>
          </cell>
          <cell r="E42">
            <v>8959</v>
          </cell>
          <cell r="F42">
            <v>11767</v>
          </cell>
        </row>
        <row r="43">
          <cell r="A43" t="str">
            <v>7#E450#400</v>
          </cell>
          <cell r="C43">
            <v>3806</v>
          </cell>
          <cell r="D43">
            <v>7504</v>
          </cell>
          <cell r="E43">
            <v>10930</v>
          </cell>
          <cell r="F43">
            <v>14356</v>
          </cell>
        </row>
        <row r="44">
          <cell r="A44" t="str">
            <v>7#E4500#250</v>
          </cell>
          <cell r="C44">
            <v>2713</v>
          </cell>
          <cell r="D44">
            <v>5380</v>
          </cell>
          <cell r="E44">
            <v>8001</v>
          </cell>
          <cell r="F44">
            <v>10578</v>
          </cell>
          <cell r="G44">
            <v>13111</v>
          </cell>
          <cell r="H44">
            <v>15601</v>
          </cell>
          <cell r="I44">
            <v>18049</v>
          </cell>
          <cell r="J44">
            <v>20455</v>
          </cell>
          <cell r="K44">
            <v>22820</v>
          </cell>
          <cell r="L44">
            <v>25145</v>
          </cell>
          <cell r="M44">
            <v>27430</v>
          </cell>
          <cell r="N44">
            <v>29677</v>
          </cell>
          <cell r="O44">
            <v>31885</v>
          </cell>
          <cell r="P44">
            <v>34056</v>
          </cell>
        </row>
        <row r="45">
          <cell r="A45" t="str">
            <v>7#E4500#336</v>
          </cell>
          <cell r="C45">
            <v>3308</v>
          </cell>
          <cell r="D45">
            <v>6557</v>
          </cell>
          <cell r="E45">
            <v>9748</v>
          </cell>
          <cell r="F45">
            <v>12881</v>
          </cell>
          <cell r="G45">
            <v>15957</v>
          </cell>
          <cell r="H45">
            <v>18978</v>
          </cell>
          <cell r="I45">
            <v>21945</v>
          </cell>
          <cell r="J45">
            <v>24858</v>
          </cell>
          <cell r="K45">
            <v>27719</v>
          </cell>
          <cell r="L45">
            <v>30529</v>
          </cell>
          <cell r="M45">
            <v>33288</v>
          </cell>
          <cell r="N45">
            <v>35997</v>
          </cell>
          <cell r="O45">
            <v>38657</v>
          </cell>
          <cell r="P45">
            <v>41270</v>
          </cell>
        </row>
        <row r="46">
          <cell r="A46" t="str">
            <v>7#E4500#400</v>
          </cell>
          <cell r="C46">
            <v>4216</v>
          </cell>
          <cell r="D46">
            <v>8369</v>
          </cell>
          <cell r="E46">
            <v>12460</v>
          </cell>
          <cell r="F46">
            <v>16489</v>
          </cell>
          <cell r="G46">
            <v>20458</v>
          </cell>
          <cell r="H46">
            <v>24367</v>
          </cell>
          <cell r="I46">
            <v>28218</v>
          </cell>
          <cell r="J46">
            <v>32011</v>
          </cell>
          <cell r="K46">
            <v>35747</v>
          </cell>
          <cell r="L46">
            <v>39427</v>
          </cell>
          <cell r="M46">
            <v>43052</v>
          </cell>
          <cell r="N46">
            <v>46622</v>
          </cell>
          <cell r="O46">
            <v>50139</v>
          </cell>
          <cell r="P46">
            <v>53603</v>
          </cell>
        </row>
        <row r="47">
          <cell r="A47" t="str">
            <v>7#E5000#250</v>
          </cell>
          <cell r="C47">
            <v>2713</v>
          </cell>
          <cell r="D47">
            <v>5380</v>
          </cell>
          <cell r="E47">
            <v>8001</v>
          </cell>
          <cell r="F47">
            <v>10578</v>
          </cell>
          <cell r="G47">
            <v>13111</v>
          </cell>
          <cell r="H47">
            <v>15601</v>
          </cell>
          <cell r="I47">
            <v>18049</v>
          </cell>
          <cell r="J47">
            <v>20455</v>
          </cell>
          <cell r="K47">
            <v>22820</v>
          </cell>
          <cell r="L47">
            <v>25145</v>
          </cell>
          <cell r="M47">
            <v>27430</v>
          </cell>
          <cell r="N47">
            <v>29677</v>
          </cell>
          <cell r="O47">
            <v>31885</v>
          </cell>
          <cell r="P47">
            <v>34056</v>
          </cell>
        </row>
        <row r="48">
          <cell r="A48" t="str">
            <v>7#E5000#336</v>
          </cell>
          <cell r="C48">
            <v>3308</v>
          </cell>
          <cell r="D48">
            <v>6557</v>
          </cell>
          <cell r="E48">
            <v>9748</v>
          </cell>
          <cell r="F48">
            <v>12881</v>
          </cell>
          <cell r="G48">
            <v>15957</v>
          </cell>
          <cell r="H48">
            <v>18978</v>
          </cell>
          <cell r="I48">
            <v>21945</v>
          </cell>
          <cell r="J48">
            <v>24858</v>
          </cell>
          <cell r="K48">
            <v>27719</v>
          </cell>
          <cell r="L48">
            <v>30529</v>
          </cell>
          <cell r="M48">
            <v>33288</v>
          </cell>
          <cell r="N48">
            <v>35997</v>
          </cell>
          <cell r="O48">
            <v>38657</v>
          </cell>
          <cell r="P48">
            <v>41270</v>
          </cell>
        </row>
        <row r="49">
          <cell r="A49" t="str">
            <v>7#E5000#400</v>
          </cell>
          <cell r="C49">
            <v>4216</v>
          </cell>
          <cell r="D49">
            <v>8369</v>
          </cell>
          <cell r="E49">
            <v>12460</v>
          </cell>
          <cell r="F49">
            <v>16489</v>
          </cell>
          <cell r="G49">
            <v>20458</v>
          </cell>
          <cell r="H49">
            <v>24367</v>
          </cell>
          <cell r="I49">
            <v>28218</v>
          </cell>
          <cell r="J49">
            <v>32011</v>
          </cell>
          <cell r="K49">
            <v>35747</v>
          </cell>
          <cell r="L49">
            <v>39427</v>
          </cell>
          <cell r="M49">
            <v>43052</v>
          </cell>
          <cell r="N49">
            <v>46622</v>
          </cell>
          <cell r="O49">
            <v>50139</v>
          </cell>
          <cell r="P49">
            <v>53603</v>
          </cell>
        </row>
        <row r="50">
          <cell r="A50" t="str">
            <v>7#E5500#250</v>
          </cell>
          <cell r="C50">
            <v>2713</v>
          </cell>
          <cell r="D50">
            <v>5380</v>
          </cell>
          <cell r="E50">
            <v>8001</v>
          </cell>
          <cell r="F50">
            <v>10578</v>
          </cell>
          <cell r="G50">
            <v>13111</v>
          </cell>
          <cell r="H50">
            <v>15601</v>
          </cell>
          <cell r="I50">
            <v>18049</v>
          </cell>
          <cell r="J50">
            <v>20455</v>
          </cell>
          <cell r="K50">
            <v>22820</v>
          </cell>
          <cell r="L50">
            <v>25145</v>
          </cell>
          <cell r="M50">
            <v>27430</v>
          </cell>
          <cell r="N50">
            <v>29677</v>
          </cell>
          <cell r="O50">
            <v>31885</v>
          </cell>
          <cell r="P50">
            <v>34056</v>
          </cell>
        </row>
        <row r="51">
          <cell r="A51" t="str">
            <v>7#E5500#336</v>
          </cell>
          <cell r="C51">
            <v>3308</v>
          </cell>
          <cell r="D51">
            <v>6557</v>
          </cell>
          <cell r="E51">
            <v>9748</v>
          </cell>
          <cell r="F51">
            <v>12881</v>
          </cell>
          <cell r="G51">
            <v>15957</v>
          </cell>
          <cell r="H51">
            <v>18978</v>
          </cell>
          <cell r="I51">
            <v>21945</v>
          </cell>
          <cell r="J51">
            <v>24858</v>
          </cell>
          <cell r="K51">
            <v>27719</v>
          </cell>
          <cell r="L51">
            <v>30529</v>
          </cell>
          <cell r="M51">
            <v>33288</v>
          </cell>
          <cell r="N51">
            <v>35997</v>
          </cell>
          <cell r="O51">
            <v>38657</v>
          </cell>
          <cell r="P51">
            <v>41270</v>
          </cell>
        </row>
        <row r="52">
          <cell r="A52" t="str">
            <v>7#E5500#400</v>
          </cell>
          <cell r="C52">
            <v>4216</v>
          </cell>
          <cell r="D52">
            <v>8369</v>
          </cell>
          <cell r="E52">
            <v>12460</v>
          </cell>
          <cell r="F52">
            <v>16489</v>
          </cell>
          <cell r="G52">
            <v>20458</v>
          </cell>
          <cell r="H52">
            <v>24367</v>
          </cell>
          <cell r="I52">
            <v>28218</v>
          </cell>
          <cell r="J52">
            <v>32011</v>
          </cell>
          <cell r="K52">
            <v>35747</v>
          </cell>
          <cell r="L52">
            <v>39427</v>
          </cell>
          <cell r="M52">
            <v>43052</v>
          </cell>
          <cell r="N52">
            <v>46622</v>
          </cell>
          <cell r="O52">
            <v>50139</v>
          </cell>
          <cell r="P52">
            <v>53603</v>
          </cell>
        </row>
        <row r="53">
          <cell r="A53" t="str">
            <v>7#E6000#250</v>
          </cell>
          <cell r="C53">
            <v>2713</v>
          </cell>
          <cell r="D53">
            <v>5380</v>
          </cell>
          <cell r="E53">
            <v>8001</v>
          </cell>
          <cell r="F53">
            <v>10578</v>
          </cell>
          <cell r="G53">
            <v>13111</v>
          </cell>
          <cell r="H53">
            <v>15601</v>
          </cell>
          <cell r="I53">
            <v>18049</v>
          </cell>
          <cell r="J53">
            <v>20455</v>
          </cell>
          <cell r="K53">
            <v>22820</v>
          </cell>
          <cell r="L53">
            <v>25145</v>
          </cell>
          <cell r="M53">
            <v>27430</v>
          </cell>
          <cell r="N53">
            <v>29677</v>
          </cell>
          <cell r="O53">
            <v>31885</v>
          </cell>
          <cell r="P53">
            <v>34056</v>
          </cell>
          <cell r="Q53">
            <v>36190</v>
          </cell>
          <cell r="R53">
            <v>38288</v>
          </cell>
          <cell r="S53">
            <v>40350</v>
          </cell>
          <cell r="T53">
            <v>42377</v>
          </cell>
          <cell r="U53">
            <v>44369</v>
          </cell>
          <cell r="V53">
            <v>46328</v>
          </cell>
          <cell r="W53">
            <v>48253</v>
          </cell>
          <cell r="X53">
            <v>50146</v>
          </cell>
          <cell r="Y53">
            <v>52006</v>
          </cell>
          <cell r="Z53">
            <v>53835</v>
          </cell>
          <cell r="AA53">
            <v>55633</v>
          </cell>
          <cell r="AB53">
            <v>57400</v>
          </cell>
          <cell r="AC53">
            <v>59137</v>
          </cell>
          <cell r="AD53">
            <v>60844</v>
          </cell>
          <cell r="AE53">
            <v>62523</v>
          </cell>
          <cell r="AF53">
            <v>64173</v>
          </cell>
        </row>
        <row r="54">
          <cell r="A54" t="str">
            <v>7#E6000#336</v>
          </cell>
          <cell r="C54">
            <v>3308</v>
          </cell>
          <cell r="D54">
            <v>6557</v>
          </cell>
          <cell r="E54">
            <v>9748</v>
          </cell>
          <cell r="F54">
            <v>12881</v>
          </cell>
          <cell r="G54">
            <v>15957</v>
          </cell>
          <cell r="H54">
            <v>18978</v>
          </cell>
          <cell r="I54">
            <v>21945</v>
          </cell>
          <cell r="J54">
            <v>24858</v>
          </cell>
          <cell r="K54">
            <v>27719</v>
          </cell>
          <cell r="L54">
            <v>30529</v>
          </cell>
          <cell r="M54">
            <v>33288</v>
          </cell>
          <cell r="N54">
            <v>35997</v>
          </cell>
          <cell r="O54">
            <v>38657</v>
          </cell>
          <cell r="P54">
            <v>41270</v>
          </cell>
          <cell r="Q54">
            <v>43836</v>
          </cell>
          <cell r="R54">
            <v>46355</v>
          </cell>
          <cell r="S54">
            <v>48829</v>
          </cell>
          <cell r="T54">
            <v>51258</v>
          </cell>
          <cell r="U54">
            <v>53644</v>
          </cell>
          <cell r="V54">
            <v>55987</v>
          </cell>
          <cell r="W54">
            <v>58288</v>
          </cell>
          <cell r="X54">
            <v>60547</v>
          </cell>
          <cell r="Y54">
            <v>62765</v>
          </cell>
          <cell r="Z54">
            <v>64944</v>
          </cell>
          <cell r="AA54">
            <v>67083</v>
          </cell>
          <cell r="AB54">
            <v>69184</v>
          </cell>
          <cell r="AC54">
            <v>71247</v>
          </cell>
          <cell r="AD54">
            <v>73273</v>
          </cell>
          <cell r="AE54">
            <v>75263</v>
          </cell>
          <cell r="AF54">
            <v>77216</v>
          </cell>
        </row>
        <row r="55">
          <cell r="A55" t="str">
            <v>7#E6000#400</v>
          </cell>
          <cell r="C55">
            <v>4216</v>
          </cell>
          <cell r="D55">
            <v>8369</v>
          </cell>
          <cell r="E55">
            <v>12460</v>
          </cell>
          <cell r="F55">
            <v>16489</v>
          </cell>
          <cell r="G55">
            <v>20458</v>
          </cell>
          <cell r="H55">
            <v>24367</v>
          </cell>
          <cell r="I55">
            <v>28218</v>
          </cell>
          <cell r="J55">
            <v>32011</v>
          </cell>
          <cell r="K55">
            <v>35747</v>
          </cell>
          <cell r="L55">
            <v>39427</v>
          </cell>
          <cell r="M55">
            <v>43052</v>
          </cell>
          <cell r="N55">
            <v>46622</v>
          </cell>
          <cell r="O55">
            <v>50139</v>
          </cell>
          <cell r="P55">
            <v>53603</v>
          </cell>
          <cell r="Q55">
            <v>57016</v>
          </cell>
          <cell r="R55">
            <v>60377</v>
          </cell>
          <cell r="S55">
            <v>63687</v>
          </cell>
          <cell r="T55">
            <v>66948</v>
          </cell>
          <cell r="U55">
            <v>70160</v>
          </cell>
          <cell r="V55">
            <v>73324</v>
          </cell>
          <cell r="W55">
            <v>76440</v>
          </cell>
          <cell r="X55">
            <v>79510</v>
          </cell>
          <cell r="Y55">
            <v>82534</v>
          </cell>
          <cell r="Z55">
            <v>85512</v>
          </cell>
          <cell r="AA55">
            <v>88445</v>
          </cell>
          <cell r="AB55">
            <v>91335</v>
          </cell>
          <cell r="AC55">
            <v>94181</v>
          </cell>
          <cell r="AD55">
            <v>96985</v>
          </cell>
          <cell r="AE55">
            <v>99746</v>
          </cell>
          <cell r="AF55">
            <v>102466</v>
          </cell>
        </row>
        <row r="56">
          <cell r="A56" t="str">
            <v>7#E6500#250</v>
          </cell>
          <cell r="C56">
            <v>2713</v>
          </cell>
          <cell r="D56">
            <v>5380</v>
          </cell>
          <cell r="E56">
            <v>8001</v>
          </cell>
          <cell r="F56">
            <v>10578</v>
          </cell>
          <cell r="G56">
            <v>13111</v>
          </cell>
          <cell r="H56">
            <v>15601</v>
          </cell>
          <cell r="I56">
            <v>18049</v>
          </cell>
          <cell r="J56">
            <v>20455</v>
          </cell>
          <cell r="K56">
            <v>22820</v>
          </cell>
          <cell r="L56">
            <v>25145</v>
          </cell>
          <cell r="M56">
            <v>27430</v>
          </cell>
          <cell r="N56">
            <v>29677</v>
          </cell>
          <cell r="O56">
            <v>31885</v>
          </cell>
          <cell r="P56">
            <v>34056</v>
          </cell>
          <cell r="Q56">
            <v>36190</v>
          </cell>
          <cell r="R56">
            <v>38288</v>
          </cell>
          <cell r="S56">
            <v>40350</v>
          </cell>
          <cell r="T56">
            <v>42377</v>
          </cell>
          <cell r="U56">
            <v>44369</v>
          </cell>
          <cell r="V56">
            <v>46328</v>
          </cell>
          <cell r="W56">
            <v>48253</v>
          </cell>
          <cell r="X56">
            <v>50146</v>
          </cell>
          <cell r="Y56">
            <v>52006</v>
          </cell>
          <cell r="Z56">
            <v>53835</v>
          </cell>
          <cell r="AA56">
            <v>55633</v>
          </cell>
          <cell r="AB56">
            <v>57400</v>
          </cell>
          <cell r="AC56">
            <v>59137</v>
          </cell>
          <cell r="AD56">
            <v>60844</v>
          </cell>
          <cell r="AE56">
            <v>62523</v>
          </cell>
          <cell r="AF56">
            <v>64173</v>
          </cell>
        </row>
        <row r="57">
          <cell r="A57" t="str">
            <v>7#E6500#336</v>
          </cell>
          <cell r="C57">
            <v>3308</v>
          </cell>
          <cell r="D57">
            <v>6557</v>
          </cell>
          <cell r="E57">
            <v>9748</v>
          </cell>
          <cell r="F57">
            <v>12881</v>
          </cell>
          <cell r="G57">
            <v>15957</v>
          </cell>
          <cell r="H57">
            <v>18978</v>
          </cell>
          <cell r="I57">
            <v>21945</v>
          </cell>
          <cell r="J57">
            <v>24858</v>
          </cell>
          <cell r="K57">
            <v>27719</v>
          </cell>
          <cell r="L57">
            <v>30529</v>
          </cell>
          <cell r="M57">
            <v>33288</v>
          </cell>
          <cell r="N57">
            <v>35997</v>
          </cell>
          <cell r="O57">
            <v>38657</v>
          </cell>
          <cell r="P57">
            <v>41270</v>
          </cell>
          <cell r="Q57">
            <v>43836</v>
          </cell>
          <cell r="R57">
            <v>46355</v>
          </cell>
          <cell r="S57">
            <v>48829</v>
          </cell>
          <cell r="T57">
            <v>51258</v>
          </cell>
          <cell r="U57">
            <v>53644</v>
          </cell>
          <cell r="V57">
            <v>55987</v>
          </cell>
          <cell r="W57">
            <v>58288</v>
          </cell>
          <cell r="X57">
            <v>60547</v>
          </cell>
          <cell r="Y57">
            <v>62765</v>
          </cell>
          <cell r="Z57">
            <v>64944</v>
          </cell>
          <cell r="AA57">
            <v>67083</v>
          </cell>
          <cell r="AB57">
            <v>69184</v>
          </cell>
          <cell r="AC57">
            <v>71247</v>
          </cell>
          <cell r="AD57">
            <v>73273</v>
          </cell>
          <cell r="AE57">
            <v>75263</v>
          </cell>
          <cell r="AF57">
            <v>77216</v>
          </cell>
        </row>
        <row r="58">
          <cell r="A58" t="str">
            <v>7#E6500#400</v>
          </cell>
          <cell r="C58">
            <v>4216</v>
          </cell>
          <cell r="D58">
            <v>8369</v>
          </cell>
          <cell r="E58">
            <v>12460</v>
          </cell>
          <cell r="F58">
            <v>16489</v>
          </cell>
          <cell r="G58">
            <v>20458</v>
          </cell>
          <cell r="H58">
            <v>24367</v>
          </cell>
          <cell r="I58">
            <v>28218</v>
          </cell>
          <cell r="J58">
            <v>32011</v>
          </cell>
          <cell r="K58">
            <v>35747</v>
          </cell>
          <cell r="L58">
            <v>39427</v>
          </cell>
          <cell r="M58">
            <v>43052</v>
          </cell>
          <cell r="N58">
            <v>46622</v>
          </cell>
          <cell r="O58">
            <v>50139</v>
          </cell>
          <cell r="P58">
            <v>53603</v>
          </cell>
          <cell r="Q58">
            <v>57016</v>
          </cell>
          <cell r="R58">
            <v>60377</v>
          </cell>
          <cell r="S58">
            <v>63687</v>
          </cell>
          <cell r="T58">
            <v>66948</v>
          </cell>
          <cell r="U58">
            <v>70160</v>
          </cell>
          <cell r="V58">
            <v>73324</v>
          </cell>
          <cell r="W58">
            <v>76440</v>
          </cell>
          <cell r="X58">
            <v>79510</v>
          </cell>
          <cell r="Y58">
            <v>82534</v>
          </cell>
          <cell r="Z58">
            <v>85512</v>
          </cell>
          <cell r="AA58">
            <v>88445</v>
          </cell>
          <cell r="AB58">
            <v>91335</v>
          </cell>
          <cell r="AC58">
            <v>94181</v>
          </cell>
          <cell r="AD58">
            <v>96985</v>
          </cell>
          <cell r="AE58">
            <v>99746</v>
          </cell>
          <cell r="AF58">
            <v>102466</v>
          </cell>
        </row>
        <row r="59">
          <cell r="A59" t="str">
            <v>7#Sparc10#50</v>
          </cell>
          <cell r="C59">
            <v>338</v>
          </cell>
          <cell r="D59">
            <v>657</v>
          </cell>
          <cell r="E59">
            <v>950</v>
          </cell>
          <cell r="F59">
            <v>1243</v>
          </cell>
        </row>
        <row r="60">
          <cell r="A60" t="str">
            <v>7#Sparc1000#60</v>
          </cell>
          <cell r="C60">
            <v>623</v>
          </cell>
          <cell r="D60">
            <v>1214</v>
          </cell>
          <cell r="E60">
            <v>1776</v>
          </cell>
          <cell r="F60">
            <v>2310</v>
          </cell>
          <cell r="G60">
            <v>2817</v>
          </cell>
          <cell r="H60">
            <v>3299</v>
          </cell>
          <cell r="I60">
            <v>3757</v>
          </cell>
          <cell r="J60">
            <v>4191</v>
          </cell>
        </row>
        <row r="61">
          <cell r="A61" t="str">
            <v>7#Sparc1000#85</v>
          </cell>
          <cell r="C61">
            <v>662</v>
          </cell>
          <cell r="D61">
            <v>1288</v>
          </cell>
          <cell r="E61">
            <v>1880</v>
          </cell>
          <cell r="F61">
            <v>2439</v>
          </cell>
          <cell r="G61">
            <v>2967</v>
          </cell>
          <cell r="H61">
            <v>3467</v>
          </cell>
          <cell r="I61">
            <v>3938</v>
          </cell>
          <cell r="J61">
            <v>4384</v>
          </cell>
        </row>
        <row r="62">
          <cell r="A62" t="str">
            <v>7#Sparc1000e#60</v>
          </cell>
          <cell r="C62">
            <v>623</v>
          </cell>
          <cell r="D62">
            <v>1214</v>
          </cell>
          <cell r="E62">
            <v>1776</v>
          </cell>
          <cell r="F62">
            <v>2310</v>
          </cell>
          <cell r="G62">
            <v>2817</v>
          </cell>
          <cell r="H62">
            <v>3299</v>
          </cell>
          <cell r="I62">
            <v>3757</v>
          </cell>
          <cell r="J62">
            <v>4191</v>
          </cell>
        </row>
        <row r="63">
          <cell r="A63" t="str">
            <v>7#Sparc1000e#85</v>
          </cell>
          <cell r="C63">
            <v>662</v>
          </cell>
          <cell r="D63">
            <v>1288</v>
          </cell>
          <cell r="E63">
            <v>1880</v>
          </cell>
          <cell r="F63">
            <v>2439</v>
          </cell>
          <cell r="G63">
            <v>2967</v>
          </cell>
          <cell r="H63">
            <v>3467</v>
          </cell>
          <cell r="I63">
            <v>3938</v>
          </cell>
          <cell r="J63">
            <v>4384</v>
          </cell>
        </row>
        <row r="64">
          <cell r="A64" t="str">
            <v>7#Sparc2#40</v>
          </cell>
          <cell r="C64">
            <v>149</v>
          </cell>
        </row>
        <row r="65">
          <cell r="A65" t="str">
            <v>7#Sparc20#75</v>
          </cell>
          <cell r="C65">
            <v>638</v>
          </cell>
          <cell r="D65">
            <v>1238</v>
          </cell>
          <cell r="E65">
            <v>1600</v>
          </cell>
          <cell r="F65">
            <v>2000</v>
          </cell>
        </row>
        <row r="66">
          <cell r="A66" t="str">
            <v>7#Sparc2000#60</v>
          </cell>
          <cell r="C66">
            <v>770</v>
          </cell>
          <cell r="D66">
            <v>1531</v>
          </cell>
          <cell r="E66">
            <v>2284</v>
          </cell>
          <cell r="F66">
            <v>3028</v>
          </cell>
          <cell r="G66">
            <v>3765</v>
          </cell>
          <cell r="H66">
            <v>4493</v>
          </cell>
          <cell r="I66">
            <v>5213</v>
          </cell>
          <cell r="J66">
            <v>5926</v>
          </cell>
          <cell r="K66">
            <v>6630</v>
          </cell>
          <cell r="L66">
            <v>7327</v>
          </cell>
          <cell r="M66">
            <v>8016</v>
          </cell>
          <cell r="N66">
            <v>8697</v>
          </cell>
          <cell r="O66">
            <v>9371</v>
          </cell>
          <cell r="P66">
            <v>10038</v>
          </cell>
          <cell r="Q66">
            <v>10697</v>
          </cell>
          <cell r="R66">
            <v>11349</v>
          </cell>
          <cell r="S66">
            <v>11994</v>
          </cell>
          <cell r="T66">
            <v>12632</v>
          </cell>
          <cell r="U66">
            <v>13263</v>
          </cell>
          <cell r="V66">
            <v>13886</v>
          </cell>
        </row>
        <row r="67">
          <cell r="A67" t="str">
            <v>7#Sparc2000#85</v>
          </cell>
          <cell r="C67">
            <v>837</v>
          </cell>
          <cell r="D67">
            <v>1664</v>
          </cell>
          <cell r="E67">
            <v>2482</v>
          </cell>
          <cell r="F67">
            <v>3292</v>
          </cell>
          <cell r="G67">
            <v>4092</v>
          </cell>
          <cell r="H67">
            <v>4884</v>
          </cell>
          <cell r="I67">
            <v>5667</v>
          </cell>
          <cell r="J67">
            <v>6441</v>
          </cell>
          <cell r="K67">
            <v>7207</v>
          </cell>
          <cell r="L67">
            <v>7964</v>
          </cell>
          <cell r="M67">
            <v>8713</v>
          </cell>
          <cell r="N67">
            <v>9454</v>
          </cell>
          <cell r="O67">
            <v>10186</v>
          </cell>
          <cell r="P67">
            <v>10911</v>
          </cell>
          <cell r="Q67">
            <v>11627</v>
          </cell>
          <cell r="R67">
            <v>12336</v>
          </cell>
          <cell r="S67">
            <v>13037</v>
          </cell>
          <cell r="T67">
            <v>13730</v>
          </cell>
          <cell r="U67">
            <v>14416</v>
          </cell>
          <cell r="V67">
            <v>15094</v>
          </cell>
        </row>
        <row r="68">
          <cell r="A68" t="str">
            <v>7#Sparc2000e#60</v>
          </cell>
          <cell r="C68">
            <v>770</v>
          </cell>
          <cell r="D68">
            <v>1531</v>
          </cell>
          <cell r="E68">
            <v>2284</v>
          </cell>
          <cell r="F68">
            <v>3028</v>
          </cell>
          <cell r="G68">
            <v>3765</v>
          </cell>
          <cell r="H68">
            <v>4493</v>
          </cell>
          <cell r="I68">
            <v>5213</v>
          </cell>
          <cell r="J68">
            <v>5926</v>
          </cell>
          <cell r="K68">
            <v>6630</v>
          </cell>
          <cell r="L68">
            <v>7327</v>
          </cell>
          <cell r="M68">
            <v>8016</v>
          </cell>
          <cell r="N68">
            <v>8697</v>
          </cell>
          <cell r="O68">
            <v>9371</v>
          </cell>
          <cell r="P68">
            <v>10038</v>
          </cell>
          <cell r="Q68">
            <v>10697</v>
          </cell>
          <cell r="R68">
            <v>11349</v>
          </cell>
          <cell r="S68">
            <v>11994</v>
          </cell>
          <cell r="T68">
            <v>12632</v>
          </cell>
          <cell r="U68">
            <v>13263</v>
          </cell>
          <cell r="V68">
            <v>13886</v>
          </cell>
        </row>
        <row r="69">
          <cell r="A69" t="str">
            <v>7#Sparc2000e#85</v>
          </cell>
          <cell r="C69">
            <v>837</v>
          </cell>
          <cell r="D69">
            <v>1664</v>
          </cell>
          <cell r="E69">
            <v>2482</v>
          </cell>
          <cell r="F69">
            <v>3292</v>
          </cell>
          <cell r="G69">
            <v>4092</v>
          </cell>
          <cell r="H69">
            <v>4884</v>
          </cell>
          <cell r="I69">
            <v>5667</v>
          </cell>
          <cell r="J69">
            <v>6441</v>
          </cell>
          <cell r="K69">
            <v>7207</v>
          </cell>
          <cell r="L69">
            <v>7964</v>
          </cell>
          <cell r="M69">
            <v>8713</v>
          </cell>
          <cell r="N69">
            <v>9454</v>
          </cell>
          <cell r="O69">
            <v>10186</v>
          </cell>
          <cell r="P69">
            <v>10911</v>
          </cell>
          <cell r="Q69">
            <v>11627</v>
          </cell>
          <cell r="R69">
            <v>12336</v>
          </cell>
          <cell r="S69">
            <v>13037</v>
          </cell>
          <cell r="T69">
            <v>13730</v>
          </cell>
          <cell r="U69">
            <v>14416</v>
          </cell>
          <cell r="V69">
            <v>15094</v>
          </cell>
        </row>
        <row r="70">
          <cell r="A70" t="str">
            <v>7#SparcIPX#40</v>
          </cell>
          <cell r="C70">
            <v>149</v>
          </cell>
        </row>
        <row r="71">
          <cell r="A71" t="str">
            <v>7#Ultra1#143</v>
          </cell>
          <cell r="C71">
            <v>1284</v>
          </cell>
        </row>
        <row r="72">
          <cell r="A72" t="str">
            <v>7#Ultra1#167</v>
          </cell>
          <cell r="C72">
            <v>1500</v>
          </cell>
        </row>
        <row r="73">
          <cell r="A73" t="str">
            <v>7#Ultra10#266</v>
          </cell>
          <cell r="C73">
            <v>1845</v>
          </cell>
        </row>
        <row r="74">
          <cell r="A74" t="str">
            <v>7#Ultra10#300</v>
          </cell>
          <cell r="C74">
            <v>2050</v>
          </cell>
        </row>
        <row r="75">
          <cell r="A75" t="str">
            <v>7#Ultra10#360</v>
          </cell>
          <cell r="C75">
            <v>2419</v>
          </cell>
        </row>
        <row r="76">
          <cell r="A76" t="str">
            <v>7#Ultra10#440</v>
          </cell>
          <cell r="C76">
            <v>3280</v>
          </cell>
        </row>
        <row r="77">
          <cell r="A77" t="str">
            <v>7#Ultra2#167</v>
          </cell>
          <cell r="C77">
            <v>1500</v>
          </cell>
          <cell r="D77">
            <v>2900</v>
          </cell>
        </row>
        <row r="78">
          <cell r="A78" t="str">
            <v>7#Ultra2#200</v>
          </cell>
          <cell r="C78">
            <v>2527</v>
          </cell>
          <cell r="D78">
            <v>4693</v>
          </cell>
        </row>
        <row r="79">
          <cell r="A79" t="str">
            <v>7#Ultra2#300</v>
          </cell>
          <cell r="C79">
            <v>3120</v>
          </cell>
          <cell r="D79">
            <v>5794</v>
          </cell>
        </row>
        <row r="80">
          <cell r="A80" t="str">
            <v>7#Ultra2#360</v>
          </cell>
          <cell r="C80">
            <v>3682</v>
          </cell>
          <cell r="D80">
            <v>6837</v>
          </cell>
        </row>
        <row r="81">
          <cell r="A81" t="str">
            <v>7#Ultra30#200</v>
          </cell>
          <cell r="C81">
            <v>2527</v>
          </cell>
        </row>
        <row r="82">
          <cell r="A82" t="str">
            <v>7#Ultra30#300</v>
          </cell>
          <cell r="C82">
            <v>3120</v>
          </cell>
        </row>
        <row r="83">
          <cell r="A83" t="str">
            <v>7#Ultra30#360</v>
          </cell>
          <cell r="C83">
            <v>3682</v>
          </cell>
        </row>
        <row r="84">
          <cell r="A84" t="str">
            <v>7#Ultra5#266</v>
          </cell>
          <cell r="C84">
            <v>1845</v>
          </cell>
        </row>
        <row r="85">
          <cell r="A85" t="str">
            <v>7#Ultra5#300</v>
          </cell>
          <cell r="C85">
            <v>2050</v>
          </cell>
        </row>
        <row r="86">
          <cell r="A86" t="str">
            <v>7#Ultra5#360</v>
          </cell>
          <cell r="C86">
            <v>2419</v>
          </cell>
        </row>
        <row r="87">
          <cell r="A87" t="str">
            <v>7#Ultra5#440</v>
          </cell>
          <cell r="C87">
            <v>3280</v>
          </cell>
        </row>
        <row r="88">
          <cell r="A88" t="str">
            <v>7#Ultra60#200</v>
          </cell>
          <cell r="C88">
            <v>2527</v>
          </cell>
          <cell r="D88">
            <v>4693</v>
          </cell>
        </row>
        <row r="89">
          <cell r="A89" t="str">
            <v>7#Ultra60#300</v>
          </cell>
          <cell r="C89">
            <v>3120</v>
          </cell>
          <cell r="D89">
            <v>5794</v>
          </cell>
        </row>
        <row r="90">
          <cell r="A90" t="str">
            <v>7#Ultra60#360</v>
          </cell>
          <cell r="C90">
            <v>3682</v>
          </cell>
          <cell r="D90">
            <v>6837</v>
          </cell>
        </row>
        <row r="91">
          <cell r="A91" t="str">
            <v>8#Bdisk#450</v>
          </cell>
          <cell r="C91">
            <v>350</v>
          </cell>
          <cell r="D91">
            <v>700</v>
          </cell>
          <cell r="E91">
            <v>1050</v>
          </cell>
          <cell r="F91">
            <v>1400</v>
          </cell>
        </row>
        <row r="92">
          <cell r="A92" t="str">
            <v>8#E10000#167</v>
          </cell>
          <cell r="C92">
            <v>1700</v>
          </cell>
          <cell r="D92">
            <v>3500</v>
          </cell>
          <cell r="E92">
            <v>5200</v>
          </cell>
          <cell r="F92">
            <v>6900</v>
          </cell>
          <cell r="G92">
            <v>8600</v>
          </cell>
          <cell r="H92">
            <v>10300</v>
          </cell>
          <cell r="I92">
            <v>12000</v>
          </cell>
          <cell r="J92">
            <v>13600</v>
          </cell>
          <cell r="K92">
            <v>15200</v>
          </cell>
          <cell r="L92">
            <v>16800</v>
          </cell>
          <cell r="M92">
            <v>18400</v>
          </cell>
          <cell r="N92">
            <v>20000</v>
          </cell>
          <cell r="O92">
            <v>21600</v>
          </cell>
          <cell r="P92">
            <v>23100</v>
          </cell>
          <cell r="Q92">
            <v>24600</v>
          </cell>
          <cell r="R92">
            <v>26200</v>
          </cell>
          <cell r="S92">
            <v>27600</v>
          </cell>
          <cell r="T92">
            <v>29100</v>
          </cell>
          <cell r="U92">
            <v>30600</v>
          </cell>
          <cell r="V92">
            <v>32100</v>
          </cell>
          <cell r="W92">
            <v>33500</v>
          </cell>
          <cell r="X92">
            <v>34900</v>
          </cell>
          <cell r="Y92">
            <v>36300</v>
          </cell>
          <cell r="Z92">
            <v>37700</v>
          </cell>
          <cell r="AA92">
            <v>39100</v>
          </cell>
          <cell r="AB92">
            <v>40500</v>
          </cell>
          <cell r="AC92">
            <v>41800</v>
          </cell>
          <cell r="AD92">
            <v>43200</v>
          </cell>
          <cell r="AE92">
            <v>44500</v>
          </cell>
          <cell r="AF92">
            <v>45800</v>
          </cell>
          <cell r="AG92">
            <v>47100</v>
          </cell>
          <cell r="AH92">
            <v>48400</v>
          </cell>
          <cell r="AI92">
            <v>49700</v>
          </cell>
          <cell r="AJ92">
            <v>50900</v>
          </cell>
          <cell r="AK92">
            <v>52200</v>
          </cell>
          <cell r="AL92">
            <v>53400</v>
          </cell>
          <cell r="AM92">
            <v>54700</v>
          </cell>
          <cell r="AN92">
            <v>55900</v>
          </cell>
          <cell r="AO92">
            <v>57100</v>
          </cell>
          <cell r="AP92">
            <v>58300</v>
          </cell>
          <cell r="AQ92">
            <v>59400</v>
          </cell>
          <cell r="AR92">
            <v>60600</v>
          </cell>
          <cell r="AS92">
            <v>61800</v>
          </cell>
          <cell r="AT92">
            <v>62900</v>
          </cell>
          <cell r="AU92">
            <v>64000</v>
          </cell>
          <cell r="AV92">
            <v>65200</v>
          </cell>
          <cell r="AW92">
            <v>66300</v>
          </cell>
          <cell r="AX92">
            <v>67400</v>
          </cell>
          <cell r="AY92">
            <v>68400</v>
          </cell>
          <cell r="AZ92">
            <v>69500</v>
          </cell>
          <cell r="BA92">
            <v>70600</v>
          </cell>
          <cell r="BB92">
            <v>71600</v>
          </cell>
          <cell r="BC92">
            <v>72700</v>
          </cell>
          <cell r="BD92">
            <v>73700</v>
          </cell>
          <cell r="BE92">
            <v>74700</v>
          </cell>
          <cell r="BF92">
            <v>75700</v>
          </cell>
          <cell r="BG92">
            <v>76800</v>
          </cell>
          <cell r="BH92">
            <v>77700</v>
          </cell>
          <cell r="BI92">
            <v>78700</v>
          </cell>
          <cell r="BJ92">
            <v>79700</v>
          </cell>
          <cell r="BK92">
            <v>80700</v>
          </cell>
          <cell r="BL92">
            <v>81600</v>
          </cell>
          <cell r="BM92">
            <v>82600</v>
          </cell>
          <cell r="BN92">
            <v>83500</v>
          </cell>
        </row>
        <row r="93">
          <cell r="A93" t="str">
            <v>8#E10000#250</v>
          </cell>
          <cell r="C93">
            <v>2350</v>
          </cell>
          <cell r="D93">
            <v>4900</v>
          </cell>
          <cell r="E93">
            <v>7300</v>
          </cell>
          <cell r="F93">
            <v>9700</v>
          </cell>
          <cell r="G93">
            <v>12000</v>
          </cell>
          <cell r="H93">
            <v>14400</v>
          </cell>
          <cell r="I93">
            <v>16700</v>
          </cell>
          <cell r="J93">
            <v>19000</v>
          </cell>
          <cell r="K93">
            <v>21300</v>
          </cell>
          <cell r="L93">
            <v>23600</v>
          </cell>
          <cell r="M93">
            <v>25900</v>
          </cell>
          <cell r="N93">
            <v>28100</v>
          </cell>
          <cell r="O93">
            <v>30400</v>
          </cell>
          <cell r="P93">
            <v>32600</v>
          </cell>
          <cell r="Q93">
            <v>34800</v>
          </cell>
          <cell r="R93">
            <v>37000</v>
          </cell>
          <cell r="S93">
            <v>39100</v>
          </cell>
          <cell r="T93">
            <v>41300</v>
          </cell>
          <cell r="U93">
            <v>43400</v>
          </cell>
          <cell r="V93">
            <v>45500</v>
          </cell>
          <cell r="W93">
            <v>47600</v>
          </cell>
          <cell r="X93">
            <v>49700</v>
          </cell>
          <cell r="Y93">
            <v>51800</v>
          </cell>
          <cell r="Z93">
            <v>53800</v>
          </cell>
          <cell r="AA93">
            <v>55900</v>
          </cell>
          <cell r="AB93">
            <v>57900</v>
          </cell>
          <cell r="AC93">
            <v>59900</v>
          </cell>
          <cell r="AD93">
            <v>61900</v>
          </cell>
          <cell r="AE93">
            <v>63900</v>
          </cell>
          <cell r="AF93">
            <v>65900</v>
          </cell>
          <cell r="AG93">
            <v>67800</v>
          </cell>
          <cell r="AH93">
            <v>69700</v>
          </cell>
          <cell r="AI93">
            <v>71700</v>
          </cell>
          <cell r="AJ93">
            <v>73600</v>
          </cell>
          <cell r="AK93">
            <v>75500</v>
          </cell>
          <cell r="AL93">
            <v>77300</v>
          </cell>
          <cell r="AM93">
            <v>79200</v>
          </cell>
          <cell r="AN93">
            <v>81000</v>
          </cell>
          <cell r="AO93">
            <v>82900</v>
          </cell>
          <cell r="AP93">
            <v>84700</v>
          </cell>
          <cell r="AQ93">
            <v>86500</v>
          </cell>
          <cell r="AR93">
            <v>88300</v>
          </cell>
          <cell r="AS93">
            <v>90100</v>
          </cell>
          <cell r="AT93">
            <v>91800</v>
          </cell>
          <cell r="AU93">
            <v>93600</v>
          </cell>
          <cell r="AV93">
            <v>95300</v>
          </cell>
          <cell r="AW93">
            <v>97100</v>
          </cell>
          <cell r="AX93">
            <v>98800</v>
          </cell>
          <cell r="AY93">
            <v>100500</v>
          </cell>
          <cell r="AZ93">
            <v>102200</v>
          </cell>
          <cell r="BA93">
            <v>103800</v>
          </cell>
          <cell r="BB93">
            <v>105500</v>
          </cell>
          <cell r="BC93">
            <v>107200</v>
          </cell>
          <cell r="BD93">
            <v>108800</v>
          </cell>
          <cell r="BE93">
            <v>110400</v>
          </cell>
          <cell r="BF93">
            <v>112000</v>
          </cell>
          <cell r="BG93">
            <v>113600</v>
          </cell>
          <cell r="BH93">
            <v>115200</v>
          </cell>
          <cell r="BI93">
            <v>116800</v>
          </cell>
          <cell r="BJ93">
            <v>118400</v>
          </cell>
          <cell r="BK93">
            <v>119900</v>
          </cell>
          <cell r="BL93">
            <v>121500</v>
          </cell>
          <cell r="BM93">
            <v>123000</v>
          </cell>
          <cell r="BN93">
            <v>124500</v>
          </cell>
        </row>
        <row r="94">
          <cell r="A94" t="str">
            <v>8#E10000#333</v>
          </cell>
          <cell r="C94">
            <v>2975</v>
          </cell>
          <cell r="D94">
            <v>6100</v>
          </cell>
          <cell r="E94">
            <v>9200</v>
          </cell>
          <cell r="F94">
            <v>12200</v>
          </cell>
          <cell r="G94">
            <v>15100</v>
          </cell>
          <cell r="H94">
            <v>18100</v>
          </cell>
          <cell r="I94">
            <v>21000</v>
          </cell>
          <cell r="J94">
            <v>23800</v>
          </cell>
          <cell r="K94">
            <v>26700</v>
          </cell>
          <cell r="L94">
            <v>29500</v>
          </cell>
          <cell r="M94">
            <v>32300</v>
          </cell>
          <cell r="N94">
            <v>35000</v>
          </cell>
          <cell r="O94">
            <v>37800</v>
          </cell>
          <cell r="P94">
            <v>40500</v>
          </cell>
          <cell r="Q94">
            <v>43200</v>
          </cell>
          <cell r="R94">
            <v>45800</v>
          </cell>
          <cell r="S94">
            <v>48400</v>
          </cell>
          <cell r="T94">
            <v>51000</v>
          </cell>
          <cell r="U94">
            <v>53600</v>
          </cell>
          <cell r="V94">
            <v>56200</v>
          </cell>
          <cell r="W94">
            <v>58700</v>
          </cell>
          <cell r="X94">
            <v>61200</v>
          </cell>
          <cell r="Y94">
            <v>63700</v>
          </cell>
          <cell r="Z94">
            <v>66100</v>
          </cell>
          <cell r="AA94">
            <v>68500</v>
          </cell>
          <cell r="AB94">
            <v>70900</v>
          </cell>
          <cell r="AC94">
            <v>73300</v>
          </cell>
          <cell r="AD94">
            <v>75600</v>
          </cell>
          <cell r="AE94">
            <v>78000</v>
          </cell>
          <cell r="AF94">
            <v>80300</v>
          </cell>
          <cell r="AG94">
            <v>82600</v>
          </cell>
          <cell r="AH94">
            <v>84800</v>
          </cell>
          <cell r="AI94">
            <v>87100</v>
          </cell>
          <cell r="AJ94">
            <v>89300</v>
          </cell>
          <cell r="AK94">
            <v>91500</v>
          </cell>
          <cell r="AL94">
            <v>93600</v>
          </cell>
          <cell r="AM94">
            <v>95800</v>
          </cell>
          <cell r="AN94">
            <v>97900</v>
          </cell>
          <cell r="AO94">
            <v>100000</v>
          </cell>
          <cell r="AP94">
            <v>102100</v>
          </cell>
          <cell r="AQ94">
            <v>104200</v>
          </cell>
          <cell r="AR94">
            <v>106200</v>
          </cell>
          <cell r="AS94">
            <v>108200</v>
          </cell>
          <cell r="AT94">
            <v>110200</v>
          </cell>
          <cell r="AU94">
            <v>112200</v>
          </cell>
          <cell r="AV94">
            <v>114200</v>
          </cell>
          <cell r="AW94">
            <v>116100</v>
          </cell>
          <cell r="AX94">
            <v>118000</v>
          </cell>
          <cell r="AY94">
            <v>119900</v>
          </cell>
          <cell r="AZ94">
            <v>121800</v>
          </cell>
          <cell r="BA94">
            <v>123700</v>
          </cell>
          <cell r="BB94">
            <v>125500</v>
          </cell>
          <cell r="BC94">
            <v>127400</v>
          </cell>
          <cell r="BD94">
            <v>129200</v>
          </cell>
          <cell r="BE94">
            <v>131000</v>
          </cell>
          <cell r="BF94">
            <v>132700</v>
          </cell>
          <cell r="BG94">
            <v>134500</v>
          </cell>
          <cell r="BH94">
            <v>136200</v>
          </cell>
          <cell r="BI94">
            <v>138000</v>
          </cell>
          <cell r="BJ94">
            <v>139700</v>
          </cell>
          <cell r="BK94">
            <v>141300</v>
          </cell>
          <cell r="BL94">
            <v>143000</v>
          </cell>
          <cell r="BM94">
            <v>144700</v>
          </cell>
          <cell r="BN94">
            <v>146300</v>
          </cell>
        </row>
        <row r="95">
          <cell r="A95" t="str">
            <v>8#E10000#336</v>
          </cell>
          <cell r="C95">
            <v>2975</v>
          </cell>
          <cell r="D95">
            <v>6100</v>
          </cell>
          <cell r="E95">
            <v>9200</v>
          </cell>
          <cell r="F95">
            <v>12200</v>
          </cell>
          <cell r="G95">
            <v>15100</v>
          </cell>
          <cell r="H95">
            <v>18100</v>
          </cell>
          <cell r="I95">
            <v>21000</v>
          </cell>
          <cell r="J95">
            <v>23800</v>
          </cell>
          <cell r="K95">
            <v>26700</v>
          </cell>
          <cell r="L95">
            <v>29500</v>
          </cell>
          <cell r="M95">
            <v>32300</v>
          </cell>
          <cell r="N95">
            <v>35000</v>
          </cell>
          <cell r="O95">
            <v>37800</v>
          </cell>
          <cell r="P95">
            <v>40500</v>
          </cell>
          <cell r="Q95">
            <v>43200</v>
          </cell>
          <cell r="R95">
            <v>45800</v>
          </cell>
          <cell r="S95">
            <v>48400</v>
          </cell>
          <cell r="T95">
            <v>51000</v>
          </cell>
          <cell r="U95">
            <v>53600</v>
          </cell>
          <cell r="V95">
            <v>56200</v>
          </cell>
          <cell r="W95">
            <v>58700</v>
          </cell>
          <cell r="X95">
            <v>61200</v>
          </cell>
          <cell r="Y95">
            <v>63700</v>
          </cell>
          <cell r="Z95">
            <v>66100</v>
          </cell>
          <cell r="AA95">
            <v>68500</v>
          </cell>
          <cell r="AB95">
            <v>70900</v>
          </cell>
          <cell r="AC95">
            <v>73300</v>
          </cell>
          <cell r="AD95">
            <v>75600</v>
          </cell>
          <cell r="AE95">
            <v>78000</v>
          </cell>
          <cell r="AF95">
            <v>80300</v>
          </cell>
          <cell r="AG95">
            <v>82600</v>
          </cell>
          <cell r="AH95">
            <v>84800</v>
          </cell>
          <cell r="AI95">
            <v>87100</v>
          </cell>
          <cell r="AJ95">
            <v>89300</v>
          </cell>
          <cell r="AK95">
            <v>91500</v>
          </cell>
          <cell r="AL95">
            <v>93600</v>
          </cell>
          <cell r="AM95">
            <v>95800</v>
          </cell>
          <cell r="AN95">
            <v>97900</v>
          </cell>
          <cell r="AO95">
            <v>100000</v>
          </cell>
          <cell r="AP95">
            <v>102100</v>
          </cell>
          <cell r="AQ95">
            <v>104200</v>
          </cell>
          <cell r="AR95">
            <v>106200</v>
          </cell>
          <cell r="AS95">
            <v>108200</v>
          </cell>
          <cell r="AT95">
            <v>110200</v>
          </cell>
          <cell r="AU95">
            <v>112200</v>
          </cell>
          <cell r="AV95">
            <v>114200</v>
          </cell>
          <cell r="AW95">
            <v>116100</v>
          </cell>
          <cell r="AX95">
            <v>118000</v>
          </cell>
          <cell r="AY95">
            <v>119900</v>
          </cell>
          <cell r="AZ95">
            <v>121800</v>
          </cell>
          <cell r="BA95">
            <v>123700</v>
          </cell>
          <cell r="BB95">
            <v>125500</v>
          </cell>
          <cell r="BC95">
            <v>127400</v>
          </cell>
          <cell r="BD95">
            <v>129200</v>
          </cell>
          <cell r="BE95">
            <v>131000</v>
          </cell>
          <cell r="BF95">
            <v>132700</v>
          </cell>
          <cell r="BG95">
            <v>134500</v>
          </cell>
          <cell r="BH95">
            <v>136200</v>
          </cell>
          <cell r="BI95">
            <v>138000</v>
          </cell>
          <cell r="BJ95">
            <v>139700</v>
          </cell>
          <cell r="BK95">
            <v>141300</v>
          </cell>
          <cell r="BL95">
            <v>143000</v>
          </cell>
          <cell r="BM95">
            <v>144700</v>
          </cell>
          <cell r="BN95">
            <v>146300</v>
          </cell>
        </row>
        <row r="96">
          <cell r="A96" t="str">
            <v>8#E10000#400</v>
          </cell>
          <cell r="C96">
            <v>3925</v>
          </cell>
          <cell r="D96">
            <v>8100</v>
          </cell>
          <cell r="E96">
            <v>12100</v>
          </cell>
          <cell r="F96">
            <v>16000</v>
          </cell>
          <cell r="G96">
            <v>19900</v>
          </cell>
          <cell r="H96">
            <v>23800</v>
          </cell>
          <cell r="I96">
            <v>27600</v>
          </cell>
          <cell r="J96">
            <v>31400</v>
          </cell>
          <cell r="K96">
            <v>35100</v>
          </cell>
          <cell r="L96">
            <v>38800</v>
          </cell>
          <cell r="M96">
            <v>42500</v>
          </cell>
          <cell r="N96">
            <v>46100</v>
          </cell>
          <cell r="O96">
            <v>49700</v>
          </cell>
          <cell r="P96">
            <v>53300</v>
          </cell>
          <cell r="Q96">
            <v>56800</v>
          </cell>
          <cell r="R96">
            <v>60300</v>
          </cell>
          <cell r="S96">
            <v>63800</v>
          </cell>
          <cell r="T96">
            <v>67200</v>
          </cell>
          <cell r="U96">
            <v>70600</v>
          </cell>
          <cell r="V96">
            <v>74000</v>
          </cell>
          <cell r="W96">
            <v>77300</v>
          </cell>
          <cell r="X96">
            <v>80600</v>
          </cell>
          <cell r="Y96">
            <v>83800</v>
          </cell>
          <cell r="Z96">
            <v>87000</v>
          </cell>
          <cell r="AA96">
            <v>90200</v>
          </cell>
          <cell r="AB96">
            <v>93400</v>
          </cell>
          <cell r="AC96">
            <v>96500</v>
          </cell>
          <cell r="AD96">
            <v>99600</v>
          </cell>
          <cell r="AE96">
            <v>102700</v>
          </cell>
          <cell r="AF96">
            <v>105700</v>
          </cell>
          <cell r="AG96">
            <v>108700</v>
          </cell>
          <cell r="AH96">
            <v>111700</v>
          </cell>
          <cell r="AI96">
            <v>114600</v>
          </cell>
          <cell r="AJ96">
            <v>117500</v>
          </cell>
          <cell r="AK96">
            <v>120400</v>
          </cell>
          <cell r="AL96">
            <v>123300</v>
          </cell>
          <cell r="AM96">
            <v>126100</v>
          </cell>
          <cell r="AN96">
            <v>128900</v>
          </cell>
          <cell r="AO96">
            <v>131700</v>
          </cell>
          <cell r="AP96">
            <v>134400</v>
          </cell>
          <cell r="AQ96">
            <v>137100</v>
          </cell>
          <cell r="AR96">
            <v>139800</v>
          </cell>
          <cell r="AS96">
            <v>142500</v>
          </cell>
          <cell r="AT96">
            <v>145100</v>
          </cell>
          <cell r="AU96">
            <v>147700</v>
          </cell>
          <cell r="AV96">
            <v>150300</v>
          </cell>
          <cell r="AW96">
            <v>152900</v>
          </cell>
          <cell r="AX96">
            <v>155400</v>
          </cell>
          <cell r="AY96">
            <v>157900</v>
          </cell>
          <cell r="AZ96">
            <v>160400</v>
          </cell>
          <cell r="BA96">
            <v>162900</v>
          </cell>
          <cell r="BB96">
            <v>165300</v>
          </cell>
          <cell r="BC96">
            <v>167700</v>
          </cell>
          <cell r="BD96">
            <v>170100</v>
          </cell>
          <cell r="BE96">
            <v>172400</v>
          </cell>
          <cell r="BF96">
            <v>174800</v>
          </cell>
          <cell r="BG96">
            <v>177100</v>
          </cell>
          <cell r="BH96">
            <v>179400</v>
          </cell>
          <cell r="BI96">
            <v>181600</v>
          </cell>
          <cell r="BJ96">
            <v>183900</v>
          </cell>
          <cell r="BK96">
            <v>186100</v>
          </cell>
          <cell r="BL96">
            <v>188300</v>
          </cell>
          <cell r="BM96">
            <v>190500</v>
          </cell>
          <cell r="BN96">
            <v>192600</v>
          </cell>
        </row>
        <row r="97">
          <cell r="A97" t="str">
            <v>8#E10000#466</v>
          </cell>
          <cell r="C97">
            <v>4325</v>
          </cell>
          <cell r="D97">
            <v>8900</v>
          </cell>
          <cell r="E97">
            <v>13300</v>
          </cell>
          <cell r="F97">
            <v>17600</v>
          </cell>
          <cell r="G97">
            <v>21900</v>
          </cell>
          <cell r="H97">
            <v>26100</v>
          </cell>
          <cell r="I97">
            <v>30300</v>
          </cell>
          <cell r="J97">
            <v>34400</v>
          </cell>
          <cell r="K97">
            <v>38500</v>
          </cell>
          <cell r="L97">
            <v>42600</v>
          </cell>
          <cell r="M97">
            <v>46600</v>
          </cell>
          <cell r="N97">
            <v>50600</v>
          </cell>
          <cell r="O97">
            <v>54500</v>
          </cell>
          <cell r="P97">
            <v>58400</v>
          </cell>
          <cell r="Q97">
            <v>62200</v>
          </cell>
          <cell r="R97">
            <v>66000</v>
          </cell>
          <cell r="S97">
            <v>69800</v>
          </cell>
          <cell r="T97">
            <v>73500</v>
          </cell>
          <cell r="U97">
            <v>77200</v>
          </cell>
          <cell r="V97">
            <v>80800</v>
          </cell>
          <cell r="W97">
            <v>84400</v>
          </cell>
          <cell r="X97">
            <v>88000</v>
          </cell>
          <cell r="Y97">
            <v>91500</v>
          </cell>
          <cell r="Z97">
            <v>95000</v>
          </cell>
          <cell r="AA97">
            <v>98400</v>
          </cell>
          <cell r="AB97">
            <v>101800</v>
          </cell>
          <cell r="AC97">
            <v>105200</v>
          </cell>
          <cell r="AD97">
            <v>108600</v>
          </cell>
          <cell r="AE97">
            <v>111900</v>
          </cell>
          <cell r="AF97">
            <v>115100</v>
          </cell>
          <cell r="AG97">
            <v>118400</v>
          </cell>
          <cell r="AH97">
            <v>121600</v>
          </cell>
          <cell r="AI97">
            <v>124700</v>
          </cell>
          <cell r="AJ97">
            <v>127900</v>
          </cell>
          <cell r="AK97">
            <v>131000</v>
          </cell>
          <cell r="AL97">
            <v>134000</v>
          </cell>
          <cell r="AM97">
            <v>137100</v>
          </cell>
          <cell r="AN97">
            <v>140100</v>
          </cell>
          <cell r="AO97">
            <v>143000</v>
          </cell>
          <cell r="AP97">
            <v>146000</v>
          </cell>
          <cell r="AQ97">
            <v>148900</v>
          </cell>
          <cell r="AR97">
            <v>151700</v>
          </cell>
          <cell r="AS97">
            <v>154600</v>
          </cell>
          <cell r="AT97">
            <v>157400</v>
          </cell>
          <cell r="AU97">
            <v>160200</v>
          </cell>
          <cell r="AV97">
            <v>162900</v>
          </cell>
          <cell r="AW97">
            <v>165600</v>
          </cell>
          <cell r="AX97">
            <v>168300</v>
          </cell>
          <cell r="AY97">
            <v>171000</v>
          </cell>
          <cell r="AZ97">
            <v>173600</v>
          </cell>
          <cell r="BA97">
            <v>176200</v>
          </cell>
          <cell r="BB97">
            <v>178800</v>
          </cell>
          <cell r="BC97">
            <v>181400</v>
          </cell>
          <cell r="BD97">
            <v>183900</v>
          </cell>
          <cell r="BE97">
            <v>186400</v>
          </cell>
          <cell r="BF97">
            <v>188900</v>
          </cell>
          <cell r="BG97">
            <v>191300</v>
          </cell>
          <cell r="BH97">
            <v>193700</v>
          </cell>
          <cell r="BI97">
            <v>196100</v>
          </cell>
          <cell r="BJ97">
            <v>198500</v>
          </cell>
          <cell r="BK97">
            <v>200800</v>
          </cell>
          <cell r="BL97">
            <v>203200</v>
          </cell>
          <cell r="BM97">
            <v>205400</v>
          </cell>
          <cell r="BN97">
            <v>207700</v>
          </cell>
        </row>
        <row r="98">
          <cell r="A98" t="str">
            <v>8#E220R#450</v>
          </cell>
          <cell r="C98">
            <v>4675</v>
          </cell>
          <cell r="D98">
            <v>9500</v>
          </cell>
        </row>
        <row r="99">
          <cell r="A99" t="str">
            <v>8#e250#300</v>
          </cell>
          <cell r="C99">
            <v>3150</v>
          </cell>
          <cell r="D99">
            <v>6400</v>
          </cell>
        </row>
        <row r="100">
          <cell r="A100" t="str">
            <v>8#e250#400</v>
          </cell>
          <cell r="C100">
            <v>4225</v>
          </cell>
          <cell r="D100">
            <v>8500</v>
          </cell>
        </row>
        <row r="101">
          <cell r="A101" t="str">
            <v>8#e250#480</v>
          </cell>
          <cell r="C101">
            <v>4850</v>
          </cell>
          <cell r="D101">
            <v>9800</v>
          </cell>
        </row>
        <row r="102">
          <cell r="A102" t="str">
            <v>8#E2900#1050</v>
          </cell>
          <cell r="C102">
            <v>16300</v>
          </cell>
          <cell r="D102">
            <v>32600</v>
          </cell>
          <cell r="E102">
            <v>48600</v>
          </cell>
          <cell r="F102">
            <v>64500</v>
          </cell>
          <cell r="G102">
            <v>80200</v>
          </cell>
          <cell r="H102">
            <v>95800</v>
          </cell>
          <cell r="I102">
            <v>111100</v>
          </cell>
          <cell r="J102">
            <v>126300</v>
          </cell>
          <cell r="K102">
            <v>141400</v>
          </cell>
          <cell r="L102">
            <v>156300</v>
          </cell>
          <cell r="M102">
            <v>171000</v>
          </cell>
          <cell r="N102">
            <v>185600</v>
          </cell>
        </row>
        <row r="103">
          <cell r="A103" t="str">
            <v>8#E2900#1200</v>
          </cell>
          <cell r="C103">
            <v>17600</v>
          </cell>
          <cell r="D103">
            <v>35200</v>
          </cell>
          <cell r="E103">
            <v>52500</v>
          </cell>
          <cell r="F103">
            <v>69700</v>
          </cell>
          <cell r="G103">
            <v>86600</v>
          </cell>
          <cell r="H103">
            <v>103400</v>
          </cell>
          <cell r="I103">
            <v>120000</v>
          </cell>
          <cell r="J103">
            <v>136500</v>
          </cell>
          <cell r="K103">
            <v>152700</v>
          </cell>
          <cell r="L103">
            <v>168800</v>
          </cell>
          <cell r="M103">
            <v>184700</v>
          </cell>
          <cell r="N103">
            <v>200400</v>
          </cell>
        </row>
        <row r="104">
          <cell r="A104" t="str">
            <v>8#E3000#336</v>
          </cell>
          <cell r="C104">
            <v>3300</v>
          </cell>
          <cell r="D104">
            <v>6800</v>
          </cell>
          <cell r="E104">
            <v>10100</v>
          </cell>
          <cell r="F104">
            <v>13300</v>
          </cell>
          <cell r="G104">
            <v>16500</v>
          </cell>
          <cell r="H104">
            <v>19600</v>
          </cell>
          <cell r="I104">
            <v>22600</v>
          </cell>
          <cell r="J104">
            <v>25600</v>
          </cell>
        </row>
        <row r="105">
          <cell r="A105" t="str">
            <v>8#E3000#400</v>
          </cell>
          <cell r="C105">
            <v>4225</v>
          </cell>
          <cell r="D105">
            <v>8700</v>
          </cell>
          <cell r="E105">
            <v>12900</v>
          </cell>
          <cell r="F105">
            <v>17100</v>
          </cell>
          <cell r="G105">
            <v>21200</v>
          </cell>
          <cell r="H105">
            <v>25200</v>
          </cell>
          <cell r="I105">
            <v>29200</v>
          </cell>
          <cell r="J105">
            <v>33100</v>
          </cell>
        </row>
        <row r="106">
          <cell r="A106" t="str">
            <v>8#E3000#464</v>
          </cell>
          <cell r="C106">
            <v>4650</v>
          </cell>
          <cell r="D106">
            <v>9500</v>
          </cell>
          <cell r="E106">
            <v>14200</v>
          </cell>
          <cell r="F106">
            <v>18800</v>
          </cell>
          <cell r="G106">
            <v>23300</v>
          </cell>
          <cell r="H106">
            <v>27700</v>
          </cell>
          <cell r="I106">
            <v>32100</v>
          </cell>
          <cell r="J106">
            <v>36400</v>
          </cell>
        </row>
        <row r="107">
          <cell r="A107" t="str">
            <v>8#E3500#336</v>
          </cell>
          <cell r="C107">
            <v>3300</v>
          </cell>
          <cell r="D107">
            <v>6800</v>
          </cell>
          <cell r="E107">
            <v>10100</v>
          </cell>
          <cell r="F107">
            <v>13300</v>
          </cell>
          <cell r="G107">
            <v>16500</v>
          </cell>
          <cell r="H107">
            <v>19600</v>
          </cell>
          <cell r="I107">
            <v>22600</v>
          </cell>
          <cell r="J107">
            <v>25600</v>
          </cell>
        </row>
        <row r="108">
          <cell r="A108" t="str">
            <v>8#E3500#400</v>
          </cell>
          <cell r="C108">
            <v>4225</v>
          </cell>
          <cell r="D108">
            <v>8700</v>
          </cell>
          <cell r="E108">
            <v>12900</v>
          </cell>
          <cell r="F108">
            <v>17100</v>
          </cell>
          <cell r="G108">
            <v>21200</v>
          </cell>
          <cell r="H108">
            <v>25200</v>
          </cell>
          <cell r="I108">
            <v>29200</v>
          </cell>
          <cell r="J108">
            <v>33100</v>
          </cell>
        </row>
        <row r="109">
          <cell r="A109" t="str">
            <v>8#E3500#464</v>
          </cell>
          <cell r="C109">
            <v>4650</v>
          </cell>
          <cell r="D109">
            <v>9500</v>
          </cell>
          <cell r="E109">
            <v>14200</v>
          </cell>
          <cell r="F109">
            <v>18800</v>
          </cell>
          <cell r="G109">
            <v>23300</v>
          </cell>
          <cell r="H109">
            <v>27700</v>
          </cell>
          <cell r="I109">
            <v>32100</v>
          </cell>
          <cell r="J109">
            <v>36400</v>
          </cell>
        </row>
        <row r="110">
          <cell r="A110" t="str">
            <v>8#E4000#168</v>
          </cell>
          <cell r="C110">
            <v>1650</v>
          </cell>
          <cell r="D110">
            <v>3400</v>
          </cell>
          <cell r="E110">
            <v>5050</v>
          </cell>
          <cell r="F110">
            <v>6650</v>
          </cell>
          <cell r="G110">
            <v>8250</v>
          </cell>
          <cell r="H110">
            <v>9800</v>
          </cell>
          <cell r="I110">
            <v>11300</v>
          </cell>
          <cell r="J110">
            <v>12800</v>
          </cell>
          <cell r="K110">
            <v>14250</v>
          </cell>
          <cell r="L110">
            <v>15650</v>
          </cell>
          <cell r="M110">
            <v>17050</v>
          </cell>
          <cell r="N110">
            <v>18450</v>
          </cell>
          <cell r="O110">
            <v>19800</v>
          </cell>
          <cell r="P110">
            <v>21100</v>
          </cell>
        </row>
        <row r="111">
          <cell r="A111" t="str">
            <v>8#E4000#248</v>
          </cell>
          <cell r="C111">
            <v>2713</v>
          </cell>
          <cell r="D111">
            <v>5380</v>
          </cell>
          <cell r="E111">
            <v>8001</v>
          </cell>
          <cell r="F111">
            <v>10578</v>
          </cell>
          <cell r="G111">
            <v>13111</v>
          </cell>
          <cell r="H111">
            <v>15601</v>
          </cell>
          <cell r="I111">
            <v>18049</v>
          </cell>
          <cell r="J111">
            <v>20455</v>
          </cell>
          <cell r="K111">
            <v>22820</v>
          </cell>
          <cell r="L111">
            <v>25145</v>
          </cell>
          <cell r="M111">
            <v>27430</v>
          </cell>
          <cell r="N111">
            <v>29677</v>
          </cell>
          <cell r="O111">
            <v>31885</v>
          </cell>
          <cell r="P111">
            <v>34056</v>
          </cell>
        </row>
        <row r="112">
          <cell r="A112" t="str">
            <v>8#E4000#336</v>
          </cell>
          <cell r="C112">
            <v>3300</v>
          </cell>
          <cell r="D112">
            <v>6800</v>
          </cell>
          <cell r="E112">
            <v>10100</v>
          </cell>
          <cell r="F112">
            <v>13300</v>
          </cell>
          <cell r="G112">
            <v>16500</v>
          </cell>
          <cell r="H112">
            <v>19600</v>
          </cell>
          <cell r="I112">
            <v>22600</v>
          </cell>
          <cell r="J112">
            <v>25600</v>
          </cell>
          <cell r="K112">
            <v>28500</v>
          </cell>
          <cell r="L112">
            <v>31300</v>
          </cell>
          <cell r="M112">
            <v>34100</v>
          </cell>
          <cell r="N112">
            <v>36900</v>
          </cell>
          <cell r="O112">
            <v>39600</v>
          </cell>
          <cell r="P112">
            <v>42200</v>
          </cell>
        </row>
        <row r="113">
          <cell r="A113" t="str">
            <v>8#E4000#400</v>
          </cell>
          <cell r="C113">
            <v>4225</v>
          </cell>
          <cell r="D113">
            <v>8700</v>
          </cell>
          <cell r="E113">
            <v>12900</v>
          </cell>
          <cell r="F113">
            <v>17100</v>
          </cell>
          <cell r="G113">
            <v>21200</v>
          </cell>
          <cell r="H113">
            <v>25200</v>
          </cell>
          <cell r="I113">
            <v>29200</v>
          </cell>
          <cell r="J113">
            <v>33100</v>
          </cell>
          <cell r="K113">
            <v>37000</v>
          </cell>
          <cell r="L113">
            <v>40800</v>
          </cell>
          <cell r="M113">
            <v>44600</v>
          </cell>
          <cell r="N113">
            <v>48300</v>
          </cell>
          <cell r="O113">
            <v>51900</v>
          </cell>
          <cell r="P113">
            <v>55500</v>
          </cell>
        </row>
        <row r="114">
          <cell r="A114" t="str">
            <v>8#E4000#464</v>
          </cell>
          <cell r="C114">
            <v>4650</v>
          </cell>
          <cell r="D114">
            <v>9500</v>
          </cell>
          <cell r="E114">
            <v>14200</v>
          </cell>
          <cell r="F114">
            <v>18800</v>
          </cell>
          <cell r="G114">
            <v>23300</v>
          </cell>
          <cell r="H114">
            <v>27700</v>
          </cell>
          <cell r="I114">
            <v>32100</v>
          </cell>
          <cell r="J114">
            <v>36400</v>
          </cell>
          <cell r="K114">
            <v>40600</v>
          </cell>
          <cell r="L114">
            <v>44700</v>
          </cell>
          <cell r="M114">
            <v>48800</v>
          </cell>
          <cell r="N114">
            <v>52900</v>
          </cell>
          <cell r="O114">
            <v>56800</v>
          </cell>
          <cell r="P114">
            <v>60700</v>
          </cell>
        </row>
        <row r="115">
          <cell r="A115" t="str">
            <v>8#E420R#400</v>
          </cell>
          <cell r="C115">
            <v>4200</v>
          </cell>
          <cell r="D115">
            <v>8370</v>
          </cell>
          <cell r="E115">
            <v>12300</v>
          </cell>
          <cell r="F115">
            <v>15500</v>
          </cell>
        </row>
        <row r="116">
          <cell r="A116" t="str">
            <v>8#E420R#450</v>
          </cell>
          <cell r="C116">
            <v>4675</v>
          </cell>
          <cell r="D116">
            <v>9500</v>
          </cell>
          <cell r="E116">
            <v>13900</v>
          </cell>
          <cell r="F116">
            <v>18100</v>
          </cell>
        </row>
        <row r="117">
          <cell r="A117" t="str">
            <v>8#E420R#480</v>
          </cell>
          <cell r="C117">
            <v>5200</v>
          </cell>
          <cell r="D117">
            <v>10250</v>
          </cell>
          <cell r="E117">
            <v>15800</v>
          </cell>
          <cell r="F117">
            <v>20400</v>
          </cell>
        </row>
        <row r="118">
          <cell r="A118" t="str">
            <v>8#E450#296</v>
          </cell>
          <cell r="C118">
            <v>3150</v>
          </cell>
          <cell r="D118">
            <v>6400</v>
          </cell>
          <cell r="E118">
            <v>9400</v>
          </cell>
          <cell r="F118">
            <v>12200</v>
          </cell>
        </row>
        <row r="119">
          <cell r="A119" t="str">
            <v>8#E450#300</v>
          </cell>
          <cell r="C119">
            <v>3150</v>
          </cell>
          <cell r="D119">
            <v>6400</v>
          </cell>
          <cell r="E119">
            <v>9400</v>
          </cell>
          <cell r="F119">
            <v>12200</v>
          </cell>
        </row>
        <row r="120">
          <cell r="A120" t="str">
            <v>8#E450#400</v>
          </cell>
          <cell r="C120">
            <v>4225</v>
          </cell>
          <cell r="D120">
            <v>8500</v>
          </cell>
          <cell r="E120">
            <v>12500</v>
          </cell>
          <cell r="F120">
            <v>16300</v>
          </cell>
        </row>
        <row r="121">
          <cell r="A121" t="str">
            <v>8#E450#480</v>
          </cell>
          <cell r="C121">
            <v>4850</v>
          </cell>
          <cell r="D121">
            <v>9800</v>
          </cell>
          <cell r="E121">
            <v>14400</v>
          </cell>
          <cell r="F121">
            <v>18800</v>
          </cell>
        </row>
        <row r="122">
          <cell r="A122" t="str">
            <v>8#E450#480</v>
          </cell>
          <cell r="C122">
            <v>5200</v>
          </cell>
          <cell r="D122">
            <v>10250</v>
          </cell>
          <cell r="E122">
            <v>15800</v>
          </cell>
          <cell r="F122">
            <v>20400</v>
          </cell>
        </row>
        <row r="123">
          <cell r="A123" t="str">
            <v>8#E4500#248</v>
          </cell>
          <cell r="C123">
            <v>2713</v>
          </cell>
          <cell r="D123">
            <v>5380</v>
          </cell>
          <cell r="E123">
            <v>8001</v>
          </cell>
          <cell r="F123">
            <v>10578</v>
          </cell>
          <cell r="G123">
            <v>13111</v>
          </cell>
          <cell r="H123">
            <v>15601</v>
          </cell>
          <cell r="I123">
            <v>18049</v>
          </cell>
          <cell r="J123">
            <v>20455</v>
          </cell>
          <cell r="K123">
            <v>22820</v>
          </cell>
          <cell r="L123">
            <v>25145</v>
          </cell>
          <cell r="M123">
            <v>27430</v>
          </cell>
          <cell r="N123">
            <v>29677</v>
          </cell>
          <cell r="O123">
            <v>31885</v>
          </cell>
          <cell r="P123">
            <v>34056</v>
          </cell>
        </row>
        <row r="124">
          <cell r="A124" t="str">
            <v>8#E4500#250</v>
          </cell>
          <cell r="C124">
            <v>2713</v>
          </cell>
          <cell r="D124">
            <v>5380</v>
          </cell>
          <cell r="E124">
            <v>8001</v>
          </cell>
          <cell r="F124">
            <v>10578</v>
          </cell>
          <cell r="G124">
            <v>13111</v>
          </cell>
          <cell r="H124">
            <v>15601</v>
          </cell>
          <cell r="I124">
            <v>18049</v>
          </cell>
          <cell r="J124">
            <v>20455</v>
          </cell>
          <cell r="K124">
            <v>22820</v>
          </cell>
          <cell r="L124">
            <v>25145</v>
          </cell>
          <cell r="M124">
            <v>27430</v>
          </cell>
          <cell r="N124">
            <v>29677</v>
          </cell>
          <cell r="O124">
            <v>31885</v>
          </cell>
          <cell r="P124">
            <v>34056</v>
          </cell>
        </row>
        <row r="125">
          <cell r="A125" t="str">
            <v>8#E4500#336</v>
          </cell>
          <cell r="C125">
            <v>3300</v>
          </cell>
          <cell r="D125">
            <v>6800</v>
          </cell>
          <cell r="E125">
            <v>10100</v>
          </cell>
          <cell r="F125">
            <v>13300</v>
          </cell>
          <cell r="G125">
            <v>16500</v>
          </cell>
          <cell r="H125">
            <v>19600</v>
          </cell>
          <cell r="I125">
            <v>22600</v>
          </cell>
          <cell r="J125">
            <v>25600</v>
          </cell>
          <cell r="K125">
            <v>28500</v>
          </cell>
          <cell r="L125">
            <v>31300</v>
          </cell>
          <cell r="M125">
            <v>34100</v>
          </cell>
          <cell r="N125">
            <v>36900</v>
          </cell>
          <cell r="O125">
            <v>39600</v>
          </cell>
          <cell r="P125">
            <v>42200</v>
          </cell>
        </row>
        <row r="126">
          <cell r="A126" t="str">
            <v>8#E4500#400</v>
          </cell>
          <cell r="C126">
            <v>4225</v>
          </cell>
          <cell r="D126">
            <v>8700</v>
          </cell>
          <cell r="E126">
            <v>12900</v>
          </cell>
          <cell r="F126">
            <v>17100</v>
          </cell>
          <cell r="G126">
            <v>21200</v>
          </cell>
          <cell r="H126">
            <v>25200</v>
          </cell>
          <cell r="I126">
            <v>29200</v>
          </cell>
          <cell r="J126">
            <v>33100</v>
          </cell>
          <cell r="K126">
            <v>37000</v>
          </cell>
          <cell r="L126">
            <v>40800</v>
          </cell>
          <cell r="M126">
            <v>44600</v>
          </cell>
          <cell r="N126">
            <v>48300</v>
          </cell>
          <cell r="O126">
            <v>51900</v>
          </cell>
          <cell r="P126">
            <v>55500</v>
          </cell>
        </row>
        <row r="127">
          <cell r="A127" t="str">
            <v>8#E4500#464</v>
          </cell>
          <cell r="C127">
            <v>4650</v>
          </cell>
          <cell r="D127">
            <v>9500</v>
          </cell>
          <cell r="E127">
            <v>14200</v>
          </cell>
          <cell r="F127">
            <v>18800</v>
          </cell>
          <cell r="G127">
            <v>23300</v>
          </cell>
          <cell r="H127">
            <v>27700</v>
          </cell>
          <cell r="I127">
            <v>32100</v>
          </cell>
          <cell r="J127">
            <v>36400</v>
          </cell>
          <cell r="K127">
            <v>40600</v>
          </cell>
          <cell r="L127">
            <v>44700</v>
          </cell>
          <cell r="M127">
            <v>48800</v>
          </cell>
          <cell r="N127">
            <v>52900</v>
          </cell>
          <cell r="O127">
            <v>56800</v>
          </cell>
          <cell r="P127">
            <v>60700</v>
          </cell>
        </row>
        <row r="128">
          <cell r="A128" t="str">
            <v>8#E4900#1050</v>
          </cell>
          <cell r="C128">
            <v>16300</v>
          </cell>
          <cell r="D128">
            <v>32600</v>
          </cell>
          <cell r="E128">
            <v>48600</v>
          </cell>
          <cell r="F128">
            <v>64500</v>
          </cell>
          <cell r="G128">
            <v>80200</v>
          </cell>
          <cell r="H128">
            <v>95800</v>
          </cell>
          <cell r="I128">
            <v>111100</v>
          </cell>
          <cell r="J128">
            <v>126300</v>
          </cell>
          <cell r="K128">
            <v>141400</v>
          </cell>
          <cell r="L128">
            <v>156300</v>
          </cell>
          <cell r="M128">
            <v>171000</v>
          </cell>
          <cell r="N128">
            <v>185600</v>
          </cell>
        </row>
        <row r="129">
          <cell r="A129" t="str">
            <v>8#E4900#1200</v>
          </cell>
          <cell r="C129">
            <v>17600</v>
          </cell>
          <cell r="D129">
            <v>35200</v>
          </cell>
          <cell r="E129">
            <v>52500</v>
          </cell>
          <cell r="F129">
            <v>69700</v>
          </cell>
          <cell r="G129">
            <v>86600</v>
          </cell>
          <cell r="H129">
            <v>103400</v>
          </cell>
          <cell r="I129">
            <v>120000</v>
          </cell>
          <cell r="J129">
            <v>136500</v>
          </cell>
          <cell r="K129">
            <v>152700</v>
          </cell>
          <cell r="L129">
            <v>168800</v>
          </cell>
          <cell r="M129">
            <v>184700</v>
          </cell>
          <cell r="N129">
            <v>200400</v>
          </cell>
        </row>
        <row r="130">
          <cell r="A130" t="str">
            <v>8#E5000#336</v>
          </cell>
          <cell r="C130">
            <v>3300</v>
          </cell>
          <cell r="D130">
            <v>6800</v>
          </cell>
          <cell r="E130">
            <v>10100</v>
          </cell>
          <cell r="F130">
            <v>13300</v>
          </cell>
          <cell r="G130">
            <v>16500</v>
          </cell>
          <cell r="H130">
            <v>19600</v>
          </cell>
          <cell r="I130">
            <v>22600</v>
          </cell>
          <cell r="J130">
            <v>25600</v>
          </cell>
          <cell r="K130">
            <v>28500</v>
          </cell>
          <cell r="L130">
            <v>31300</v>
          </cell>
          <cell r="M130">
            <v>34100</v>
          </cell>
          <cell r="N130">
            <v>36900</v>
          </cell>
          <cell r="O130">
            <v>39600</v>
          </cell>
          <cell r="P130">
            <v>42200</v>
          </cell>
        </row>
        <row r="131">
          <cell r="A131" t="str">
            <v>8#E5000#400</v>
          </cell>
          <cell r="C131">
            <v>4225</v>
          </cell>
          <cell r="D131">
            <v>8700</v>
          </cell>
          <cell r="E131">
            <v>12900</v>
          </cell>
          <cell r="F131">
            <v>17100</v>
          </cell>
          <cell r="G131">
            <v>21200</v>
          </cell>
          <cell r="H131">
            <v>25200</v>
          </cell>
          <cell r="I131">
            <v>29200</v>
          </cell>
          <cell r="J131">
            <v>33100</v>
          </cell>
          <cell r="K131">
            <v>37000</v>
          </cell>
          <cell r="L131">
            <v>40800</v>
          </cell>
          <cell r="M131">
            <v>44600</v>
          </cell>
          <cell r="N131">
            <v>48300</v>
          </cell>
          <cell r="O131">
            <v>51900</v>
          </cell>
          <cell r="P131">
            <v>55500</v>
          </cell>
        </row>
        <row r="132">
          <cell r="A132" t="str">
            <v>8#E5000#464</v>
          </cell>
          <cell r="C132">
            <v>4650</v>
          </cell>
          <cell r="D132">
            <v>9500</v>
          </cell>
          <cell r="E132">
            <v>14200</v>
          </cell>
          <cell r="F132">
            <v>18800</v>
          </cell>
          <cell r="G132">
            <v>23300</v>
          </cell>
          <cell r="H132">
            <v>27700</v>
          </cell>
          <cell r="I132">
            <v>32100</v>
          </cell>
          <cell r="J132">
            <v>36400</v>
          </cell>
          <cell r="K132">
            <v>40600</v>
          </cell>
          <cell r="L132">
            <v>44700</v>
          </cell>
          <cell r="M132">
            <v>48800</v>
          </cell>
          <cell r="N132">
            <v>52900</v>
          </cell>
          <cell r="O132">
            <v>56800</v>
          </cell>
          <cell r="P132">
            <v>60700</v>
          </cell>
        </row>
        <row r="133">
          <cell r="A133" t="str">
            <v>8#E5500#336</v>
          </cell>
          <cell r="C133">
            <v>3300</v>
          </cell>
          <cell r="D133">
            <v>6800</v>
          </cell>
          <cell r="E133">
            <v>10100</v>
          </cell>
          <cell r="F133">
            <v>13300</v>
          </cell>
          <cell r="G133">
            <v>16500</v>
          </cell>
          <cell r="H133">
            <v>19600</v>
          </cell>
          <cell r="I133">
            <v>22600</v>
          </cell>
          <cell r="J133">
            <v>25600</v>
          </cell>
          <cell r="K133">
            <v>28500</v>
          </cell>
          <cell r="L133">
            <v>31300</v>
          </cell>
          <cell r="M133">
            <v>34100</v>
          </cell>
          <cell r="N133">
            <v>36900</v>
          </cell>
          <cell r="O133">
            <v>39600</v>
          </cell>
          <cell r="P133">
            <v>42200</v>
          </cell>
        </row>
        <row r="134">
          <cell r="A134" t="str">
            <v>8#E5500#400</v>
          </cell>
          <cell r="C134">
            <v>4225</v>
          </cell>
          <cell r="D134">
            <v>8700</v>
          </cell>
          <cell r="E134">
            <v>12900</v>
          </cell>
          <cell r="F134">
            <v>17100</v>
          </cell>
          <cell r="G134">
            <v>21200</v>
          </cell>
          <cell r="H134">
            <v>25200</v>
          </cell>
          <cell r="I134">
            <v>29200</v>
          </cell>
          <cell r="J134">
            <v>33100</v>
          </cell>
          <cell r="K134">
            <v>37000</v>
          </cell>
          <cell r="L134">
            <v>40800</v>
          </cell>
          <cell r="M134">
            <v>44600</v>
          </cell>
          <cell r="N134">
            <v>48300</v>
          </cell>
          <cell r="O134">
            <v>51900</v>
          </cell>
          <cell r="P134">
            <v>55500</v>
          </cell>
        </row>
        <row r="135">
          <cell r="A135" t="str">
            <v>8#E5500#464</v>
          </cell>
          <cell r="C135">
            <v>4650</v>
          </cell>
          <cell r="D135">
            <v>9500</v>
          </cell>
          <cell r="E135">
            <v>14200</v>
          </cell>
          <cell r="F135">
            <v>18800</v>
          </cell>
          <cell r="G135">
            <v>23300</v>
          </cell>
          <cell r="H135">
            <v>27700</v>
          </cell>
          <cell r="I135">
            <v>32100</v>
          </cell>
          <cell r="J135">
            <v>36400</v>
          </cell>
          <cell r="K135">
            <v>40600</v>
          </cell>
          <cell r="L135">
            <v>44700</v>
          </cell>
          <cell r="M135">
            <v>48800</v>
          </cell>
          <cell r="N135">
            <v>52900</v>
          </cell>
          <cell r="O135">
            <v>56800</v>
          </cell>
          <cell r="P135">
            <v>60700</v>
          </cell>
        </row>
        <row r="136">
          <cell r="A136" t="str">
            <v>8#E6000#336</v>
          </cell>
          <cell r="C136">
            <v>3300</v>
          </cell>
          <cell r="D136">
            <v>6800</v>
          </cell>
          <cell r="E136">
            <v>10100</v>
          </cell>
          <cell r="F136">
            <v>13300</v>
          </cell>
          <cell r="G136">
            <v>16500</v>
          </cell>
          <cell r="H136">
            <v>19600</v>
          </cell>
          <cell r="I136">
            <v>22600</v>
          </cell>
          <cell r="J136">
            <v>25600</v>
          </cell>
          <cell r="K136">
            <v>28500</v>
          </cell>
          <cell r="L136">
            <v>31300</v>
          </cell>
          <cell r="M136">
            <v>34100</v>
          </cell>
          <cell r="N136">
            <v>36900</v>
          </cell>
          <cell r="O136">
            <v>39600</v>
          </cell>
          <cell r="P136">
            <v>42200</v>
          </cell>
          <cell r="Q136">
            <v>44800</v>
          </cell>
          <cell r="R136">
            <v>47300</v>
          </cell>
          <cell r="S136">
            <v>49800</v>
          </cell>
          <cell r="T136">
            <v>52200</v>
          </cell>
          <cell r="U136">
            <v>54600</v>
          </cell>
          <cell r="V136">
            <v>56900</v>
          </cell>
          <cell r="W136">
            <v>59200</v>
          </cell>
          <cell r="X136">
            <v>61400</v>
          </cell>
          <cell r="Y136">
            <v>63600</v>
          </cell>
          <cell r="Z136">
            <v>65800</v>
          </cell>
          <cell r="AA136">
            <v>67900</v>
          </cell>
          <cell r="AB136">
            <v>70000</v>
          </cell>
          <cell r="AC136">
            <v>72000</v>
          </cell>
          <cell r="AD136">
            <v>74000</v>
          </cell>
          <cell r="AE136">
            <v>75900</v>
          </cell>
          <cell r="AF136">
            <v>77800</v>
          </cell>
        </row>
        <row r="137">
          <cell r="A137" t="str">
            <v>8#E6000#400</v>
          </cell>
          <cell r="C137">
            <v>4225</v>
          </cell>
          <cell r="D137">
            <v>8700</v>
          </cell>
          <cell r="E137">
            <v>12900</v>
          </cell>
          <cell r="F137">
            <v>17100</v>
          </cell>
          <cell r="G137">
            <v>21200</v>
          </cell>
          <cell r="H137">
            <v>25200</v>
          </cell>
          <cell r="I137">
            <v>29200</v>
          </cell>
          <cell r="J137">
            <v>33100</v>
          </cell>
          <cell r="K137">
            <v>37000</v>
          </cell>
          <cell r="L137">
            <v>40800</v>
          </cell>
          <cell r="M137">
            <v>44600</v>
          </cell>
          <cell r="N137">
            <v>48300</v>
          </cell>
          <cell r="O137">
            <v>51900</v>
          </cell>
          <cell r="P137">
            <v>55500</v>
          </cell>
          <cell r="Q137">
            <v>59000</v>
          </cell>
          <cell r="R137">
            <v>62500</v>
          </cell>
          <cell r="S137">
            <v>65900</v>
          </cell>
          <cell r="T137">
            <v>69300</v>
          </cell>
          <cell r="U137">
            <v>72600</v>
          </cell>
          <cell r="V137">
            <v>75900</v>
          </cell>
          <cell r="W137">
            <v>79100</v>
          </cell>
          <cell r="X137">
            <v>82300</v>
          </cell>
          <cell r="Y137">
            <v>85400</v>
          </cell>
          <cell r="Z137">
            <v>88500</v>
          </cell>
          <cell r="AA137">
            <v>91600</v>
          </cell>
          <cell r="AB137">
            <v>94500</v>
          </cell>
          <cell r="AC137">
            <v>97500</v>
          </cell>
          <cell r="AD137">
            <v>100400</v>
          </cell>
          <cell r="AE137">
            <v>103300</v>
          </cell>
          <cell r="AF137">
            <v>106100</v>
          </cell>
        </row>
        <row r="138">
          <cell r="A138" t="str">
            <v>8#E6000#464</v>
          </cell>
          <cell r="C138">
            <v>4650</v>
          </cell>
          <cell r="D138">
            <v>9500</v>
          </cell>
          <cell r="E138">
            <v>14200</v>
          </cell>
          <cell r="F138">
            <v>18800</v>
          </cell>
          <cell r="G138">
            <v>23300</v>
          </cell>
          <cell r="H138">
            <v>27700</v>
          </cell>
          <cell r="I138">
            <v>32100</v>
          </cell>
          <cell r="J138">
            <v>36400</v>
          </cell>
          <cell r="K138">
            <v>40600</v>
          </cell>
          <cell r="L138">
            <v>44700</v>
          </cell>
          <cell r="M138">
            <v>48800</v>
          </cell>
          <cell r="N138">
            <v>52900</v>
          </cell>
          <cell r="O138">
            <v>56800</v>
          </cell>
          <cell r="P138">
            <v>60700</v>
          </cell>
          <cell r="Q138">
            <v>64600</v>
          </cell>
          <cell r="R138">
            <v>68400</v>
          </cell>
          <cell r="S138">
            <v>72100</v>
          </cell>
          <cell r="T138">
            <v>75700</v>
          </cell>
          <cell r="U138">
            <v>79300</v>
          </cell>
          <cell r="V138">
            <v>82900</v>
          </cell>
          <cell r="W138">
            <v>86400</v>
          </cell>
          <cell r="X138">
            <v>89800</v>
          </cell>
          <cell r="Y138">
            <v>93200</v>
          </cell>
          <cell r="Z138">
            <v>96500</v>
          </cell>
          <cell r="AA138">
            <v>99800</v>
          </cell>
          <cell r="AB138">
            <v>103000</v>
          </cell>
          <cell r="AC138">
            <v>106200</v>
          </cell>
          <cell r="AD138">
            <v>109300</v>
          </cell>
          <cell r="AE138">
            <v>112400</v>
          </cell>
          <cell r="AF138">
            <v>115400</v>
          </cell>
        </row>
        <row r="139">
          <cell r="A139" t="str">
            <v>8#E6500#336</v>
          </cell>
          <cell r="C139">
            <v>3300</v>
          </cell>
          <cell r="D139">
            <v>6800</v>
          </cell>
          <cell r="E139">
            <v>10100</v>
          </cell>
          <cell r="F139">
            <v>13300</v>
          </cell>
          <cell r="G139">
            <v>16500</v>
          </cell>
          <cell r="H139">
            <v>19600</v>
          </cell>
          <cell r="I139">
            <v>22600</v>
          </cell>
          <cell r="J139">
            <v>25600</v>
          </cell>
          <cell r="K139">
            <v>28500</v>
          </cell>
          <cell r="L139">
            <v>31300</v>
          </cell>
          <cell r="M139">
            <v>34100</v>
          </cell>
          <cell r="N139">
            <v>36900</v>
          </cell>
          <cell r="O139">
            <v>39600</v>
          </cell>
          <cell r="P139">
            <v>42200</v>
          </cell>
          <cell r="Q139">
            <v>44800</v>
          </cell>
          <cell r="R139">
            <v>47300</v>
          </cell>
          <cell r="S139">
            <v>49800</v>
          </cell>
          <cell r="T139">
            <v>52200</v>
          </cell>
          <cell r="U139">
            <v>54600</v>
          </cell>
          <cell r="V139">
            <v>56900</v>
          </cell>
          <cell r="W139">
            <v>59200</v>
          </cell>
          <cell r="X139">
            <v>61400</v>
          </cell>
          <cell r="Y139">
            <v>63600</v>
          </cell>
          <cell r="Z139">
            <v>65800</v>
          </cell>
          <cell r="AA139">
            <v>67900</v>
          </cell>
          <cell r="AB139">
            <v>70000</v>
          </cell>
          <cell r="AC139">
            <v>72000</v>
          </cell>
          <cell r="AD139">
            <v>74000</v>
          </cell>
          <cell r="AE139">
            <v>75900</v>
          </cell>
          <cell r="AF139">
            <v>77800</v>
          </cell>
        </row>
        <row r="140">
          <cell r="A140" t="str">
            <v>8#E6500#400</v>
          </cell>
          <cell r="C140">
            <v>4225</v>
          </cell>
          <cell r="D140">
            <v>8700</v>
          </cell>
          <cell r="E140">
            <v>12900</v>
          </cell>
          <cell r="F140">
            <v>17100</v>
          </cell>
          <cell r="G140">
            <v>21200</v>
          </cell>
          <cell r="H140">
            <v>25200</v>
          </cell>
          <cell r="I140">
            <v>29200</v>
          </cell>
          <cell r="J140">
            <v>33100</v>
          </cell>
          <cell r="K140">
            <v>37000</v>
          </cell>
          <cell r="L140">
            <v>40800</v>
          </cell>
          <cell r="M140">
            <v>44600</v>
          </cell>
          <cell r="N140">
            <v>48300</v>
          </cell>
          <cell r="O140">
            <v>51900</v>
          </cell>
          <cell r="P140">
            <v>55500</v>
          </cell>
          <cell r="Q140">
            <v>59000</v>
          </cell>
          <cell r="R140">
            <v>62500</v>
          </cell>
          <cell r="S140">
            <v>65900</v>
          </cell>
          <cell r="T140">
            <v>69300</v>
          </cell>
          <cell r="U140">
            <v>72600</v>
          </cell>
          <cell r="V140">
            <v>75900</v>
          </cell>
          <cell r="W140">
            <v>79100</v>
          </cell>
          <cell r="X140">
            <v>82300</v>
          </cell>
          <cell r="Y140">
            <v>85400</v>
          </cell>
          <cell r="Z140">
            <v>88500</v>
          </cell>
          <cell r="AA140">
            <v>91600</v>
          </cell>
          <cell r="AB140">
            <v>94500</v>
          </cell>
          <cell r="AC140">
            <v>97500</v>
          </cell>
          <cell r="AD140">
            <v>100400</v>
          </cell>
          <cell r="AE140">
            <v>103300</v>
          </cell>
          <cell r="AF140">
            <v>106100</v>
          </cell>
        </row>
        <row r="141">
          <cell r="A141" t="str">
            <v>8#E6500#464</v>
          </cell>
          <cell r="C141">
            <v>4650</v>
          </cell>
          <cell r="D141">
            <v>9500</v>
          </cell>
          <cell r="E141">
            <v>14200</v>
          </cell>
          <cell r="F141">
            <v>18800</v>
          </cell>
          <cell r="G141">
            <v>23300</v>
          </cell>
          <cell r="H141">
            <v>27700</v>
          </cell>
          <cell r="I141">
            <v>32100</v>
          </cell>
          <cell r="J141">
            <v>36400</v>
          </cell>
          <cell r="K141">
            <v>40600</v>
          </cell>
          <cell r="L141">
            <v>44700</v>
          </cell>
          <cell r="M141">
            <v>48800</v>
          </cell>
          <cell r="N141">
            <v>52900</v>
          </cell>
          <cell r="O141">
            <v>56800</v>
          </cell>
          <cell r="P141">
            <v>60700</v>
          </cell>
          <cell r="Q141">
            <v>64600</v>
          </cell>
          <cell r="R141">
            <v>68400</v>
          </cell>
          <cell r="S141">
            <v>72100</v>
          </cell>
          <cell r="T141">
            <v>75700</v>
          </cell>
          <cell r="U141">
            <v>79300</v>
          </cell>
          <cell r="V141">
            <v>82900</v>
          </cell>
          <cell r="W141">
            <v>86400</v>
          </cell>
          <cell r="X141">
            <v>89800</v>
          </cell>
          <cell r="Y141">
            <v>93200</v>
          </cell>
          <cell r="Z141">
            <v>96500</v>
          </cell>
          <cell r="AA141">
            <v>99800</v>
          </cell>
          <cell r="AB141">
            <v>103000</v>
          </cell>
          <cell r="AC141">
            <v>106200</v>
          </cell>
          <cell r="AD141">
            <v>109300</v>
          </cell>
          <cell r="AE141">
            <v>112400</v>
          </cell>
          <cell r="AF141">
            <v>115400</v>
          </cell>
        </row>
        <row r="142">
          <cell r="A142" t="str">
            <v>8#E6900#1050</v>
          </cell>
          <cell r="C142">
            <v>16300</v>
          </cell>
          <cell r="D142">
            <v>32600</v>
          </cell>
          <cell r="E142">
            <v>48600</v>
          </cell>
          <cell r="F142">
            <v>64500</v>
          </cell>
          <cell r="G142">
            <v>80200</v>
          </cell>
          <cell r="H142">
            <v>95800</v>
          </cell>
          <cell r="I142">
            <v>111100</v>
          </cell>
          <cell r="J142">
            <v>126300</v>
          </cell>
          <cell r="K142">
            <v>141400</v>
          </cell>
          <cell r="L142">
            <v>156300</v>
          </cell>
          <cell r="M142">
            <v>171000</v>
          </cell>
          <cell r="N142">
            <v>185600</v>
          </cell>
          <cell r="O142">
            <v>200000</v>
          </cell>
          <cell r="P142">
            <v>214200</v>
          </cell>
          <cell r="Q142">
            <v>228300</v>
          </cell>
          <cell r="R142">
            <v>242200</v>
          </cell>
          <cell r="S142">
            <v>256000</v>
          </cell>
          <cell r="T142">
            <v>269700</v>
          </cell>
          <cell r="U142">
            <v>283100</v>
          </cell>
          <cell r="V142">
            <v>296500</v>
          </cell>
          <cell r="W142">
            <v>309700</v>
          </cell>
          <cell r="X142">
            <v>322700</v>
          </cell>
          <cell r="Y142">
            <v>335600</v>
          </cell>
          <cell r="Z142">
            <v>348300</v>
          </cell>
        </row>
        <row r="143">
          <cell r="A143" t="str">
            <v>8#E6900#1200</v>
          </cell>
          <cell r="C143">
            <v>17600</v>
          </cell>
          <cell r="D143">
            <v>35200</v>
          </cell>
          <cell r="E143">
            <v>52500</v>
          </cell>
          <cell r="F143">
            <v>69700</v>
          </cell>
          <cell r="G143">
            <v>86600</v>
          </cell>
          <cell r="H143">
            <v>103400</v>
          </cell>
          <cell r="I143">
            <v>120000</v>
          </cell>
          <cell r="J143">
            <v>136500</v>
          </cell>
          <cell r="K143">
            <v>152700</v>
          </cell>
          <cell r="L143">
            <v>168800</v>
          </cell>
          <cell r="M143">
            <v>184700</v>
          </cell>
          <cell r="N143">
            <v>200400</v>
          </cell>
          <cell r="O143">
            <v>216000</v>
          </cell>
          <cell r="P143">
            <v>231400</v>
          </cell>
          <cell r="Q143">
            <v>246600</v>
          </cell>
          <cell r="R143">
            <v>261600</v>
          </cell>
          <cell r="S143">
            <v>276500</v>
          </cell>
          <cell r="T143">
            <v>291300</v>
          </cell>
          <cell r="U143">
            <v>305800</v>
          </cell>
          <cell r="V143">
            <v>320200</v>
          </cell>
          <cell r="W143">
            <v>334400</v>
          </cell>
          <cell r="X143">
            <v>348500</v>
          </cell>
          <cell r="Y143">
            <v>362400</v>
          </cell>
          <cell r="Z143">
            <v>376200</v>
          </cell>
        </row>
        <row r="144">
          <cell r="A144" t="str">
            <v>8#F12K#1050</v>
          </cell>
          <cell r="C144">
            <v>7925</v>
          </cell>
          <cell r="D144">
            <v>15850</v>
          </cell>
          <cell r="E144">
            <v>23775</v>
          </cell>
          <cell r="F144">
            <v>31700</v>
          </cell>
          <cell r="G144">
            <v>39325</v>
          </cell>
          <cell r="H144">
            <v>46950</v>
          </cell>
          <cell r="I144">
            <v>54575</v>
          </cell>
          <cell r="J144">
            <v>62200</v>
          </cell>
          <cell r="K144">
            <v>69525</v>
          </cell>
          <cell r="L144">
            <v>76850</v>
          </cell>
          <cell r="M144">
            <v>84175</v>
          </cell>
          <cell r="N144">
            <v>91500</v>
          </cell>
          <cell r="O144">
            <v>98550</v>
          </cell>
          <cell r="P144">
            <v>105600</v>
          </cell>
          <cell r="Q144">
            <v>112650</v>
          </cell>
          <cell r="R144">
            <v>119700</v>
          </cell>
          <cell r="S144">
            <v>126450</v>
          </cell>
          <cell r="T144">
            <v>133200</v>
          </cell>
          <cell r="U144">
            <v>139950</v>
          </cell>
          <cell r="V144">
            <v>146700</v>
          </cell>
          <cell r="W144">
            <v>153175</v>
          </cell>
          <cell r="X144">
            <v>159650</v>
          </cell>
          <cell r="Y144">
            <v>166125</v>
          </cell>
          <cell r="Z144">
            <v>172600</v>
          </cell>
          <cell r="AA144">
            <v>178850</v>
          </cell>
          <cell r="AB144">
            <v>185100</v>
          </cell>
          <cell r="AC144">
            <v>191350</v>
          </cell>
          <cell r="AD144">
            <v>197600</v>
          </cell>
          <cell r="AE144">
            <v>203575</v>
          </cell>
          <cell r="AF144">
            <v>209550</v>
          </cell>
          <cell r="AG144">
            <v>215525</v>
          </cell>
          <cell r="AH144">
            <v>221500</v>
          </cell>
          <cell r="AI144">
            <v>227250</v>
          </cell>
          <cell r="AJ144">
            <v>233000</v>
          </cell>
          <cell r="AK144">
            <v>238750</v>
          </cell>
          <cell r="AL144">
            <v>244500</v>
          </cell>
          <cell r="AM144">
            <v>250025</v>
          </cell>
          <cell r="AN144">
            <v>255550</v>
          </cell>
          <cell r="AO144">
            <v>261075</v>
          </cell>
          <cell r="AP144">
            <v>266600</v>
          </cell>
          <cell r="AQ144">
            <v>271925</v>
          </cell>
          <cell r="AR144">
            <v>277250</v>
          </cell>
          <cell r="AS144">
            <v>282575</v>
          </cell>
          <cell r="AT144">
            <v>287900</v>
          </cell>
          <cell r="AU144">
            <v>293000</v>
          </cell>
          <cell r="AV144">
            <v>298100</v>
          </cell>
          <cell r="AW144">
            <v>303200</v>
          </cell>
          <cell r="AX144">
            <v>308300</v>
          </cell>
          <cell r="AY144">
            <v>313200</v>
          </cell>
          <cell r="AZ144">
            <v>318100</v>
          </cell>
          <cell r="BA144">
            <v>323000</v>
          </cell>
          <cell r="BB144">
            <v>327900</v>
          </cell>
          <cell r="BC144">
            <v>332600</v>
          </cell>
          <cell r="BD144">
            <v>337300</v>
          </cell>
          <cell r="BE144">
            <v>342000</v>
          </cell>
          <cell r="BF144">
            <v>346700</v>
          </cell>
          <cell r="BG144">
            <v>351225</v>
          </cell>
          <cell r="BH144">
            <v>355750</v>
          </cell>
          <cell r="BI144">
            <v>360275</v>
          </cell>
          <cell r="BJ144">
            <v>364800</v>
          </cell>
          <cell r="BK144">
            <v>369125</v>
          </cell>
          <cell r="BL144">
            <v>373450</v>
          </cell>
          <cell r="BM144">
            <v>377775</v>
          </cell>
          <cell r="BN144">
            <v>382100</v>
          </cell>
          <cell r="BO144">
            <v>386275</v>
          </cell>
          <cell r="BP144">
            <v>390450</v>
          </cell>
          <cell r="BQ144">
            <v>394625</v>
          </cell>
          <cell r="BR144">
            <v>398800</v>
          </cell>
          <cell r="BS144">
            <v>402800</v>
          </cell>
          <cell r="BT144">
            <v>406800</v>
          </cell>
          <cell r="BU144">
            <v>410800</v>
          </cell>
          <cell r="BV144">
            <v>414800</v>
          </cell>
        </row>
        <row r="145">
          <cell r="A145" t="str">
            <v>8#F12K#1200</v>
          </cell>
          <cell r="C145">
            <v>8575</v>
          </cell>
          <cell r="D145">
            <v>17150</v>
          </cell>
          <cell r="E145">
            <v>25725</v>
          </cell>
          <cell r="F145">
            <v>34300</v>
          </cell>
          <cell r="G145">
            <v>42525</v>
          </cell>
          <cell r="H145">
            <v>50750</v>
          </cell>
          <cell r="I145">
            <v>58975</v>
          </cell>
          <cell r="J145">
            <v>67200</v>
          </cell>
          <cell r="K145">
            <v>75100</v>
          </cell>
          <cell r="L145">
            <v>83000</v>
          </cell>
          <cell r="M145">
            <v>90900</v>
          </cell>
          <cell r="N145">
            <v>98800</v>
          </cell>
          <cell r="O145">
            <v>106400</v>
          </cell>
          <cell r="P145">
            <v>114000</v>
          </cell>
          <cell r="Q145">
            <v>121600</v>
          </cell>
          <cell r="R145">
            <v>129200</v>
          </cell>
          <cell r="S145">
            <v>136500</v>
          </cell>
          <cell r="T145">
            <v>143800</v>
          </cell>
          <cell r="U145">
            <v>151100</v>
          </cell>
          <cell r="V145">
            <v>158400</v>
          </cell>
          <cell r="W145">
            <v>165400</v>
          </cell>
          <cell r="X145">
            <v>172400</v>
          </cell>
          <cell r="Y145">
            <v>179400</v>
          </cell>
          <cell r="Z145">
            <v>186400</v>
          </cell>
          <cell r="AA145">
            <v>193150</v>
          </cell>
          <cell r="AB145">
            <v>199900</v>
          </cell>
          <cell r="AC145">
            <v>206650</v>
          </cell>
          <cell r="AD145">
            <v>213400</v>
          </cell>
          <cell r="AE145">
            <v>219850</v>
          </cell>
          <cell r="AF145">
            <v>226300</v>
          </cell>
          <cell r="AG145">
            <v>232750</v>
          </cell>
          <cell r="AH145">
            <v>239200</v>
          </cell>
          <cell r="AI145">
            <v>245425</v>
          </cell>
          <cell r="AJ145">
            <v>251650</v>
          </cell>
          <cell r="AK145">
            <v>257875</v>
          </cell>
          <cell r="AL145">
            <v>264100</v>
          </cell>
          <cell r="AM145">
            <v>270075</v>
          </cell>
          <cell r="AN145">
            <v>276050</v>
          </cell>
          <cell r="AO145">
            <v>282025</v>
          </cell>
          <cell r="AP145">
            <v>288000</v>
          </cell>
          <cell r="AQ145">
            <v>293725</v>
          </cell>
          <cell r="AR145">
            <v>299450</v>
          </cell>
          <cell r="AS145">
            <v>305175</v>
          </cell>
          <cell r="AT145">
            <v>310900</v>
          </cell>
          <cell r="AU145">
            <v>316400</v>
          </cell>
          <cell r="AV145">
            <v>321900</v>
          </cell>
          <cell r="AW145">
            <v>327400</v>
          </cell>
          <cell r="AX145">
            <v>332900</v>
          </cell>
          <cell r="AY145">
            <v>338200</v>
          </cell>
          <cell r="AZ145">
            <v>343500</v>
          </cell>
          <cell r="BA145">
            <v>348800</v>
          </cell>
          <cell r="BB145">
            <v>354100</v>
          </cell>
          <cell r="BC145">
            <v>359175</v>
          </cell>
          <cell r="BD145">
            <v>364250</v>
          </cell>
          <cell r="BE145">
            <v>369325</v>
          </cell>
          <cell r="BF145">
            <v>374400</v>
          </cell>
          <cell r="BG145">
            <v>379275</v>
          </cell>
          <cell r="BH145">
            <v>384150</v>
          </cell>
          <cell r="BI145">
            <v>389025</v>
          </cell>
          <cell r="BJ145">
            <v>393900</v>
          </cell>
          <cell r="BK145">
            <v>398600</v>
          </cell>
          <cell r="BL145">
            <v>403300</v>
          </cell>
          <cell r="BM145">
            <v>408000</v>
          </cell>
          <cell r="BN145">
            <v>412700</v>
          </cell>
          <cell r="BO145">
            <v>417200</v>
          </cell>
          <cell r="BP145">
            <v>421700</v>
          </cell>
          <cell r="BQ145">
            <v>426200</v>
          </cell>
          <cell r="BR145">
            <v>430700</v>
          </cell>
          <cell r="BS145">
            <v>435025</v>
          </cell>
          <cell r="BT145">
            <v>439350</v>
          </cell>
          <cell r="BU145">
            <v>443675</v>
          </cell>
          <cell r="BV145">
            <v>448000</v>
          </cell>
        </row>
        <row r="146">
          <cell r="A146" t="str">
            <v>8#F12K#900</v>
          </cell>
          <cell r="C146">
            <v>7125</v>
          </cell>
          <cell r="D146">
            <v>14250</v>
          </cell>
          <cell r="E146">
            <v>21375</v>
          </cell>
          <cell r="F146">
            <v>28500</v>
          </cell>
          <cell r="G146">
            <v>35325</v>
          </cell>
          <cell r="H146">
            <v>42150</v>
          </cell>
          <cell r="I146">
            <v>48975</v>
          </cell>
          <cell r="J146">
            <v>55800</v>
          </cell>
          <cell r="K146">
            <v>62375</v>
          </cell>
          <cell r="L146">
            <v>68950</v>
          </cell>
          <cell r="M146">
            <v>75525</v>
          </cell>
          <cell r="N146">
            <v>82100</v>
          </cell>
          <cell r="O146">
            <v>88400</v>
          </cell>
          <cell r="P146">
            <v>94700</v>
          </cell>
          <cell r="Q146">
            <v>101000</v>
          </cell>
          <cell r="R146">
            <v>107300</v>
          </cell>
          <cell r="S146">
            <v>113350</v>
          </cell>
          <cell r="T146">
            <v>119400</v>
          </cell>
          <cell r="U146">
            <v>125450</v>
          </cell>
          <cell r="V146">
            <v>131500</v>
          </cell>
          <cell r="W146">
            <v>137325</v>
          </cell>
          <cell r="X146">
            <v>143150</v>
          </cell>
          <cell r="Y146">
            <v>148975</v>
          </cell>
          <cell r="Z146">
            <v>154800</v>
          </cell>
          <cell r="AA146">
            <v>160400</v>
          </cell>
          <cell r="AB146">
            <v>166000</v>
          </cell>
          <cell r="AC146">
            <v>171600</v>
          </cell>
          <cell r="AD146">
            <v>177200</v>
          </cell>
          <cell r="AE146">
            <v>182575</v>
          </cell>
          <cell r="AF146">
            <v>187950</v>
          </cell>
          <cell r="AG146">
            <v>193325</v>
          </cell>
          <cell r="AH146">
            <v>198700</v>
          </cell>
          <cell r="AI146">
            <v>203850</v>
          </cell>
          <cell r="AJ146">
            <v>209000</v>
          </cell>
          <cell r="AK146">
            <v>214150</v>
          </cell>
          <cell r="AL146">
            <v>219300</v>
          </cell>
          <cell r="AM146">
            <v>224250</v>
          </cell>
          <cell r="AN146">
            <v>229200</v>
          </cell>
          <cell r="AO146">
            <v>234150</v>
          </cell>
          <cell r="AP146">
            <v>239100</v>
          </cell>
          <cell r="AQ146">
            <v>243875</v>
          </cell>
          <cell r="AR146">
            <v>248650</v>
          </cell>
          <cell r="AS146">
            <v>253425</v>
          </cell>
          <cell r="AT146">
            <v>258200</v>
          </cell>
          <cell r="AU146">
            <v>262775</v>
          </cell>
          <cell r="AV146">
            <v>267350</v>
          </cell>
          <cell r="AW146">
            <v>271925</v>
          </cell>
          <cell r="AX146">
            <v>276500</v>
          </cell>
          <cell r="AY146">
            <v>280875</v>
          </cell>
          <cell r="AZ146">
            <v>285250</v>
          </cell>
          <cell r="BA146">
            <v>289625</v>
          </cell>
          <cell r="BB146">
            <v>294000</v>
          </cell>
          <cell r="BC146">
            <v>298225</v>
          </cell>
          <cell r="BD146">
            <v>302450</v>
          </cell>
          <cell r="BE146">
            <v>306675</v>
          </cell>
          <cell r="BF146">
            <v>310900</v>
          </cell>
          <cell r="BG146">
            <v>314950</v>
          </cell>
          <cell r="BH146">
            <v>319000</v>
          </cell>
          <cell r="BI146">
            <v>323050</v>
          </cell>
          <cell r="BJ146">
            <v>327100</v>
          </cell>
          <cell r="BK146">
            <v>331000</v>
          </cell>
          <cell r="BL146">
            <v>334900</v>
          </cell>
          <cell r="BM146">
            <v>338800</v>
          </cell>
          <cell r="BN146">
            <v>342700</v>
          </cell>
          <cell r="BO146">
            <v>346450</v>
          </cell>
          <cell r="BP146">
            <v>350200</v>
          </cell>
          <cell r="BQ146">
            <v>353950</v>
          </cell>
          <cell r="BR146">
            <v>357700</v>
          </cell>
          <cell r="BS146">
            <v>361275</v>
          </cell>
          <cell r="BT146">
            <v>364850</v>
          </cell>
          <cell r="BU146">
            <v>368425</v>
          </cell>
          <cell r="BV146">
            <v>372000</v>
          </cell>
        </row>
        <row r="147">
          <cell r="A147" t="str">
            <v>8#F280R#1015</v>
          </cell>
          <cell r="C147">
            <v>8700</v>
          </cell>
          <cell r="D147">
            <v>17300</v>
          </cell>
        </row>
        <row r="148">
          <cell r="A148" t="str">
            <v>8#F280R#1200</v>
          </cell>
          <cell r="C148">
            <v>9400</v>
          </cell>
          <cell r="D148">
            <v>18800</v>
          </cell>
        </row>
        <row r="149">
          <cell r="A149" t="str">
            <v>8#F280R#750</v>
          </cell>
          <cell r="C149">
            <v>6400</v>
          </cell>
          <cell r="D149">
            <v>13200</v>
          </cell>
        </row>
        <row r="150">
          <cell r="A150" t="str">
            <v>8#F280R#900</v>
          </cell>
          <cell r="C150">
            <v>7800</v>
          </cell>
          <cell r="D150">
            <v>15600</v>
          </cell>
        </row>
        <row r="151">
          <cell r="A151" t="str">
            <v>8#F3800#1050</v>
          </cell>
          <cell r="C151">
            <v>8400</v>
          </cell>
          <cell r="D151">
            <v>16700</v>
          </cell>
          <cell r="E151">
            <v>25000</v>
          </cell>
          <cell r="F151">
            <v>33200</v>
          </cell>
          <cell r="G151">
            <v>41400</v>
          </cell>
          <cell r="H151">
            <v>49500</v>
          </cell>
          <cell r="I151">
            <v>57500</v>
          </cell>
          <cell r="J151">
            <v>65500</v>
          </cell>
        </row>
        <row r="152">
          <cell r="A152" t="str">
            <v>8#F3800#1200</v>
          </cell>
          <cell r="C152">
            <v>9100</v>
          </cell>
          <cell r="D152">
            <v>18100</v>
          </cell>
          <cell r="E152">
            <v>27000</v>
          </cell>
          <cell r="F152">
            <v>35900</v>
          </cell>
          <cell r="G152">
            <v>44700</v>
          </cell>
          <cell r="H152">
            <v>53500</v>
          </cell>
          <cell r="I152">
            <v>62200</v>
          </cell>
          <cell r="J152">
            <v>70800</v>
          </cell>
        </row>
        <row r="153">
          <cell r="A153" t="str">
            <v>8#F3800#750</v>
          </cell>
          <cell r="C153">
            <v>6400</v>
          </cell>
          <cell r="D153">
            <v>12700</v>
          </cell>
          <cell r="E153">
            <v>19000</v>
          </cell>
          <cell r="F153">
            <v>25300</v>
          </cell>
          <cell r="G153">
            <v>31500</v>
          </cell>
          <cell r="H153">
            <v>37600</v>
          </cell>
          <cell r="I153">
            <v>43700</v>
          </cell>
          <cell r="J153">
            <v>49800</v>
          </cell>
        </row>
        <row r="154">
          <cell r="A154" t="str">
            <v>8#F3800#900</v>
          </cell>
          <cell r="C154">
            <v>7525</v>
          </cell>
          <cell r="D154">
            <v>15000</v>
          </cell>
          <cell r="E154">
            <v>22400</v>
          </cell>
          <cell r="F154">
            <v>29800</v>
          </cell>
          <cell r="G154">
            <v>37100</v>
          </cell>
          <cell r="H154">
            <v>44400</v>
          </cell>
          <cell r="I154">
            <v>51600</v>
          </cell>
          <cell r="J154">
            <v>58700</v>
          </cell>
        </row>
        <row r="155">
          <cell r="A155" t="str">
            <v>8#F4800#1050</v>
          </cell>
          <cell r="C155">
            <v>8400</v>
          </cell>
          <cell r="D155">
            <v>16700</v>
          </cell>
          <cell r="E155">
            <v>25000</v>
          </cell>
          <cell r="F155">
            <v>33200</v>
          </cell>
          <cell r="G155">
            <v>41400</v>
          </cell>
          <cell r="H155">
            <v>49500</v>
          </cell>
          <cell r="I155">
            <v>57500</v>
          </cell>
          <cell r="J155">
            <v>65500</v>
          </cell>
          <cell r="K155">
            <v>73500</v>
          </cell>
          <cell r="L155">
            <v>81400</v>
          </cell>
          <cell r="M155">
            <v>89200</v>
          </cell>
          <cell r="N155">
            <v>97000</v>
          </cell>
        </row>
        <row r="156">
          <cell r="A156" t="str">
            <v>8#F4800#1200</v>
          </cell>
          <cell r="C156">
            <v>9100</v>
          </cell>
          <cell r="D156">
            <v>18100</v>
          </cell>
          <cell r="E156">
            <v>27000</v>
          </cell>
          <cell r="F156">
            <v>35900</v>
          </cell>
          <cell r="G156">
            <v>44700</v>
          </cell>
          <cell r="H156">
            <v>53500</v>
          </cell>
          <cell r="I156">
            <v>62200</v>
          </cell>
          <cell r="J156">
            <v>70800</v>
          </cell>
          <cell r="K156">
            <v>79400</v>
          </cell>
          <cell r="L156">
            <v>87900</v>
          </cell>
          <cell r="M156">
            <v>96300</v>
          </cell>
          <cell r="N156">
            <v>104700</v>
          </cell>
        </row>
        <row r="157">
          <cell r="A157" t="str">
            <v>8#F4800#750</v>
          </cell>
          <cell r="C157">
            <v>6400</v>
          </cell>
          <cell r="D157">
            <v>12700</v>
          </cell>
          <cell r="E157">
            <v>19000</v>
          </cell>
          <cell r="F157">
            <v>25300</v>
          </cell>
          <cell r="G157">
            <v>31500</v>
          </cell>
          <cell r="H157">
            <v>37600</v>
          </cell>
          <cell r="I157">
            <v>43700</v>
          </cell>
          <cell r="J157">
            <v>49800</v>
          </cell>
          <cell r="K157">
            <v>55800</v>
          </cell>
          <cell r="L157">
            <v>61700</v>
          </cell>
          <cell r="M157">
            <v>67700</v>
          </cell>
          <cell r="N157">
            <v>73500</v>
          </cell>
        </row>
        <row r="158">
          <cell r="A158" t="str">
            <v>8#F4800#900</v>
          </cell>
          <cell r="C158">
            <v>7525</v>
          </cell>
          <cell r="D158">
            <v>15000</v>
          </cell>
          <cell r="E158">
            <v>22400</v>
          </cell>
          <cell r="F158">
            <v>29800</v>
          </cell>
          <cell r="G158">
            <v>37100</v>
          </cell>
          <cell r="H158">
            <v>44400</v>
          </cell>
          <cell r="I158">
            <v>51600</v>
          </cell>
          <cell r="J158">
            <v>58700</v>
          </cell>
          <cell r="K158">
            <v>65900</v>
          </cell>
          <cell r="L158">
            <v>72900</v>
          </cell>
          <cell r="M158">
            <v>79900</v>
          </cell>
          <cell r="N158">
            <v>86900</v>
          </cell>
        </row>
        <row r="159">
          <cell r="A159" t="str">
            <v>8#F6800#1050</v>
          </cell>
          <cell r="C159">
            <v>8400</v>
          </cell>
          <cell r="D159">
            <v>16700</v>
          </cell>
          <cell r="E159">
            <v>25000</v>
          </cell>
          <cell r="F159">
            <v>33200</v>
          </cell>
          <cell r="G159">
            <v>41400</v>
          </cell>
          <cell r="H159">
            <v>49500</v>
          </cell>
          <cell r="I159">
            <v>57500</v>
          </cell>
          <cell r="J159">
            <v>65500</v>
          </cell>
          <cell r="K159">
            <v>73500</v>
          </cell>
          <cell r="L159">
            <v>81400</v>
          </cell>
          <cell r="M159">
            <v>89200</v>
          </cell>
          <cell r="N159">
            <v>97000</v>
          </cell>
          <cell r="O159">
            <v>104700</v>
          </cell>
          <cell r="P159">
            <v>112300</v>
          </cell>
          <cell r="Q159">
            <v>119900</v>
          </cell>
          <cell r="R159">
            <v>127500</v>
          </cell>
          <cell r="S159">
            <v>135000</v>
          </cell>
          <cell r="T159">
            <v>142400</v>
          </cell>
          <cell r="U159">
            <v>149800</v>
          </cell>
          <cell r="V159">
            <v>157200</v>
          </cell>
          <cell r="W159">
            <v>164500</v>
          </cell>
          <cell r="X159">
            <v>171700</v>
          </cell>
          <cell r="Y159">
            <v>178900</v>
          </cell>
          <cell r="Z159">
            <v>186100</v>
          </cell>
        </row>
        <row r="160">
          <cell r="A160" t="str">
            <v>8#F6800#1200</v>
          </cell>
          <cell r="C160">
            <v>9100</v>
          </cell>
          <cell r="D160">
            <v>18100</v>
          </cell>
          <cell r="E160">
            <v>27000</v>
          </cell>
          <cell r="F160">
            <v>35900</v>
          </cell>
          <cell r="G160">
            <v>44700</v>
          </cell>
          <cell r="H160">
            <v>53500</v>
          </cell>
          <cell r="I160">
            <v>62200</v>
          </cell>
          <cell r="J160">
            <v>70800</v>
          </cell>
          <cell r="K160">
            <v>79400</v>
          </cell>
          <cell r="L160">
            <v>87900</v>
          </cell>
          <cell r="M160">
            <v>96300</v>
          </cell>
          <cell r="N160">
            <v>104700</v>
          </cell>
          <cell r="O160">
            <v>113000</v>
          </cell>
          <cell r="P160">
            <v>121300</v>
          </cell>
          <cell r="Q160">
            <v>129500</v>
          </cell>
          <cell r="R160">
            <v>137700</v>
          </cell>
          <cell r="S160">
            <v>145800</v>
          </cell>
          <cell r="T160">
            <v>153800</v>
          </cell>
          <cell r="U160">
            <v>161800</v>
          </cell>
          <cell r="V160">
            <v>169800</v>
          </cell>
          <cell r="W160">
            <v>177700</v>
          </cell>
          <cell r="X160">
            <v>185500</v>
          </cell>
          <cell r="Y160">
            <v>193200</v>
          </cell>
          <cell r="Z160">
            <v>201000</v>
          </cell>
        </row>
        <row r="161">
          <cell r="A161" t="str">
            <v>8#F6800#750</v>
          </cell>
          <cell r="C161">
            <v>6400</v>
          </cell>
          <cell r="D161">
            <v>12700</v>
          </cell>
          <cell r="E161">
            <v>19000</v>
          </cell>
          <cell r="F161">
            <v>25300</v>
          </cell>
          <cell r="G161">
            <v>31500</v>
          </cell>
          <cell r="H161">
            <v>37600</v>
          </cell>
          <cell r="I161">
            <v>43700</v>
          </cell>
          <cell r="J161">
            <v>49800</v>
          </cell>
          <cell r="K161">
            <v>55800</v>
          </cell>
          <cell r="L161">
            <v>61700</v>
          </cell>
          <cell r="M161">
            <v>67700</v>
          </cell>
          <cell r="N161">
            <v>73500</v>
          </cell>
          <cell r="O161">
            <v>79300</v>
          </cell>
          <cell r="P161">
            <v>85100</v>
          </cell>
          <cell r="Q161">
            <v>90800</v>
          </cell>
          <cell r="R161">
            <v>96500</v>
          </cell>
          <cell r="S161">
            <v>102100</v>
          </cell>
          <cell r="T161">
            <v>107700</v>
          </cell>
          <cell r="U161">
            <v>113200</v>
          </cell>
          <cell r="V161">
            <v>118700</v>
          </cell>
          <cell r="W161">
            <v>124200</v>
          </cell>
          <cell r="X161">
            <v>129600</v>
          </cell>
          <cell r="Y161">
            <v>134900</v>
          </cell>
          <cell r="Z161">
            <v>140300</v>
          </cell>
        </row>
        <row r="162">
          <cell r="A162" t="str">
            <v>8#F6800#900</v>
          </cell>
          <cell r="C162">
            <v>7525</v>
          </cell>
          <cell r="D162">
            <v>15000</v>
          </cell>
          <cell r="E162">
            <v>22400</v>
          </cell>
          <cell r="F162">
            <v>29800</v>
          </cell>
          <cell r="G162">
            <v>37100</v>
          </cell>
          <cell r="H162">
            <v>44400</v>
          </cell>
          <cell r="I162">
            <v>51600</v>
          </cell>
          <cell r="J162">
            <v>58700</v>
          </cell>
          <cell r="K162">
            <v>65900</v>
          </cell>
          <cell r="L162">
            <v>72900</v>
          </cell>
          <cell r="M162">
            <v>79900</v>
          </cell>
          <cell r="N162">
            <v>86900</v>
          </cell>
          <cell r="O162">
            <v>93800</v>
          </cell>
          <cell r="P162">
            <v>100700</v>
          </cell>
          <cell r="Q162">
            <v>107500</v>
          </cell>
          <cell r="R162">
            <v>114300</v>
          </cell>
          <cell r="S162">
            <v>121000</v>
          </cell>
          <cell r="T162">
            <v>127700</v>
          </cell>
          <cell r="U162">
            <v>134300</v>
          </cell>
          <cell r="V162">
            <v>140900</v>
          </cell>
          <cell r="W162">
            <v>147400</v>
          </cell>
          <cell r="X162">
            <v>153900</v>
          </cell>
          <cell r="Y162">
            <v>160400</v>
          </cell>
          <cell r="Z162">
            <v>166800</v>
          </cell>
        </row>
        <row r="163">
          <cell r="A163" t="str">
            <v>8#Netra T1#440</v>
          </cell>
          <cell r="C163">
            <v>4000</v>
          </cell>
        </row>
        <row r="164">
          <cell r="A164" t="str">
            <v>8#NetraT1#440</v>
          </cell>
          <cell r="C164">
            <v>4000</v>
          </cell>
        </row>
        <row r="165">
          <cell r="A165" t="str">
            <v>8#NetraT1105#440</v>
          </cell>
          <cell r="C165">
            <v>4000</v>
          </cell>
        </row>
        <row r="166">
          <cell r="A166" t="str">
            <v>8#NetraT1200#500</v>
          </cell>
          <cell r="C166">
            <v>5100</v>
          </cell>
        </row>
        <row r="167">
          <cell r="A167" t="str">
            <v>8#Sparc20#125</v>
          </cell>
          <cell r="C167">
            <v>1100</v>
          </cell>
          <cell r="D167">
            <v>1950</v>
          </cell>
          <cell r="E167">
            <v>2750</v>
          </cell>
          <cell r="F167">
            <v>3400</v>
          </cell>
        </row>
        <row r="168">
          <cell r="A168" t="str">
            <v>8#Sparc20#150</v>
          </cell>
          <cell r="C168">
            <v>1300</v>
          </cell>
          <cell r="D168">
            <v>2200</v>
          </cell>
          <cell r="E168">
            <v>3000</v>
          </cell>
          <cell r="F168">
            <v>3800</v>
          </cell>
        </row>
        <row r="169">
          <cell r="A169" t="str">
            <v>8#Sparc20#50</v>
          </cell>
          <cell r="C169">
            <v>400</v>
          </cell>
          <cell r="D169">
            <v>780</v>
          </cell>
          <cell r="E169">
            <v>1140</v>
          </cell>
          <cell r="F169">
            <v>1500</v>
          </cell>
        </row>
        <row r="170">
          <cell r="A170" t="str">
            <v>8#Sparc20#60</v>
          </cell>
          <cell r="C170">
            <v>480</v>
          </cell>
          <cell r="D170">
            <v>930</v>
          </cell>
          <cell r="E170">
            <v>1420</v>
          </cell>
          <cell r="F170">
            <v>1700</v>
          </cell>
        </row>
        <row r="171">
          <cell r="A171" t="str">
            <v>8#Sparc20#75</v>
          </cell>
          <cell r="C171">
            <v>638</v>
          </cell>
          <cell r="D171">
            <v>1238</v>
          </cell>
          <cell r="E171">
            <v>1600</v>
          </cell>
          <cell r="F171">
            <v>2000</v>
          </cell>
        </row>
        <row r="172">
          <cell r="A172" t="str">
            <v>8#Sparc5#110</v>
          </cell>
          <cell r="C172">
            <v>950</v>
          </cell>
        </row>
        <row r="173">
          <cell r="A173" t="str">
            <v>8#Sparc5#170</v>
          </cell>
          <cell r="C173">
            <v>1500</v>
          </cell>
        </row>
        <row r="174">
          <cell r="A174" t="str">
            <v>8#Ultra1#143</v>
          </cell>
          <cell r="C174">
            <v>1325</v>
          </cell>
        </row>
        <row r="175">
          <cell r="A175" t="str">
            <v>8#Ultra1#167</v>
          </cell>
          <cell r="C175">
            <v>1500</v>
          </cell>
        </row>
        <row r="176">
          <cell r="A176" t="str">
            <v>8#Ultra1#200</v>
          </cell>
          <cell r="C176">
            <v>1850</v>
          </cell>
        </row>
        <row r="177">
          <cell r="A177" t="str">
            <v>8#Ultra10#333</v>
          </cell>
          <cell r="C177">
            <v>2200</v>
          </cell>
        </row>
        <row r="178">
          <cell r="A178" t="str">
            <v>8#Ultra10#440</v>
          </cell>
          <cell r="C178">
            <v>3280</v>
          </cell>
        </row>
        <row r="179">
          <cell r="A179" t="str">
            <v>8#Ultra2#168</v>
          </cell>
          <cell r="C179">
            <v>1500</v>
          </cell>
          <cell r="D179">
            <v>2900</v>
          </cell>
        </row>
        <row r="180">
          <cell r="A180" t="str">
            <v>8#Ultra2#200</v>
          </cell>
          <cell r="C180">
            <v>1850</v>
          </cell>
          <cell r="D180">
            <v>3400</v>
          </cell>
        </row>
        <row r="181">
          <cell r="A181" t="str">
            <v>8#Ultra2#250</v>
          </cell>
          <cell r="C181">
            <v>2527</v>
          </cell>
          <cell r="D181">
            <v>4693</v>
          </cell>
        </row>
        <row r="182">
          <cell r="A182" t="str">
            <v>8#Ultra2#296</v>
          </cell>
          <cell r="C182">
            <v>3120</v>
          </cell>
          <cell r="D182">
            <v>5794</v>
          </cell>
        </row>
        <row r="183">
          <cell r="A183" t="str">
            <v>8#Ultra2#400</v>
          </cell>
          <cell r="C183">
            <v>4000</v>
          </cell>
          <cell r="D183">
            <v>7400</v>
          </cell>
        </row>
        <row r="184">
          <cell r="A184" t="str">
            <v>8#Ultra30#250</v>
          </cell>
          <cell r="C184">
            <v>2527</v>
          </cell>
          <cell r="D184">
            <v>4693</v>
          </cell>
        </row>
        <row r="185">
          <cell r="A185" t="str">
            <v>8#Ultra5#333</v>
          </cell>
          <cell r="C185">
            <v>3000</v>
          </cell>
          <cell r="D185">
            <v>5400</v>
          </cell>
        </row>
        <row r="186">
          <cell r="A186" t="str">
            <v>8#Ultra5#400</v>
          </cell>
          <cell r="C186">
            <v>4000</v>
          </cell>
          <cell r="D186">
            <v>7400</v>
          </cell>
        </row>
        <row r="187">
          <cell r="A187" t="str">
            <v>8#Ultra60#360</v>
          </cell>
          <cell r="C187">
            <v>3682</v>
          </cell>
          <cell r="D187">
            <v>6837</v>
          </cell>
        </row>
        <row r="188">
          <cell r="A188" t="str">
            <v>8#Ultra60#450</v>
          </cell>
          <cell r="C188">
            <v>4500</v>
          </cell>
          <cell r="D188">
            <v>8200</v>
          </cell>
        </row>
        <row r="189">
          <cell r="A189" t="str">
            <v>8#Ultra80#300</v>
          </cell>
          <cell r="C189">
            <v>3120</v>
          </cell>
          <cell r="D189">
            <v>5794</v>
          </cell>
        </row>
        <row r="190">
          <cell r="A190" t="str">
            <v>8#Ultra80#360</v>
          </cell>
          <cell r="C190">
            <v>3600</v>
          </cell>
          <cell r="D190">
            <v>6490</v>
          </cell>
        </row>
        <row r="191">
          <cell r="A191" t="str">
            <v>8#UltraAX-I2#500</v>
          </cell>
          <cell r="C191">
            <v>5100</v>
          </cell>
        </row>
        <row r="192">
          <cell r="A192" t="str">
            <v>8#V1280#1200</v>
          </cell>
          <cell r="C192">
            <v>9100</v>
          </cell>
          <cell r="D192">
            <v>18100</v>
          </cell>
          <cell r="E192">
            <v>27000</v>
          </cell>
          <cell r="F192">
            <v>35900</v>
          </cell>
          <cell r="G192">
            <v>44700</v>
          </cell>
          <cell r="H192">
            <v>53500</v>
          </cell>
          <cell r="I192">
            <v>62200</v>
          </cell>
          <cell r="J192">
            <v>70800</v>
          </cell>
          <cell r="K192">
            <v>79400</v>
          </cell>
          <cell r="L192">
            <v>87900</v>
          </cell>
          <cell r="M192">
            <v>96300</v>
          </cell>
          <cell r="N192">
            <v>104700</v>
          </cell>
        </row>
        <row r="193">
          <cell r="A193" t="str">
            <v>8#V1280#900</v>
          </cell>
          <cell r="C193">
            <v>7500</v>
          </cell>
          <cell r="D193">
            <v>15000</v>
          </cell>
          <cell r="E193">
            <v>22400</v>
          </cell>
          <cell r="F193">
            <v>29800</v>
          </cell>
          <cell r="G193">
            <v>37100</v>
          </cell>
          <cell r="H193">
            <v>44400</v>
          </cell>
          <cell r="I193">
            <v>51600</v>
          </cell>
          <cell r="J193">
            <v>58700</v>
          </cell>
          <cell r="K193">
            <v>65900</v>
          </cell>
          <cell r="L193">
            <v>72900</v>
          </cell>
          <cell r="M193">
            <v>79900</v>
          </cell>
          <cell r="N193">
            <v>86900</v>
          </cell>
        </row>
        <row r="194">
          <cell r="A194" t="str">
            <v>8#V210#1000</v>
          </cell>
          <cell r="C194">
            <v>7900</v>
          </cell>
          <cell r="D194">
            <v>15300</v>
          </cell>
        </row>
        <row r="195">
          <cell r="A195" t="str">
            <v>8#V210#1280</v>
          </cell>
          <cell r="C195">
            <v>9600</v>
          </cell>
          <cell r="D195">
            <v>18700</v>
          </cell>
        </row>
        <row r="196">
          <cell r="A196" t="str">
            <v>8#V240#1000</v>
          </cell>
          <cell r="C196">
            <v>7900</v>
          </cell>
          <cell r="D196">
            <v>15300</v>
          </cell>
        </row>
        <row r="197">
          <cell r="A197" t="str">
            <v>8#V240#1002</v>
          </cell>
          <cell r="C197">
            <v>7900</v>
          </cell>
          <cell r="D197">
            <v>15300</v>
          </cell>
        </row>
        <row r="198">
          <cell r="A198" t="str">
            <v>8#V240#1280</v>
          </cell>
          <cell r="C198">
            <v>9600</v>
          </cell>
          <cell r="D198">
            <v>18700</v>
          </cell>
        </row>
        <row r="199">
          <cell r="A199" t="str">
            <v>8#V440#1062</v>
          </cell>
          <cell r="C199">
            <v>7900</v>
          </cell>
          <cell r="D199">
            <v>15300</v>
          </cell>
          <cell r="E199">
            <v>22200</v>
          </cell>
          <cell r="F199">
            <v>28700</v>
          </cell>
        </row>
        <row r="200">
          <cell r="A200" t="str">
            <v>8#V440#1280</v>
          </cell>
          <cell r="C200">
            <v>9600</v>
          </cell>
          <cell r="D200">
            <v>18700</v>
          </cell>
          <cell r="E200">
            <v>27100</v>
          </cell>
          <cell r="F200">
            <v>35000</v>
          </cell>
        </row>
        <row r="201">
          <cell r="A201" t="str">
            <v>8#V480#1050</v>
          </cell>
          <cell r="C201">
            <v>8800</v>
          </cell>
          <cell r="D201">
            <v>17500</v>
          </cell>
          <cell r="E201">
            <v>26200</v>
          </cell>
          <cell r="F201">
            <v>34800</v>
          </cell>
        </row>
        <row r="202">
          <cell r="A202" t="str">
            <v>8#V480#1200</v>
          </cell>
          <cell r="C202">
            <v>9500</v>
          </cell>
          <cell r="D202">
            <v>18900</v>
          </cell>
          <cell r="E202">
            <v>28200</v>
          </cell>
          <cell r="F202">
            <v>37400</v>
          </cell>
        </row>
        <row r="203">
          <cell r="A203" t="str">
            <v>8#V480#750</v>
          </cell>
          <cell r="C203">
            <v>6700</v>
          </cell>
          <cell r="D203">
            <v>13300</v>
          </cell>
          <cell r="E203">
            <v>19800</v>
          </cell>
          <cell r="F203">
            <v>26300</v>
          </cell>
        </row>
        <row r="204">
          <cell r="A204" t="str">
            <v>8#V480#900</v>
          </cell>
          <cell r="C204">
            <v>7900</v>
          </cell>
          <cell r="D204">
            <v>15600</v>
          </cell>
          <cell r="E204">
            <v>23400</v>
          </cell>
          <cell r="F204">
            <v>31000</v>
          </cell>
        </row>
        <row r="205">
          <cell r="A205" t="str">
            <v>8#V880#1050</v>
          </cell>
          <cell r="C205">
            <v>8800</v>
          </cell>
          <cell r="D205">
            <v>17500</v>
          </cell>
          <cell r="E205">
            <v>26200</v>
          </cell>
          <cell r="F205">
            <v>34800</v>
          </cell>
          <cell r="G205">
            <v>43300</v>
          </cell>
          <cell r="H205">
            <v>51700</v>
          </cell>
          <cell r="I205">
            <v>60100</v>
          </cell>
          <cell r="J205">
            <v>68400</v>
          </cell>
        </row>
        <row r="206">
          <cell r="A206" t="str">
            <v>8#V880#1200</v>
          </cell>
          <cell r="C206">
            <v>9500</v>
          </cell>
          <cell r="D206">
            <v>18900</v>
          </cell>
          <cell r="E206">
            <v>28200</v>
          </cell>
          <cell r="F206">
            <v>37400</v>
          </cell>
          <cell r="G206">
            <v>46600</v>
          </cell>
          <cell r="H206">
            <v>55700</v>
          </cell>
          <cell r="I206">
            <v>64700</v>
          </cell>
          <cell r="J206">
            <v>73600</v>
          </cell>
        </row>
        <row r="207">
          <cell r="A207" t="str">
            <v>8#V880#750</v>
          </cell>
          <cell r="C207">
            <v>6700</v>
          </cell>
          <cell r="D207">
            <v>13300</v>
          </cell>
          <cell r="E207">
            <v>19800</v>
          </cell>
          <cell r="F207">
            <v>26300</v>
          </cell>
          <cell r="G207">
            <v>32800</v>
          </cell>
          <cell r="H207">
            <v>39100</v>
          </cell>
          <cell r="I207">
            <v>45500</v>
          </cell>
          <cell r="J207">
            <v>51800</v>
          </cell>
        </row>
        <row r="208">
          <cell r="A208" t="str">
            <v>8#V880#900</v>
          </cell>
          <cell r="C208">
            <v>7900</v>
          </cell>
          <cell r="D208">
            <v>15600</v>
          </cell>
          <cell r="E208">
            <v>23400</v>
          </cell>
          <cell r="F208">
            <v>31000</v>
          </cell>
          <cell r="G208">
            <v>38600</v>
          </cell>
          <cell r="H208">
            <v>46200</v>
          </cell>
          <cell r="I208">
            <v>53700</v>
          </cell>
          <cell r="J208">
            <v>61100</v>
          </cell>
        </row>
        <row r="209">
          <cell r="A209" t="str">
            <v>9#B1600B200x#450</v>
          </cell>
          <cell r="C209">
            <v>300</v>
          </cell>
          <cell r="D209">
            <v>600</v>
          </cell>
          <cell r="E209">
            <v>900</v>
          </cell>
          <cell r="F209">
            <v>1200</v>
          </cell>
        </row>
        <row r="210">
          <cell r="A210" t="str">
            <v>9#E10000#167</v>
          </cell>
          <cell r="C210">
            <v>1800</v>
          </cell>
          <cell r="D210">
            <v>3600</v>
          </cell>
          <cell r="E210">
            <v>5400</v>
          </cell>
          <cell r="F210">
            <v>7100</v>
          </cell>
          <cell r="G210">
            <v>8900</v>
          </cell>
          <cell r="H210">
            <v>10600</v>
          </cell>
          <cell r="I210">
            <v>12300</v>
          </cell>
          <cell r="J210">
            <v>14000</v>
          </cell>
          <cell r="K210">
            <v>15700</v>
          </cell>
          <cell r="L210">
            <v>17300</v>
          </cell>
          <cell r="M210">
            <v>19000</v>
          </cell>
          <cell r="N210">
            <v>20600</v>
          </cell>
          <cell r="O210">
            <v>22200</v>
          </cell>
          <cell r="P210">
            <v>23800</v>
          </cell>
          <cell r="Q210">
            <v>25400</v>
          </cell>
          <cell r="R210">
            <v>26900</v>
          </cell>
          <cell r="S210">
            <v>28500</v>
          </cell>
          <cell r="T210">
            <v>30000</v>
          </cell>
          <cell r="U210">
            <v>31500</v>
          </cell>
          <cell r="V210">
            <v>33000</v>
          </cell>
          <cell r="W210">
            <v>34500</v>
          </cell>
          <cell r="X210">
            <v>35900</v>
          </cell>
          <cell r="Y210">
            <v>37400</v>
          </cell>
          <cell r="Z210">
            <v>38800</v>
          </cell>
          <cell r="AA210">
            <v>40200</v>
          </cell>
          <cell r="AB210">
            <v>41600</v>
          </cell>
          <cell r="AC210">
            <v>43000</v>
          </cell>
          <cell r="AD210">
            <v>44400</v>
          </cell>
          <cell r="AE210">
            <v>45800</v>
          </cell>
          <cell r="AF210">
            <v>47100</v>
          </cell>
          <cell r="AG210">
            <v>48500</v>
          </cell>
          <cell r="AH210">
            <v>49800</v>
          </cell>
          <cell r="AI210">
            <v>51100</v>
          </cell>
          <cell r="AJ210">
            <v>52400</v>
          </cell>
          <cell r="AK210">
            <v>53700</v>
          </cell>
          <cell r="AL210">
            <v>55000</v>
          </cell>
          <cell r="AM210">
            <v>56200</v>
          </cell>
          <cell r="AN210">
            <v>57500</v>
          </cell>
          <cell r="AO210">
            <v>58700</v>
          </cell>
          <cell r="AP210">
            <v>60000</v>
          </cell>
          <cell r="AQ210">
            <v>61200</v>
          </cell>
          <cell r="AR210">
            <v>62400</v>
          </cell>
          <cell r="AS210">
            <v>63500</v>
          </cell>
          <cell r="AT210">
            <v>64700</v>
          </cell>
          <cell r="AU210">
            <v>65900</v>
          </cell>
          <cell r="AV210">
            <v>67000</v>
          </cell>
          <cell r="AW210">
            <v>68200</v>
          </cell>
          <cell r="AX210">
            <v>69300</v>
          </cell>
          <cell r="AY210">
            <v>70400</v>
          </cell>
          <cell r="AZ210">
            <v>71500</v>
          </cell>
          <cell r="BA210">
            <v>72600</v>
          </cell>
          <cell r="BB210">
            <v>73700</v>
          </cell>
          <cell r="BC210">
            <v>74800</v>
          </cell>
          <cell r="BD210">
            <v>75800</v>
          </cell>
          <cell r="BE210">
            <v>76900</v>
          </cell>
          <cell r="BF210">
            <v>77900</v>
          </cell>
          <cell r="BG210">
            <v>79000</v>
          </cell>
          <cell r="BH210">
            <v>80000</v>
          </cell>
          <cell r="BI210">
            <v>81000</v>
          </cell>
          <cell r="BJ210">
            <v>82000</v>
          </cell>
          <cell r="BK210">
            <v>83000</v>
          </cell>
          <cell r="BL210">
            <v>84000</v>
          </cell>
          <cell r="BM210">
            <v>84900</v>
          </cell>
          <cell r="BN210">
            <v>85900</v>
          </cell>
        </row>
        <row r="211">
          <cell r="A211" t="str">
            <v>9#E10000#250</v>
          </cell>
          <cell r="C211">
            <v>2530</v>
          </cell>
          <cell r="D211">
            <v>5000</v>
          </cell>
          <cell r="E211">
            <v>7480</v>
          </cell>
          <cell r="F211">
            <v>9950</v>
          </cell>
          <cell r="G211">
            <v>12400</v>
          </cell>
          <cell r="H211">
            <v>14800</v>
          </cell>
          <cell r="I211">
            <v>17200</v>
          </cell>
          <cell r="J211">
            <v>19600</v>
          </cell>
          <cell r="K211">
            <v>22000</v>
          </cell>
          <cell r="L211">
            <v>24300</v>
          </cell>
          <cell r="M211">
            <v>26600</v>
          </cell>
          <cell r="N211">
            <v>29000</v>
          </cell>
          <cell r="O211">
            <v>31300</v>
          </cell>
          <cell r="P211">
            <v>33500</v>
          </cell>
          <cell r="Q211">
            <v>35800</v>
          </cell>
          <cell r="R211">
            <v>38000</v>
          </cell>
          <cell r="S211">
            <v>40300</v>
          </cell>
          <cell r="T211">
            <v>42500</v>
          </cell>
          <cell r="U211">
            <v>44700</v>
          </cell>
          <cell r="V211">
            <v>46900</v>
          </cell>
          <cell r="W211">
            <v>49000</v>
          </cell>
          <cell r="X211">
            <v>51200</v>
          </cell>
          <cell r="Y211">
            <v>53300</v>
          </cell>
          <cell r="Z211">
            <v>55400</v>
          </cell>
          <cell r="AA211">
            <v>57500</v>
          </cell>
          <cell r="AB211">
            <v>59600</v>
          </cell>
          <cell r="AC211">
            <v>61700</v>
          </cell>
          <cell r="AD211">
            <v>63700</v>
          </cell>
          <cell r="AE211">
            <v>65700</v>
          </cell>
          <cell r="AF211">
            <v>67800</v>
          </cell>
          <cell r="AG211">
            <v>69800</v>
          </cell>
          <cell r="AH211">
            <v>71800</v>
          </cell>
          <cell r="AI211">
            <v>73700</v>
          </cell>
          <cell r="AJ211">
            <v>75700</v>
          </cell>
          <cell r="AK211">
            <v>77600</v>
          </cell>
          <cell r="AL211">
            <v>79600</v>
          </cell>
          <cell r="AM211">
            <v>81500</v>
          </cell>
          <cell r="AN211">
            <v>83400</v>
          </cell>
          <cell r="AO211">
            <v>85300</v>
          </cell>
          <cell r="AP211">
            <v>87100</v>
          </cell>
          <cell r="AQ211">
            <v>89000</v>
          </cell>
          <cell r="AR211">
            <v>90900</v>
          </cell>
          <cell r="AS211">
            <v>92700</v>
          </cell>
          <cell r="AT211">
            <v>94500</v>
          </cell>
          <cell r="AU211">
            <v>96300</v>
          </cell>
          <cell r="AV211">
            <v>98100</v>
          </cell>
          <cell r="AW211">
            <v>99900</v>
          </cell>
          <cell r="AX211">
            <v>101600</v>
          </cell>
          <cell r="AY211">
            <v>103400</v>
          </cell>
          <cell r="AZ211">
            <v>105100</v>
          </cell>
          <cell r="BA211">
            <v>106900</v>
          </cell>
          <cell r="BB211">
            <v>108600</v>
          </cell>
          <cell r="BC211">
            <v>110300</v>
          </cell>
          <cell r="BD211">
            <v>112000</v>
          </cell>
          <cell r="BE211">
            <v>113600</v>
          </cell>
          <cell r="BF211">
            <v>115300</v>
          </cell>
          <cell r="BG211">
            <v>116900</v>
          </cell>
          <cell r="BH211">
            <v>118600</v>
          </cell>
          <cell r="BI211">
            <v>120200</v>
          </cell>
          <cell r="BJ211">
            <v>121800</v>
          </cell>
          <cell r="BK211">
            <v>123400</v>
          </cell>
          <cell r="BL211">
            <v>125000</v>
          </cell>
          <cell r="BM211">
            <v>126600</v>
          </cell>
          <cell r="BN211">
            <v>128100</v>
          </cell>
        </row>
        <row r="212">
          <cell r="A212" t="str">
            <v>9#E10000#336</v>
          </cell>
          <cell r="C212">
            <v>3200</v>
          </cell>
          <cell r="D212">
            <v>6300</v>
          </cell>
          <cell r="E212">
            <v>9400</v>
          </cell>
          <cell r="F212">
            <v>12500</v>
          </cell>
          <cell r="G212">
            <v>15600</v>
          </cell>
          <cell r="H212">
            <v>18600</v>
          </cell>
          <cell r="I212">
            <v>21600</v>
          </cell>
          <cell r="J212">
            <v>24500</v>
          </cell>
          <cell r="K212">
            <v>27500</v>
          </cell>
          <cell r="L212">
            <v>30400</v>
          </cell>
          <cell r="M212">
            <v>33200</v>
          </cell>
          <cell r="N212">
            <v>36100</v>
          </cell>
          <cell r="O212">
            <v>38900</v>
          </cell>
          <cell r="P212">
            <v>41700</v>
          </cell>
          <cell r="Q212">
            <v>44400</v>
          </cell>
          <cell r="R212">
            <v>47100</v>
          </cell>
          <cell r="S212">
            <v>49800</v>
          </cell>
          <cell r="T212">
            <v>52500</v>
          </cell>
          <cell r="U212">
            <v>55200</v>
          </cell>
          <cell r="V212">
            <v>57800</v>
          </cell>
          <cell r="W212">
            <v>60400</v>
          </cell>
          <cell r="X212">
            <v>63000</v>
          </cell>
          <cell r="Y212">
            <v>65500</v>
          </cell>
          <cell r="Z212">
            <v>68000</v>
          </cell>
          <cell r="AA212">
            <v>70500</v>
          </cell>
          <cell r="AB212">
            <v>73000</v>
          </cell>
          <cell r="AC212">
            <v>75400</v>
          </cell>
          <cell r="AD212">
            <v>77800</v>
          </cell>
          <cell r="AE212">
            <v>80200</v>
          </cell>
          <cell r="AF212">
            <v>82600</v>
          </cell>
          <cell r="AG212">
            <v>85000</v>
          </cell>
          <cell r="AH212">
            <v>87300</v>
          </cell>
          <cell r="AI212">
            <v>89600</v>
          </cell>
          <cell r="AJ212">
            <v>91900</v>
          </cell>
          <cell r="AK212">
            <v>94100</v>
          </cell>
          <cell r="AL212">
            <v>96300</v>
          </cell>
          <cell r="AM212">
            <v>98600</v>
          </cell>
          <cell r="AN212">
            <v>100700</v>
          </cell>
          <cell r="AO212">
            <v>102900</v>
          </cell>
          <cell r="AP212">
            <v>105000</v>
          </cell>
          <cell r="AQ212">
            <v>107200</v>
          </cell>
          <cell r="AR212">
            <v>109300</v>
          </cell>
          <cell r="AS212">
            <v>111400</v>
          </cell>
          <cell r="AT212">
            <v>113400</v>
          </cell>
          <cell r="AU212">
            <v>115500</v>
          </cell>
          <cell r="AV212">
            <v>117500</v>
          </cell>
          <cell r="AW212">
            <v>119500</v>
          </cell>
          <cell r="AX212">
            <v>121400</v>
          </cell>
          <cell r="AY212">
            <v>123400</v>
          </cell>
          <cell r="AZ212">
            <v>125300</v>
          </cell>
          <cell r="BA212">
            <v>127300</v>
          </cell>
          <cell r="BB212">
            <v>129200</v>
          </cell>
          <cell r="BC212">
            <v>131000</v>
          </cell>
          <cell r="BD212">
            <v>132900</v>
          </cell>
          <cell r="BE212">
            <v>134800</v>
          </cell>
          <cell r="BF212">
            <v>136600</v>
          </cell>
          <cell r="BG212">
            <v>138400</v>
          </cell>
          <cell r="BH212">
            <v>140200</v>
          </cell>
          <cell r="BI212">
            <v>141900</v>
          </cell>
          <cell r="BJ212">
            <v>143700</v>
          </cell>
          <cell r="BK212">
            <v>145400</v>
          </cell>
          <cell r="BL212">
            <v>147200</v>
          </cell>
          <cell r="BM212">
            <v>148900</v>
          </cell>
          <cell r="BN212">
            <v>150500</v>
          </cell>
        </row>
        <row r="213">
          <cell r="A213" t="str">
            <v>9#E10000#400</v>
          </cell>
          <cell r="C213">
            <v>4200</v>
          </cell>
          <cell r="D213">
            <v>8300</v>
          </cell>
          <cell r="E213">
            <v>12400</v>
          </cell>
          <cell r="F213">
            <v>16500</v>
          </cell>
          <cell r="G213">
            <v>20500</v>
          </cell>
          <cell r="H213">
            <v>24500</v>
          </cell>
          <cell r="I213">
            <v>28400</v>
          </cell>
          <cell r="J213">
            <v>32300</v>
          </cell>
          <cell r="K213">
            <v>36100</v>
          </cell>
          <cell r="L213">
            <v>40000</v>
          </cell>
          <cell r="M213">
            <v>43700</v>
          </cell>
          <cell r="N213">
            <v>47500</v>
          </cell>
          <cell r="O213">
            <v>51200</v>
          </cell>
          <cell r="P213">
            <v>54900</v>
          </cell>
          <cell r="Q213">
            <v>58500</v>
          </cell>
          <cell r="R213">
            <v>62100</v>
          </cell>
          <cell r="S213">
            <v>65600</v>
          </cell>
          <cell r="T213">
            <v>69200</v>
          </cell>
          <cell r="U213">
            <v>72600</v>
          </cell>
          <cell r="V213">
            <v>76100</v>
          </cell>
          <cell r="W213">
            <v>79500</v>
          </cell>
          <cell r="X213">
            <v>82900</v>
          </cell>
          <cell r="Y213">
            <v>86200</v>
          </cell>
          <cell r="Z213">
            <v>89600</v>
          </cell>
          <cell r="AA213">
            <v>92800</v>
          </cell>
          <cell r="AB213">
            <v>96100</v>
          </cell>
          <cell r="AC213">
            <v>99300</v>
          </cell>
          <cell r="AD213">
            <v>102500</v>
          </cell>
          <cell r="AE213">
            <v>105600</v>
          </cell>
          <cell r="AF213">
            <v>108800</v>
          </cell>
          <cell r="AG213">
            <v>111900</v>
          </cell>
          <cell r="AH213">
            <v>114900</v>
          </cell>
          <cell r="AI213">
            <v>118000</v>
          </cell>
          <cell r="AJ213">
            <v>120900</v>
          </cell>
          <cell r="AK213">
            <v>123900</v>
          </cell>
          <cell r="AL213">
            <v>126900</v>
          </cell>
          <cell r="AM213">
            <v>129800</v>
          </cell>
          <cell r="AN213">
            <v>132600</v>
          </cell>
          <cell r="AO213">
            <v>135500</v>
          </cell>
          <cell r="AP213">
            <v>138300</v>
          </cell>
          <cell r="AQ213">
            <v>141100</v>
          </cell>
          <cell r="AR213">
            <v>143900</v>
          </cell>
          <cell r="AS213">
            <v>146600</v>
          </cell>
          <cell r="AT213">
            <v>149300</v>
          </cell>
          <cell r="AU213">
            <v>152000</v>
          </cell>
          <cell r="AV213">
            <v>154700</v>
          </cell>
          <cell r="AW213">
            <v>157300</v>
          </cell>
          <cell r="AX213">
            <v>159900</v>
          </cell>
          <cell r="AY213">
            <v>162500</v>
          </cell>
          <cell r="AZ213">
            <v>165000</v>
          </cell>
          <cell r="BA213">
            <v>167600</v>
          </cell>
          <cell r="BB213">
            <v>170100</v>
          </cell>
          <cell r="BC213">
            <v>172600</v>
          </cell>
          <cell r="BD213">
            <v>175000</v>
          </cell>
          <cell r="BE213">
            <v>177400</v>
          </cell>
          <cell r="BF213">
            <v>179800</v>
          </cell>
          <cell r="BG213">
            <v>182200</v>
          </cell>
          <cell r="BH213">
            <v>184600</v>
          </cell>
          <cell r="BI213">
            <v>186900</v>
          </cell>
          <cell r="BJ213">
            <v>189200</v>
          </cell>
          <cell r="BK213">
            <v>191500</v>
          </cell>
          <cell r="BL213">
            <v>193800</v>
          </cell>
          <cell r="BM213">
            <v>196000</v>
          </cell>
          <cell r="BN213">
            <v>198200</v>
          </cell>
        </row>
        <row r="214">
          <cell r="A214" t="str">
            <v>9#E10000#466</v>
          </cell>
          <cell r="C214">
            <v>4600</v>
          </cell>
          <cell r="D214">
            <v>9200</v>
          </cell>
          <cell r="E214">
            <v>13700</v>
          </cell>
          <cell r="F214">
            <v>18100</v>
          </cell>
          <cell r="G214">
            <v>22500</v>
          </cell>
          <cell r="H214">
            <v>26900</v>
          </cell>
          <cell r="I214">
            <v>31200</v>
          </cell>
          <cell r="J214">
            <v>35400</v>
          </cell>
          <cell r="K214">
            <v>39600</v>
          </cell>
          <cell r="L214">
            <v>43800</v>
          </cell>
          <cell r="M214">
            <v>47900</v>
          </cell>
          <cell r="N214">
            <v>52000</v>
          </cell>
          <cell r="O214">
            <v>56100</v>
          </cell>
          <cell r="P214">
            <v>60100</v>
          </cell>
          <cell r="Q214">
            <v>64000</v>
          </cell>
          <cell r="R214">
            <v>67900</v>
          </cell>
          <cell r="S214">
            <v>71800</v>
          </cell>
          <cell r="T214">
            <v>75600</v>
          </cell>
          <cell r="U214">
            <v>79400</v>
          </cell>
          <cell r="V214">
            <v>83100</v>
          </cell>
          <cell r="W214">
            <v>86900</v>
          </cell>
          <cell r="X214">
            <v>90500</v>
          </cell>
          <cell r="Y214">
            <v>94100</v>
          </cell>
          <cell r="Z214">
            <v>97700</v>
          </cell>
          <cell r="AA214">
            <v>101300</v>
          </cell>
          <cell r="AB214">
            <v>104800</v>
          </cell>
          <cell r="AC214">
            <v>108300</v>
          </cell>
          <cell r="AD214">
            <v>111700</v>
          </cell>
          <cell r="AE214">
            <v>115100</v>
          </cell>
          <cell r="AF214">
            <v>118500</v>
          </cell>
          <cell r="AG214">
            <v>121800</v>
          </cell>
          <cell r="AH214">
            <v>125100</v>
          </cell>
          <cell r="AI214">
            <v>128300</v>
          </cell>
          <cell r="AJ214">
            <v>131600</v>
          </cell>
          <cell r="AK214">
            <v>134800</v>
          </cell>
          <cell r="AL214">
            <v>137900</v>
          </cell>
          <cell r="AM214">
            <v>141000</v>
          </cell>
          <cell r="AN214">
            <v>144100</v>
          </cell>
          <cell r="AO214">
            <v>147200</v>
          </cell>
          <cell r="AP214">
            <v>150200</v>
          </cell>
          <cell r="AQ214">
            <v>153200</v>
          </cell>
          <cell r="AR214">
            <v>156100</v>
          </cell>
          <cell r="AS214">
            <v>159100</v>
          </cell>
          <cell r="AT214">
            <v>162000</v>
          </cell>
          <cell r="AU214">
            <v>164800</v>
          </cell>
          <cell r="AV214">
            <v>167600</v>
          </cell>
          <cell r="AW214">
            <v>170400</v>
          </cell>
          <cell r="AX214">
            <v>173200</v>
          </cell>
          <cell r="AY214">
            <v>176000</v>
          </cell>
          <cell r="AZ214">
            <v>178700</v>
          </cell>
          <cell r="BA214">
            <v>181400</v>
          </cell>
          <cell r="BB214">
            <v>184000</v>
          </cell>
          <cell r="BC214">
            <v>186600</v>
          </cell>
          <cell r="BD214">
            <v>189200</v>
          </cell>
          <cell r="BE214">
            <v>191800</v>
          </cell>
          <cell r="BF214">
            <v>194300</v>
          </cell>
          <cell r="BG214">
            <v>196900</v>
          </cell>
          <cell r="BH214">
            <v>199400</v>
          </cell>
          <cell r="BI214">
            <v>201800</v>
          </cell>
          <cell r="BJ214">
            <v>204300</v>
          </cell>
          <cell r="BK214">
            <v>206700</v>
          </cell>
          <cell r="BL214">
            <v>209000</v>
          </cell>
          <cell r="BM214">
            <v>211400</v>
          </cell>
          <cell r="BN214">
            <v>213700</v>
          </cell>
        </row>
        <row r="215">
          <cell r="A215" t="str">
            <v>9#E220R#450</v>
          </cell>
          <cell r="C215">
            <v>4980</v>
          </cell>
          <cell r="D215">
            <v>9750</v>
          </cell>
          <cell r="E215" t="str">
            <v xml:space="preserve"> </v>
          </cell>
        </row>
        <row r="216">
          <cell r="A216" t="str">
            <v>9#e250#300</v>
          </cell>
          <cell r="C216">
            <v>3350</v>
          </cell>
          <cell r="D216">
            <v>6550</v>
          </cell>
        </row>
        <row r="217">
          <cell r="A217" t="str">
            <v>9#e250#400</v>
          </cell>
          <cell r="C217">
            <v>4500</v>
          </cell>
          <cell r="D217">
            <v>8780</v>
          </cell>
        </row>
        <row r="218">
          <cell r="A218" t="str">
            <v>9#e250#480</v>
          </cell>
          <cell r="C218">
            <v>5180</v>
          </cell>
          <cell r="D218">
            <v>10100</v>
          </cell>
        </row>
        <row r="219">
          <cell r="A219" t="str">
            <v>9#E2900#1050</v>
          </cell>
          <cell r="C219">
            <v>16800</v>
          </cell>
          <cell r="D219">
            <v>33500</v>
          </cell>
          <cell r="E219">
            <v>50100</v>
          </cell>
          <cell r="F219">
            <v>66400</v>
          </cell>
          <cell r="G219">
            <v>82600</v>
          </cell>
          <cell r="H219">
            <v>98600</v>
          </cell>
          <cell r="I219">
            <v>114500</v>
          </cell>
          <cell r="J219">
            <v>130100</v>
          </cell>
          <cell r="K219">
            <v>145600</v>
          </cell>
          <cell r="L219">
            <v>161000</v>
          </cell>
          <cell r="M219">
            <v>176100</v>
          </cell>
          <cell r="N219">
            <v>191100</v>
          </cell>
        </row>
        <row r="220">
          <cell r="A220" t="str">
            <v>9#E2900#1200</v>
          </cell>
          <cell r="C220">
            <v>18200</v>
          </cell>
          <cell r="D220">
            <v>36200</v>
          </cell>
          <cell r="E220">
            <v>54100</v>
          </cell>
          <cell r="F220">
            <v>71700</v>
          </cell>
          <cell r="G220">
            <v>89200</v>
          </cell>
          <cell r="H220">
            <v>106500</v>
          </cell>
          <cell r="I220">
            <v>123600</v>
          </cell>
          <cell r="J220">
            <v>140500</v>
          </cell>
          <cell r="K220">
            <v>157300</v>
          </cell>
          <cell r="L220">
            <v>173900</v>
          </cell>
          <cell r="M220">
            <v>190200</v>
          </cell>
          <cell r="N220">
            <v>206400</v>
          </cell>
        </row>
        <row r="221">
          <cell r="A221" t="str">
            <v>9#E3000#336</v>
          </cell>
          <cell r="C221">
            <v>3530</v>
          </cell>
          <cell r="D221">
            <v>6980</v>
          </cell>
          <cell r="E221">
            <v>10400</v>
          </cell>
          <cell r="F221">
            <v>13700</v>
          </cell>
          <cell r="G221">
            <v>16900</v>
          </cell>
          <cell r="H221">
            <v>20100</v>
          </cell>
          <cell r="I221">
            <v>23200</v>
          </cell>
          <cell r="J221">
            <v>26300</v>
          </cell>
        </row>
        <row r="222">
          <cell r="A222" t="str">
            <v>9#E3000#400</v>
          </cell>
          <cell r="C222">
            <v>4500</v>
          </cell>
          <cell r="D222">
            <v>8930</v>
          </cell>
          <cell r="E222">
            <v>13300</v>
          </cell>
          <cell r="F222">
            <v>17600</v>
          </cell>
          <cell r="G222">
            <v>21800</v>
          </cell>
          <cell r="H222">
            <v>26000</v>
          </cell>
          <cell r="I222">
            <v>30100</v>
          </cell>
          <cell r="J222">
            <v>34100</v>
          </cell>
        </row>
        <row r="223">
          <cell r="A223" t="str">
            <v>9#E3000#464</v>
          </cell>
          <cell r="C223">
            <v>4950</v>
          </cell>
          <cell r="D223">
            <v>9800</v>
          </cell>
          <cell r="E223">
            <v>14600</v>
          </cell>
          <cell r="F223">
            <v>19300</v>
          </cell>
          <cell r="G223">
            <v>23900</v>
          </cell>
          <cell r="H223">
            <v>28500</v>
          </cell>
          <cell r="I223">
            <v>33000</v>
          </cell>
          <cell r="J223">
            <v>37400</v>
          </cell>
        </row>
        <row r="224">
          <cell r="A224" t="str">
            <v>9#E3500#336</v>
          </cell>
          <cell r="C224">
            <v>3530</v>
          </cell>
          <cell r="D224">
            <v>6980</v>
          </cell>
          <cell r="E224">
            <v>10400</v>
          </cell>
          <cell r="F224">
            <v>13700</v>
          </cell>
          <cell r="G224">
            <v>16900</v>
          </cell>
          <cell r="H224">
            <v>20100</v>
          </cell>
          <cell r="I224">
            <v>23200</v>
          </cell>
          <cell r="J224">
            <v>26300</v>
          </cell>
        </row>
        <row r="225">
          <cell r="A225" t="str">
            <v>9#E3500#400</v>
          </cell>
          <cell r="C225">
            <v>4500</v>
          </cell>
          <cell r="D225">
            <v>8930</v>
          </cell>
          <cell r="E225">
            <v>13300</v>
          </cell>
          <cell r="F225">
            <v>17600</v>
          </cell>
          <cell r="G225">
            <v>21800</v>
          </cell>
          <cell r="H225">
            <v>26000</v>
          </cell>
          <cell r="I225">
            <v>30100</v>
          </cell>
          <cell r="J225">
            <v>34100</v>
          </cell>
        </row>
        <row r="226">
          <cell r="A226" t="str">
            <v>9#E3500#464</v>
          </cell>
          <cell r="C226">
            <v>4950</v>
          </cell>
          <cell r="D226">
            <v>9800</v>
          </cell>
          <cell r="E226">
            <v>14600</v>
          </cell>
          <cell r="F226">
            <v>19300</v>
          </cell>
          <cell r="G226">
            <v>23900</v>
          </cell>
          <cell r="H226">
            <v>28500</v>
          </cell>
          <cell r="I226">
            <v>33000</v>
          </cell>
          <cell r="J226">
            <v>37400</v>
          </cell>
        </row>
        <row r="227">
          <cell r="A227" t="str">
            <v>9#E4000#336</v>
          </cell>
          <cell r="C227">
            <v>3530</v>
          </cell>
          <cell r="D227">
            <v>6980</v>
          </cell>
          <cell r="E227">
            <v>10400</v>
          </cell>
          <cell r="F227">
            <v>13700</v>
          </cell>
          <cell r="G227">
            <v>16900</v>
          </cell>
          <cell r="H227">
            <v>20100</v>
          </cell>
          <cell r="I227">
            <v>23200</v>
          </cell>
          <cell r="J227">
            <v>26300</v>
          </cell>
          <cell r="K227">
            <v>29300</v>
          </cell>
          <cell r="L227">
            <v>32200</v>
          </cell>
          <cell r="M227">
            <v>35100</v>
          </cell>
          <cell r="N227">
            <v>37900</v>
          </cell>
          <cell r="O227">
            <v>40700</v>
          </cell>
          <cell r="P227">
            <v>43400</v>
          </cell>
        </row>
        <row r="228">
          <cell r="A228" t="str">
            <v>9#E4000#400</v>
          </cell>
          <cell r="C228">
            <v>4500</v>
          </cell>
          <cell r="D228">
            <v>8930</v>
          </cell>
          <cell r="E228">
            <v>13300</v>
          </cell>
          <cell r="F228">
            <v>17600</v>
          </cell>
          <cell r="G228">
            <v>21800</v>
          </cell>
          <cell r="H228">
            <v>26000</v>
          </cell>
          <cell r="I228">
            <v>30100</v>
          </cell>
          <cell r="J228">
            <v>34100</v>
          </cell>
          <cell r="K228">
            <v>38100</v>
          </cell>
          <cell r="L228">
            <v>42000</v>
          </cell>
          <cell r="M228">
            <v>45900</v>
          </cell>
          <cell r="N228">
            <v>49700</v>
          </cell>
          <cell r="O228">
            <v>53400</v>
          </cell>
          <cell r="P228">
            <v>57100</v>
          </cell>
        </row>
        <row r="229">
          <cell r="A229" t="str">
            <v>9#E4000#464</v>
          </cell>
          <cell r="C229">
            <v>4950</v>
          </cell>
          <cell r="D229">
            <v>9800</v>
          </cell>
          <cell r="E229">
            <v>14600</v>
          </cell>
          <cell r="F229">
            <v>19300</v>
          </cell>
          <cell r="G229">
            <v>23900</v>
          </cell>
          <cell r="H229">
            <v>28500</v>
          </cell>
          <cell r="I229">
            <v>33000</v>
          </cell>
          <cell r="J229">
            <v>37400</v>
          </cell>
          <cell r="K229">
            <v>41800</v>
          </cell>
          <cell r="L229">
            <v>46000</v>
          </cell>
          <cell r="M229">
            <v>50300</v>
          </cell>
          <cell r="N229">
            <v>54400</v>
          </cell>
          <cell r="O229">
            <v>58500</v>
          </cell>
          <cell r="P229">
            <v>62500</v>
          </cell>
        </row>
        <row r="230">
          <cell r="A230" t="str">
            <v>9#E420R#450</v>
          </cell>
          <cell r="C230">
            <v>4980</v>
          </cell>
          <cell r="D230">
            <v>9750</v>
          </cell>
          <cell r="E230">
            <v>14300</v>
          </cell>
          <cell r="F230">
            <v>18700</v>
          </cell>
          <cell r="AQ230" t="str">
            <v xml:space="preserve">    </v>
          </cell>
        </row>
        <row r="231">
          <cell r="A231" t="str">
            <v>9#E450#300</v>
          </cell>
          <cell r="C231">
            <v>3350</v>
          </cell>
          <cell r="D231">
            <v>6550</v>
          </cell>
          <cell r="E231">
            <v>9630</v>
          </cell>
          <cell r="F231">
            <v>12600</v>
          </cell>
        </row>
        <row r="232">
          <cell r="A232" t="str">
            <v>9#E450#400</v>
          </cell>
          <cell r="C232">
            <v>4500</v>
          </cell>
          <cell r="D232">
            <v>8780</v>
          </cell>
          <cell r="E232">
            <v>12900</v>
          </cell>
          <cell r="F232">
            <v>16800</v>
          </cell>
        </row>
        <row r="233">
          <cell r="A233" t="str">
            <v>9#E450#480</v>
          </cell>
          <cell r="C233">
            <v>5180</v>
          </cell>
          <cell r="D233">
            <v>10100</v>
          </cell>
          <cell r="E233">
            <v>14800</v>
          </cell>
          <cell r="F233">
            <v>19300</v>
          </cell>
        </row>
        <row r="234">
          <cell r="A234" t="str">
            <v>9#E4500#336</v>
          </cell>
          <cell r="C234">
            <v>3530</v>
          </cell>
          <cell r="D234">
            <v>6980</v>
          </cell>
          <cell r="E234">
            <v>10400</v>
          </cell>
          <cell r="F234">
            <v>13700</v>
          </cell>
          <cell r="G234">
            <v>16900</v>
          </cell>
          <cell r="H234">
            <v>20100</v>
          </cell>
          <cell r="I234">
            <v>23200</v>
          </cell>
          <cell r="J234">
            <v>26300</v>
          </cell>
          <cell r="K234">
            <v>29300</v>
          </cell>
          <cell r="L234">
            <v>32200</v>
          </cell>
          <cell r="M234">
            <v>35100</v>
          </cell>
          <cell r="N234">
            <v>37900</v>
          </cell>
          <cell r="O234">
            <v>40700</v>
          </cell>
          <cell r="P234">
            <v>43400</v>
          </cell>
        </row>
        <row r="235">
          <cell r="A235" t="str">
            <v>9#E4500#400</v>
          </cell>
          <cell r="C235">
            <v>4500</v>
          </cell>
          <cell r="D235">
            <v>8930</v>
          </cell>
          <cell r="E235">
            <v>13300</v>
          </cell>
          <cell r="F235">
            <v>17600</v>
          </cell>
          <cell r="G235">
            <v>21800</v>
          </cell>
          <cell r="H235">
            <v>26000</v>
          </cell>
          <cell r="I235">
            <v>30100</v>
          </cell>
          <cell r="J235">
            <v>34100</v>
          </cell>
          <cell r="K235">
            <v>38100</v>
          </cell>
          <cell r="L235">
            <v>42000</v>
          </cell>
          <cell r="M235">
            <v>45900</v>
          </cell>
          <cell r="N235">
            <v>49700</v>
          </cell>
          <cell r="O235">
            <v>53400</v>
          </cell>
          <cell r="P235">
            <v>57100</v>
          </cell>
        </row>
        <row r="236">
          <cell r="A236" t="str">
            <v>9#E4500#464</v>
          </cell>
          <cell r="C236">
            <v>4950</v>
          </cell>
          <cell r="D236">
            <v>9800</v>
          </cell>
          <cell r="E236">
            <v>14600</v>
          </cell>
          <cell r="F236">
            <v>19300</v>
          </cell>
          <cell r="G236">
            <v>23900</v>
          </cell>
          <cell r="H236">
            <v>28500</v>
          </cell>
          <cell r="I236">
            <v>33000</v>
          </cell>
          <cell r="J236">
            <v>37400</v>
          </cell>
          <cell r="K236">
            <v>41800</v>
          </cell>
          <cell r="L236">
            <v>46000</v>
          </cell>
          <cell r="M236">
            <v>50300</v>
          </cell>
          <cell r="N236">
            <v>54400</v>
          </cell>
          <cell r="O236">
            <v>58500</v>
          </cell>
          <cell r="P236">
            <v>62500</v>
          </cell>
        </row>
        <row r="237">
          <cell r="A237" t="str">
            <v>9#E4900#1050</v>
          </cell>
          <cell r="C237">
            <v>16800</v>
          </cell>
          <cell r="D237">
            <v>33500</v>
          </cell>
          <cell r="E237">
            <v>50100</v>
          </cell>
          <cell r="F237">
            <v>66400</v>
          </cell>
          <cell r="G237">
            <v>82600</v>
          </cell>
          <cell r="H237">
            <v>98600</v>
          </cell>
          <cell r="I237">
            <v>114500</v>
          </cell>
          <cell r="J237">
            <v>130100</v>
          </cell>
          <cell r="K237">
            <v>145600</v>
          </cell>
          <cell r="L237">
            <v>161000</v>
          </cell>
          <cell r="M237">
            <v>176100</v>
          </cell>
          <cell r="N237">
            <v>191100</v>
          </cell>
        </row>
        <row r="238">
          <cell r="A238" t="str">
            <v>9#E4900#1200</v>
          </cell>
          <cell r="C238">
            <v>18200</v>
          </cell>
          <cell r="D238">
            <v>36200</v>
          </cell>
          <cell r="E238">
            <v>54100</v>
          </cell>
          <cell r="F238">
            <v>71700</v>
          </cell>
          <cell r="G238">
            <v>89200</v>
          </cell>
          <cell r="H238">
            <v>106500</v>
          </cell>
          <cell r="I238">
            <v>123600</v>
          </cell>
          <cell r="J238">
            <v>140500</v>
          </cell>
          <cell r="K238">
            <v>157300</v>
          </cell>
          <cell r="L238">
            <v>173900</v>
          </cell>
          <cell r="M238">
            <v>190200</v>
          </cell>
          <cell r="N238">
            <v>206400</v>
          </cell>
        </row>
        <row r="239">
          <cell r="A239" t="str">
            <v>9#E5000#336</v>
          </cell>
          <cell r="C239">
            <v>3530</v>
          </cell>
          <cell r="D239">
            <v>6980</v>
          </cell>
          <cell r="E239">
            <v>10400</v>
          </cell>
          <cell r="F239">
            <v>13700</v>
          </cell>
          <cell r="G239">
            <v>16900</v>
          </cell>
          <cell r="H239">
            <v>20100</v>
          </cell>
          <cell r="I239">
            <v>23200</v>
          </cell>
          <cell r="J239">
            <v>26300</v>
          </cell>
          <cell r="K239">
            <v>29300</v>
          </cell>
          <cell r="L239">
            <v>32200</v>
          </cell>
          <cell r="M239">
            <v>35100</v>
          </cell>
          <cell r="N239">
            <v>37900</v>
          </cell>
          <cell r="O239">
            <v>40700</v>
          </cell>
          <cell r="P239">
            <v>43400</v>
          </cell>
        </row>
        <row r="240">
          <cell r="A240" t="str">
            <v>9#E5000#400</v>
          </cell>
          <cell r="C240">
            <v>4500</v>
          </cell>
          <cell r="D240">
            <v>8930</v>
          </cell>
          <cell r="E240">
            <v>13300</v>
          </cell>
          <cell r="F240">
            <v>17600</v>
          </cell>
          <cell r="G240">
            <v>21800</v>
          </cell>
          <cell r="H240">
            <v>26000</v>
          </cell>
          <cell r="I240">
            <v>30100</v>
          </cell>
          <cell r="J240">
            <v>34100</v>
          </cell>
          <cell r="K240">
            <v>38100</v>
          </cell>
          <cell r="L240">
            <v>42000</v>
          </cell>
          <cell r="M240">
            <v>45900</v>
          </cell>
          <cell r="N240">
            <v>49700</v>
          </cell>
          <cell r="O240">
            <v>53400</v>
          </cell>
          <cell r="P240">
            <v>57100</v>
          </cell>
        </row>
        <row r="241">
          <cell r="A241" t="str">
            <v>9#E5000#464</v>
          </cell>
          <cell r="C241">
            <v>4950</v>
          </cell>
          <cell r="D241">
            <v>9800</v>
          </cell>
          <cell r="E241">
            <v>14600</v>
          </cell>
          <cell r="F241">
            <v>19300</v>
          </cell>
          <cell r="G241">
            <v>23900</v>
          </cell>
          <cell r="H241">
            <v>28500</v>
          </cell>
          <cell r="I241">
            <v>33000</v>
          </cell>
          <cell r="J241">
            <v>37400</v>
          </cell>
          <cell r="K241">
            <v>41800</v>
          </cell>
          <cell r="L241">
            <v>46000</v>
          </cell>
          <cell r="M241">
            <v>50300</v>
          </cell>
          <cell r="N241">
            <v>54400</v>
          </cell>
          <cell r="O241">
            <v>58500</v>
          </cell>
          <cell r="P241">
            <v>62500</v>
          </cell>
        </row>
        <row r="242">
          <cell r="A242" t="str">
            <v>9#E5500#336</v>
          </cell>
          <cell r="C242">
            <v>3530</v>
          </cell>
          <cell r="D242">
            <v>6980</v>
          </cell>
          <cell r="E242">
            <v>10400</v>
          </cell>
          <cell r="F242">
            <v>13700</v>
          </cell>
          <cell r="G242">
            <v>16900</v>
          </cell>
          <cell r="H242">
            <v>20100</v>
          </cell>
          <cell r="I242">
            <v>23200</v>
          </cell>
          <cell r="J242">
            <v>26300</v>
          </cell>
          <cell r="K242">
            <v>29300</v>
          </cell>
          <cell r="L242">
            <v>32200</v>
          </cell>
          <cell r="M242">
            <v>35100</v>
          </cell>
          <cell r="N242">
            <v>37900</v>
          </cell>
          <cell r="O242">
            <v>40700</v>
          </cell>
          <cell r="P242">
            <v>43400</v>
          </cell>
        </row>
        <row r="243">
          <cell r="A243" t="str">
            <v>9#E5500#400</v>
          </cell>
          <cell r="C243">
            <v>4500</v>
          </cell>
          <cell r="D243">
            <v>8930</v>
          </cell>
          <cell r="E243">
            <v>13300</v>
          </cell>
          <cell r="F243">
            <v>17600</v>
          </cell>
          <cell r="G243">
            <v>21800</v>
          </cell>
          <cell r="H243">
            <v>26000</v>
          </cell>
          <cell r="I243">
            <v>30100</v>
          </cell>
          <cell r="J243">
            <v>34100</v>
          </cell>
          <cell r="K243">
            <v>38100</v>
          </cell>
          <cell r="L243">
            <v>42000</v>
          </cell>
          <cell r="M243">
            <v>45900</v>
          </cell>
          <cell r="N243">
            <v>49700</v>
          </cell>
          <cell r="O243">
            <v>53400</v>
          </cell>
          <cell r="P243">
            <v>57100</v>
          </cell>
        </row>
        <row r="244">
          <cell r="A244" t="str">
            <v>9#E5500#464</v>
          </cell>
          <cell r="C244">
            <v>4950</v>
          </cell>
          <cell r="D244">
            <v>9800</v>
          </cell>
          <cell r="E244">
            <v>14600</v>
          </cell>
          <cell r="F244">
            <v>19300</v>
          </cell>
          <cell r="G244">
            <v>23900</v>
          </cell>
          <cell r="H244">
            <v>28500</v>
          </cell>
          <cell r="I244">
            <v>33000</v>
          </cell>
          <cell r="J244">
            <v>37400</v>
          </cell>
          <cell r="K244">
            <v>41800</v>
          </cell>
          <cell r="L244">
            <v>46000</v>
          </cell>
          <cell r="M244">
            <v>50300</v>
          </cell>
          <cell r="N244">
            <v>54400</v>
          </cell>
          <cell r="O244">
            <v>58500</v>
          </cell>
          <cell r="P244">
            <v>62500</v>
          </cell>
        </row>
        <row r="245">
          <cell r="A245" t="str">
            <v>9#E6000#336</v>
          </cell>
          <cell r="C245">
            <v>3530</v>
          </cell>
          <cell r="D245">
            <v>6980</v>
          </cell>
          <cell r="E245">
            <v>10400</v>
          </cell>
          <cell r="F245">
            <v>13700</v>
          </cell>
          <cell r="G245">
            <v>16900</v>
          </cell>
          <cell r="H245">
            <v>20100</v>
          </cell>
          <cell r="I245">
            <v>23200</v>
          </cell>
          <cell r="J245">
            <v>26300</v>
          </cell>
          <cell r="K245">
            <v>29300</v>
          </cell>
          <cell r="L245">
            <v>32200</v>
          </cell>
          <cell r="M245">
            <v>35100</v>
          </cell>
          <cell r="N245">
            <v>37900</v>
          </cell>
          <cell r="O245">
            <v>40700</v>
          </cell>
          <cell r="P245">
            <v>43400</v>
          </cell>
          <cell r="Q245">
            <v>46100</v>
          </cell>
          <cell r="R245">
            <v>48700</v>
          </cell>
          <cell r="S245">
            <v>51200</v>
          </cell>
          <cell r="T245">
            <v>53700</v>
          </cell>
          <cell r="U245">
            <v>56200</v>
          </cell>
          <cell r="V245">
            <v>58600</v>
          </cell>
          <cell r="W245">
            <v>60900</v>
          </cell>
          <cell r="X245">
            <v>63200</v>
          </cell>
          <cell r="Y245">
            <v>65500</v>
          </cell>
          <cell r="Z245">
            <v>67700</v>
          </cell>
          <cell r="AA245">
            <v>69900</v>
          </cell>
          <cell r="AB245">
            <v>72000</v>
          </cell>
          <cell r="AC245">
            <v>74100</v>
          </cell>
          <cell r="AD245">
            <v>76100</v>
          </cell>
          <cell r="AE245">
            <v>78100</v>
          </cell>
          <cell r="AF245">
            <v>80100</v>
          </cell>
        </row>
        <row r="246">
          <cell r="A246" t="str">
            <v>9#E6000#400</v>
          </cell>
          <cell r="C246">
            <v>4500</v>
          </cell>
          <cell r="D246">
            <v>8930</v>
          </cell>
          <cell r="E246">
            <v>13300</v>
          </cell>
          <cell r="F246">
            <v>17600</v>
          </cell>
          <cell r="G246">
            <v>21800</v>
          </cell>
          <cell r="H246">
            <v>26000</v>
          </cell>
          <cell r="I246">
            <v>30100</v>
          </cell>
          <cell r="J246">
            <v>34100</v>
          </cell>
          <cell r="K246">
            <v>38100</v>
          </cell>
          <cell r="L246">
            <v>42000</v>
          </cell>
          <cell r="M246">
            <v>45900</v>
          </cell>
          <cell r="N246">
            <v>49700</v>
          </cell>
          <cell r="O246">
            <v>53400</v>
          </cell>
          <cell r="P246">
            <v>57100</v>
          </cell>
          <cell r="Q246">
            <v>60700</v>
          </cell>
          <cell r="R246">
            <v>64300</v>
          </cell>
          <cell r="S246">
            <v>67800</v>
          </cell>
          <cell r="T246">
            <v>71300</v>
          </cell>
          <cell r="U246">
            <v>74700</v>
          </cell>
          <cell r="V246">
            <v>78100</v>
          </cell>
          <cell r="W246">
            <v>81400</v>
          </cell>
          <cell r="X246">
            <v>84700</v>
          </cell>
          <cell r="Y246">
            <v>87900</v>
          </cell>
          <cell r="Z246">
            <v>91100</v>
          </cell>
          <cell r="AA246">
            <v>94200</v>
          </cell>
          <cell r="AB246">
            <v>97300</v>
          </cell>
          <cell r="AC246">
            <v>100300</v>
          </cell>
          <cell r="AD246">
            <v>103300</v>
          </cell>
          <cell r="AE246">
            <v>106200</v>
          </cell>
          <cell r="AF246">
            <v>109100</v>
          </cell>
        </row>
        <row r="247">
          <cell r="A247" t="str">
            <v>9#E6000#464</v>
          </cell>
          <cell r="C247">
            <v>4950</v>
          </cell>
          <cell r="D247">
            <v>9800</v>
          </cell>
          <cell r="E247">
            <v>14600</v>
          </cell>
          <cell r="F247">
            <v>19300</v>
          </cell>
          <cell r="G247">
            <v>23900</v>
          </cell>
          <cell r="H247">
            <v>28500</v>
          </cell>
          <cell r="I247">
            <v>33000</v>
          </cell>
          <cell r="J247">
            <v>37400</v>
          </cell>
          <cell r="K247">
            <v>41800</v>
          </cell>
          <cell r="L247">
            <v>46000</v>
          </cell>
          <cell r="M247">
            <v>50300</v>
          </cell>
          <cell r="N247">
            <v>54400</v>
          </cell>
          <cell r="O247">
            <v>58500</v>
          </cell>
          <cell r="P247">
            <v>62500</v>
          </cell>
          <cell r="Q247">
            <v>66400</v>
          </cell>
          <cell r="R247">
            <v>70300</v>
          </cell>
          <cell r="S247">
            <v>742000</v>
          </cell>
          <cell r="T247">
            <v>77900</v>
          </cell>
          <cell r="U247">
            <v>81600</v>
          </cell>
          <cell r="V247">
            <v>85300</v>
          </cell>
          <cell r="W247">
            <v>88900</v>
          </cell>
          <cell r="X247">
            <v>92400</v>
          </cell>
          <cell r="Y247">
            <v>95900</v>
          </cell>
          <cell r="Z247">
            <v>99300</v>
          </cell>
          <cell r="AA247">
            <v>102700</v>
          </cell>
          <cell r="AB247">
            <v>106000</v>
          </cell>
          <cell r="AC247">
            <v>109300</v>
          </cell>
          <cell r="AD247">
            <v>112500</v>
          </cell>
          <cell r="AE247">
            <v>115700</v>
          </cell>
          <cell r="AF247">
            <v>118800</v>
          </cell>
        </row>
        <row r="248">
          <cell r="A248" t="str">
            <v>9#E6500#336</v>
          </cell>
          <cell r="C248">
            <v>3530</v>
          </cell>
          <cell r="D248">
            <v>6980</v>
          </cell>
          <cell r="E248">
            <v>10400</v>
          </cell>
          <cell r="F248">
            <v>13700</v>
          </cell>
          <cell r="G248">
            <v>16900</v>
          </cell>
          <cell r="H248">
            <v>20100</v>
          </cell>
          <cell r="I248">
            <v>23200</v>
          </cell>
          <cell r="J248">
            <v>26300</v>
          </cell>
          <cell r="K248">
            <v>29300</v>
          </cell>
          <cell r="L248">
            <v>32200</v>
          </cell>
          <cell r="M248">
            <v>35100</v>
          </cell>
          <cell r="N248">
            <v>37900</v>
          </cell>
          <cell r="O248">
            <v>40700</v>
          </cell>
          <cell r="P248">
            <v>43400</v>
          </cell>
          <cell r="Q248">
            <v>46100</v>
          </cell>
          <cell r="R248">
            <v>48700</v>
          </cell>
          <cell r="S248">
            <v>51200</v>
          </cell>
          <cell r="T248">
            <v>53700</v>
          </cell>
          <cell r="U248">
            <v>56200</v>
          </cell>
          <cell r="V248">
            <v>58600</v>
          </cell>
          <cell r="W248">
            <v>60900</v>
          </cell>
          <cell r="X248">
            <v>63200</v>
          </cell>
          <cell r="Y248">
            <v>65500</v>
          </cell>
          <cell r="Z248">
            <v>67700</v>
          </cell>
          <cell r="AA248">
            <v>69900</v>
          </cell>
          <cell r="AB248">
            <v>72000</v>
          </cell>
          <cell r="AC248">
            <v>74100</v>
          </cell>
          <cell r="AD248">
            <v>76100</v>
          </cell>
          <cell r="AE248">
            <v>78100</v>
          </cell>
          <cell r="AF248">
            <v>80100</v>
          </cell>
        </row>
        <row r="249">
          <cell r="A249" t="str">
            <v>9#E6500#400</v>
          </cell>
          <cell r="C249">
            <v>4500</v>
          </cell>
          <cell r="D249">
            <v>8930</v>
          </cell>
          <cell r="E249">
            <v>13300</v>
          </cell>
          <cell r="F249">
            <v>17600</v>
          </cell>
          <cell r="G249">
            <v>21800</v>
          </cell>
          <cell r="H249">
            <v>26000</v>
          </cell>
          <cell r="I249">
            <v>30100</v>
          </cell>
          <cell r="J249">
            <v>34100</v>
          </cell>
          <cell r="K249">
            <v>38100</v>
          </cell>
          <cell r="L249">
            <v>42000</v>
          </cell>
          <cell r="M249">
            <v>45900</v>
          </cell>
          <cell r="N249">
            <v>49700</v>
          </cell>
          <cell r="O249">
            <v>53400</v>
          </cell>
          <cell r="P249">
            <v>57100</v>
          </cell>
          <cell r="Q249">
            <v>60700</v>
          </cell>
          <cell r="R249">
            <v>64300</v>
          </cell>
          <cell r="S249">
            <v>67800</v>
          </cell>
          <cell r="T249">
            <v>71300</v>
          </cell>
          <cell r="U249">
            <v>74700</v>
          </cell>
          <cell r="V249">
            <v>78100</v>
          </cell>
          <cell r="W249">
            <v>81400</v>
          </cell>
          <cell r="X249">
            <v>84700</v>
          </cell>
          <cell r="Y249">
            <v>87900</v>
          </cell>
          <cell r="Z249">
            <v>91100</v>
          </cell>
          <cell r="AA249">
            <v>94200</v>
          </cell>
          <cell r="AB249">
            <v>97300</v>
          </cell>
          <cell r="AC249">
            <v>100300</v>
          </cell>
          <cell r="AD249">
            <v>103300</v>
          </cell>
          <cell r="AE249">
            <v>106200</v>
          </cell>
          <cell r="AF249">
            <v>109100</v>
          </cell>
        </row>
        <row r="250">
          <cell r="A250" t="str">
            <v>9#E6500#464</v>
          </cell>
          <cell r="C250">
            <v>4950</v>
          </cell>
          <cell r="D250">
            <v>9800</v>
          </cell>
          <cell r="E250">
            <v>14600</v>
          </cell>
          <cell r="F250">
            <v>19300</v>
          </cell>
          <cell r="G250">
            <v>23900</v>
          </cell>
          <cell r="H250">
            <v>28500</v>
          </cell>
          <cell r="I250">
            <v>33000</v>
          </cell>
          <cell r="J250">
            <v>37400</v>
          </cell>
          <cell r="K250">
            <v>41800</v>
          </cell>
          <cell r="L250">
            <v>46000</v>
          </cell>
          <cell r="M250">
            <v>50300</v>
          </cell>
          <cell r="N250">
            <v>54400</v>
          </cell>
          <cell r="O250">
            <v>58500</v>
          </cell>
          <cell r="P250">
            <v>62500</v>
          </cell>
          <cell r="Q250">
            <v>66400</v>
          </cell>
          <cell r="R250">
            <v>70300</v>
          </cell>
          <cell r="S250">
            <v>742000</v>
          </cell>
          <cell r="T250">
            <v>77900</v>
          </cell>
          <cell r="U250">
            <v>81600</v>
          </cell>
          <cell r="V250">
            <v>85300</v>
          </cell>
          <cell r="W250">
            <v>88900</v>
          </cell>
          <cell r="X250">
            <v>92400</v>
          </cell>
          <cell r="Y250">
            <v>95900</v>
          </cell>
          <cell r="Z250">
            <v>99300</v>
          </cell>
          <cell r="AA250">
            <v>102700</v>
          </cell>
          <cell r="AB250">
            <v>106000</v>
          </cell>
          <cell r="AC250">
            <v>109300</v>
          </cell>
          <cell r="AD250">
            <v>112500</v>
          </cell>
          <cell r="AE250">
            <v>115700</v>
          </cell>
          <cell r="AF250">
            <v>118800</v>
          </cell>
        </row>
        <row r="251">
          <cell r="A251" t="str">
            <v>9#E6900#1050</v>
          </cell>
          <cell r="C251">
            <v>16800</v>
          </cell>
          <cell r="D251">
            <v>33500</v>
          </cell>
          <cell r="E251">
            <v>50100</v>
          </cell>
          <cell r="F251">
            <v>66400</v>
          </cell>
          <cell r="G251">
            <v>82600</v>
          </cell>
          <cell r="H251">
            <v>98600</v>
          </cell>
          <cell r="I251">
            <v>114500</v>
          </cell>
          <cell r="J251">
            <v>130100</v>
          </cell>
          <cell r="K251">
            <v>145600</v>
          </cell>
          <cell r="L251">
            <v>161000</v>
          </cell>
          <cell r="M251">
            <v>176100</v>
          </cell>
          <cell r="N251">
            <v>191100</v>
          </cell>
          <cell r="O251">
            <v>206000</v>
          </cell>
          <cell r="P251">
            <v>220600</v>
          </cell>
          <cell r="Q251">
            <v>235200</v>
          </cell>
          <cell r="R251">
            <v>249500</v>
          </cell>
          <cell r="S251">
            <v>263700</v>
          </cell>
          <cell r="T251">
            <v>277800</v>
          </cell>
          <cell r="U251">
            <v>291600</v>
          </cell>
          <cell r="V251">
            <v>305400</v>
          </cell>
          <cell r="W251">
            <v>318900</v>
          </cell>
          <cell r="X251">
            <v>332400</v>
          </cell>
          <cell r="Y251">
            <v>345600</v>
          </cell>
          <cell r="Z251">
            <v>358800</v>
          </cell>
        </row>
        <row r="252">
          <cell r="A252" t="str">
            <v>9#E6900#1200</v>
          </cell>
          <cell r="C252">
            <v>18200</v>
          </cell>
          <cell r="D252">
            <v>36200</v>
          </cell>
          <cell r="E252">
            <v>54100</v>
          </cell>
          <cell r="F252">
            <v>71700</v>
          </cell>
          <cell r="G252">
            <v>89200</v>
          </cell>
          <cell r="H252">
            <v>106500</v>
          </cell>
          <cell r="I252">
            <v>123600</v>
          </cell>
          <cell r="J252">
            <v>140500</v>
          </cell>
          <cell r="K252">
            <v>157300</v>
          </cell>
          <cell r="L252">
            <v>173900</v>
          </cell>
          <cell r="M252">
            <v>190200</v>
          </cell>
          <cell r="N252">
            <v>206400</v>
          </cell>
          <cell r="O252">
            <v>222500</v>
          </cell>
          <cell r="P252">
            <v>238300</v>
          </cell>
          <cell r="Q252">
            <v>254000</v>
          </cell>
          <cell r="R252">
            <v>269500</v>
          </cell>
          <cell r="S252">
            <v>284800</v>
          </cell>
          <cell r="T252">
            <v>300000</v>
          </cell>
          <cell r="U252">
            <v>315000</v>
          </cell>
          <cell r="V252">
            <v>329800</v>
          </cell>
          <cell r="W252">
            <v>344500</v>
          </cell>
          <cell r="X252">
            <v>359000</v>
          </cell>
          <cell r="Y252">
            <v>373300</v>
          </cell>
          <cell r="Z252">
            <v>387500</v>
          </cell>
        </row>
        <row r="253">
          <cell r="A253" t="str">
            <v>9#F12K#1050</v>
          </cell>
          <cell r="C253">
            <v>8500</v>
          </cell>
          <cell r="D253">
            <v>17000</v>
          </cell>
          <cell r="E253">
            <v>25500</v>
          </cell>
          <cell r="F253">
            <v>34000</v>
          </cell>
          <cell r="G253">
            <v>42150</v>
          </cell>
          <cell r="H253">
            <v>50300</v>
          </cell>
          <cell r="I253">
            <v>58450</v>
          </cell>
          <cell r="J253">
            <v>66600</v>
          </cell>
          <cell r="K253">
            <v>74425</v>
          </cell>
          <cell r="L253">
            <v>82250</v>
          </cell>
          <cell r="M253">
            <v>90075</v>
          </cell>
          <cell r="N253">
            <v>97900</v>
          </cell>
          <cell r="O253">
            <v>105425</v>
          </cell>
          <cell r="P253">
            <v>112950</v>
          </cell>
          <cell r="Q253">
            <v>120475</v>
          </cell>
          <cell r="R253">
            <v>128000</v>
          </cell>
          <cell r="S253">
            <v>135225</v>
          </cell>
          <cell r="T253">
            <v>142450</v>
          </cell>
          <cell r="U253">
            <v>149675</v>
          </cell>
          <cell r="V253">
            <v>156900</v>
          </cell>
          <cell r="W253">
            <v>163850</v>
          </cell>
          <cell r="X253">
            <v>170800</v>
          </cell>
          <cell r="Y253">
            <v>177750</v>
          </cell>
          <cell r="Z253">
            <v>184700</v>
          </cell>
          <cell r="AA253">
            <v>191375</v>
          </cell>
          <cell r="AB253">
            <v>198050</v>
          </cell>
          <cell r="AC253">
            <v>204725</v>
          </cell>
          <cell r="AD253">
            <v>211400</v>
          </cell>
          <cell r="AE253">
            <v>217800</v>
          </cell>
          <cell r="AF253">
            <v>224200</v>
          </cell>
          <cell r="AG253">
            <v>230600</v>
          </cell>
          <cell r="AH253">
            <v>237000</v>
          </cell>
          <cell r="AI253">
            <v>243175</v>
          </cell>
          <cell r="AJ253">
            <v>249350</v>
          </cell>
          <cell r="AK253">
            <v>255525</v>
          </cell>
          <cell r="AL253">
            <v>261700</v>
          </cell>
        </row>
        <row r="254">
          <cell r="A254" t="str">
            <v>9#F12K#1200</v>
          </cell>
          <cell r="C254">
            <v>9175</v>
          </cell>
          <cell r="D254">
            <v>18350</v>
          </cell>
          <cell r="E254">
            <v>27525</v>
          </cell>
          <cell r="F254">
            <v>36700</v>
          </cell>
          <cell r="G254">
            <v>45500</v>
          </cell>
          <cell r="H254">
            <v>54300</v>
          </cell>
          <cell r="I254">
            <v>63100</v>
          </cell>
          <cell r="J254">
            <v>71900</v>
          </cell>
          <cell r="K254">
            <v>80375</v>
          </cell>
          <cell r="L254">
            <v>88850</v>
          </cell>
          <cell r="M254">
            <v>97325</v>
          </cell>
          <cell r="N254">
            <v>105800</v>
          </cell>
          <cell r="O254">
            <v>113925</v>
          </cell>
          <cell r="P254">
            <v>122050</v>
          </cell>
          <cell r="Q254">
            <v>130175</v>
          </cell>
          <cell r="R254">
            <v>138300</v>
          </cell>
          <cell r="S254">
            <v>146100</v>
          </cell>
          <cell r="T254">
            <v>153900</v>
          </cell>
          <cell r="U254">
            <v>161700</v>
          </cell>
          <cell r="V254">
            <v>169500</v>
          </cell>
          <cell r="W254">
            <v>177000</v>
          </cell>
          <cell r="X254">
            <v>184500</v>
          </cell>
          <cell r="Y254">
            <v>192000</v>
          </cell>
          <cell r="Z254">
            <v>199500</v>
          </cell>
          <cell r="AA254">
            <v>206700</v>
          </cell>
          <cell r="AB254">
            <v>213900</v>
          </cell>
          <cell r="AC254">
            <v>221100</v>
          </cell>
          <cell r="AD254">
            <v>228300</v>
          </cell>
          <cell r="AE254">
            <v>235225</v>
          </cell>
          <cell r="AF254">
            <v>242150</v>
          </cell>
          <cell r="AG254">
            <v>249075</v>
          </cell>
          <cell r="AH254">
            <v>256000</v>
          </cell>
          <cell r="AI254">
            <v>262650</v>
          </cell>
          <cell r="AJ254">
            <v>269300</v>
          </cell>
          <cell r="AK254">
            <v>275950</v>
          </cell>
          <cell r="AL254">
            <v>282600</v>
          </cell>
        </row>
        <row r="255">
          <cell r="A255" t="str">
            <v>9#F12K#900</v>
          </cell>
          <cell r="C255">
            <v>7625</v>
          </cell>
          <cell r="D255">
            <v>15250</v>
          </cell>
          <cell r="E255">
            <v>22875</v>
          </cell>
          <cell r="F255">
            <v>30500</v>
          </cell>
          <cell r="G255">
            <v>37800</v>
          </cell>
          <cell r="H255">
            <v>45100</v>
          </cell>
          <cell r="I255">
            <v>52400</v>
          </cell>
          <cell r="J255">
            <v>59700</v>
          </cell>
          <cell r="K255">
            <v>66725</v>
          </cell>
          <cell r="L255">
            <v>73750</v>
          </cell>
          <cell r="M255">
            <v>80775</v>
          </cell>
          <cell r="N255">
            <v>87800</v>
          </cell>
          <cell r="O255">
            <v>94550</v>
          </cell>
          <cell r="P255">
            <v>101300</v>
          </cell>
          <cell r="Q255">
            <v>108050</v>
          </cell>
          <cell r="R255">
            <v>114800</v>
          </cell>
          <cell r="S255">
            <v>121300</v>
          </cell>
          <cell r="T255">
            <v>127800</v>
          </cell>
          <cell r="U255">
            <v>134300</v>
          </cell>
          <cell r="V255">
            <v>140800</v>
          </cell>
          <cell r="W255">
            <v>147025</v>
          </cell>
          <cell r="X255">
            <v>153250</v>
          </cell>
          <cell r="Y255">
            <v>159475</v>
          </cell>
          <cell r="Z255">
            <v>165700</v>
          </cell>
          <cell r="AA255">
            <v>171675</v>
          </cell>
          <cell r="AB255">
            <v>177650</v>
          </cell>
          <cell r="AC255">
            <v>183625</v>
          </cell>
          <cell r="AD255">
            <v>189600</v>
          </cell>
          <cell r="AE255">
            <v>195350</v>
          </cell>
          <cell r="AF255">
            <v>201100</v>
          </cell>
          <cell r="AG255">
            <v>206850</v>
          </cell>
          <cell r="AH255">
            <v>212600</v>
          </cell>
          <cell r="AI255">
            <v>218125</v>
          </cell>
          <cell r="AJ255">
            <v>223650</v>
          </cell>
          <cell r="AK255">
            <v>229175</v>
          </cell>
          <cell r="AL255">
            <v>234700</v>
          </cell>
        </row>
        <row r="256">
          <cell r="A256" t="str">
            <v>9#F15K#1050</v>
          </cell>
          <cell r="C256">
            <v>8500</v>
          </cell>
          <cell r="D256">
            <v>17000</v>
          </cell>
          <cell r="E256">
            <v>25500</v>
          </cell>
          <cell r="F256">
            <v>34000</v>
          </cell>
          <cell r="G256">
            <v>42150</v>
          </cell>
          <cell r="H256">
            <v>50300</v>
          </cell>
          <cell r="I256">
            <v>58450</v>
          </cell>
          <cell r="J256">
            <v>66600</v>
          </cell>
          <cell r="K256">
            <v>74425</v>
          </cell>
          <cell r="L256">
            <v>82250</v>
          </cell>
          <cell r="M256">
            <v>90075</v>
          </cell>
          <cell r="N256">
            <v>97900</v>
          </cell>
          <cell r="O256">
            <v>105425</v>
          </cell>
          <cell r="P256">
            <v>112950</v>
          </cell>
          <cell r="Q256">
            <v>120475</v>
          </cell>
          <cell r="R256">
            <v>128000</v>
          </cell>
          <cell r="S256">
            <v>135225</v>
          </cell>
          <cell r="T256">
            <v>142450</v>
          </cell>
          <cell r="U256">
            <v>149675</v>
          </cell>
          <cell r="V256">
            <v>156900</v>
          </cell>
          <cell r="W256">
            <v>163850</v>
          </cell>
          <cell r="X256">
            <v>170800</v>
          </cell>
          <cell r="Y256">
            <v>177750</v>
          </cell>
          <cell r="Z256">
            <v>184700</v>
          </cell>
          <cell r="AA256">
            <v>191375</v>
          </cell>
          <cell r="AB256">
            <v>198050</v>
          </cell>
          <cell r="AC256">
            <v>204725</v>
          </cell>
          <cell r="AD256">
            <v>211400</v>
          </cell>
          <cell r="AE256">
            <v>217800</v>
          </cell>
          <cell r="AF256">
            <v>224200</v>
          </cell>
          <cell r="AG256">
            <v>230600</v>
          </cell>
          <cell r="AH256">
            <v>237000</v>
          </cell>
          <cell r="AI256">
            <v>243175</v>
          </cell>
          <cell r="AJ256">
            <v>249350</v>
          </cell>
          <cell r="AK256">
            <v>255525</v>
          </cell>
          <cell r="AL256">
            <v>261700</v>
          </cell>
          <cell r="AM256">
            <v>267600</v>
          </cell>
          <cell r="AN256">
            <v>273500</v>
          </cell>
          <cell r="AO256">
            <v>279400</v>
          </cell>
          <cell r="AP256">
            <v>285300</v>
          </cell>
          <cell r="AQ256">
            <v>290975</v>
          </cell>
          <cell r="AR256">
            <v>296650</v>
          </cell>
          <cell r="AS256">
            <v>302325</v>
          </cell>
          <cell r="AT256">
            <v>308000</v>
          </cell>
          <cell r="AU256">
            <v>313475</v>
          </cell>
          <cell r="AV256">
            <v>318950</v>
          </cell>
          <cell r="AW256">
            <v>324425</v>
          </cell>
          <cell r="AX256">
            <v>329900</v>
          </cell>
          <cell r="AY256">
            <v>335125</v>
          </cell>
          <cell r="AZ256">
            <v>340350</v>
          </cell>
          <cell r="BA256">
            <v>345575</v>
          </cell>
          <cell r="BB256">
            <v>350800</v>
          </cell>
          <cell r="BC256">
            <v>355850</v>
          </cell>
          <cell r="BD256">
            <v>360900</v>
          </cell>
          <cell r="BE256">
            <v>365950</v>
          </cell>
          <cell r="BF256">
            <v>371000</v>
          </cell>
          <cell r="BG256">
            <v>375825</v>
          </cell>
          <cell r="BH256">
            <v>380650</v>
          </cell>
          <cell r="BI256">
            <v>385475</v>
          </cell>
          <cell r="BJ256">
            <v>390300</v>
          </cell>
          <cell r="BK256">
            <v>394950</v>
          </cell>
          <cell r="BL256">
            <v>399600</v>
          </cell>
          <cell r="BM256">
            <v>404250</v>
          </cell>
          <cell r="BN256">
            <v>408900</v>
          </cell>
          <cell r="BO256">
            <v>413350</v>
          </cell>
          <cell r="BP256">
            <v>417800</v>
          </cell>
          <cell r="BQ256">
            <v>422250</v>
          </cell>
          <cell r="BR256">
            <v>426700</v>
          </cell>
          <cell r="BS256">
            <v>431000</v>
          </cell>
          <cell r="BT256">
            <v>435300</v>
          </cell>
          <cell r="BU256">
            <v>439600</v>
          </cell>
          <cell r="BV256">
            <v>443900</v>
          </cell>
        </row>
        <row r="257">
          <cell r="A257" t="str">
            <v>9#F15K#1200</v>
          </cell>
          <cell r="C257">
            <v>9175</v>
          </cell>
          <cell r="D257">
            <v>18350</v>
          </cell>
          <cell r="E257">
            <v>27525</v>
          </cell>
          <cell r="F257">
            <v>36700</v>
          </cell>
          <cell r="G257">
            <v>45500</v>
          </cell>
          <cell r="H257">
            <v>54300</v>
          </cell>
          <cell r="I257">
            <v>63100</v>
          </cell>
          <cell r="J257">
            <v>71900</v>
          </cell>
          <cell r="K257">
            <v>80375</v>
          </cell>
          <cell r="L257">
            <v>88850</v>
          </cell>
          <cell r="M257">
            <v>97325</v>
          </cell>
          <cell r="N257">
            <v>105800</v>
          </cell>
          <cell r="O257">
            <v>113925</v>
          </cell>
          <cell r="P257">
            <v>122050</v>
          </cell>
          <cell r="Q257">
            <v>130175</v>
          </cell>
          <cell r="R257">
            <v>138300</v>
          </cell>
          <cell r="S257">
            <v>146100</v>
          </cell>
          <cell r="T257">
            <v>153900</v>
          </cell>
          <cell r="U257">
            <v>161700</v>
          </cell>
          <cell r="V257">
            <v>169500</v>
          </cell>
          <cell r="W257">
            <v>177000</v>
          </cell>
          <cell r="X257">
            <v>184500</v>
          </cell>
          <cell r="Y257">
            <v>192000</v>
          </cell>
          <cell r="Z257">
            <v>199500</v>
          </cell>
          <cell r="AA257">
            <v>206700</v>
          </cell>
          <cell r="AB257">
            <v>213900</v>
          </cell>
          <cell r="AC257">
            <v>221100</v>
          </cell>
          <cell r="AD257">
            <v>228300</v>
          </cell>
          <cell r="AE257">
            <v>235225</v>
          </cell>
          <cell r="AF257">
            <v>242150</v>
          </cell>
          <cell r="AG257">
            <v>249075</v>
          </cell>
          <cell r="AH257">
            <v>256000</v>
          </cell>
          <cell r="AI257">
            <v>262650</v>
          </cell>
          <cell r="AJ257">
            <v>269300</v>
          </cell>
          <cell r="AK257">
            <v>275950</v>
          </cell>
          <cell r="AL257">
            <v>282600</v>
          </cell>
          <cell r="AM257">
            <v>288975</v>
          </cell>
          <cell r="AN257">
            <v>295350</v>
          </cell>
          <cell r="AO257">
            <v>301725</v>
          </cell>
          <cell r="AP257">
            <v>308100</v>
          </cell>
          <cell r="AQ257">
            <v>314250</v>
          </cell>
          <cell r="AR257">
            <v>320400</v>
          </cell>
          <cell r="AS257">
            <v>326550</v>
          </cell>
          <cell r="AT257">
            <v>332700</v>
          </cell>
          <cell r="AU257">
            <v>338575</v>
          </cell>
          <cell r="AV257">
            <v>344450</v>
          </cell>
          <cell r="AW257">
            <v>350325</v>
          </cell>
          <cell r="AX257">
            <v>356200</v>
          </cell>
          <cell r="AY257">
            <v>361875</v>
          </cell>
          <cell r="AZ257">
            <v>367550</v>
          </cell>
          <cell r="BA257">
            <v>373225</v>
          </cell>
          <cell r="BB257">
            <v>378900</v>
          </cell>
          <cell r="BC257">
            <v>384325</v>
          </cell>
          <cell r="BD257">
            <v>389750</v>
          </cell>
          <cell r="BE257">
            <v>395175</v>
          </cell>
          <cell r="BF257">
            <v>400600</v>
          </cell>
          <cell r="BG257">
            <v>405825</v>
          </cell>
          <cell r="BH257">
            <v>411050</v>
          </cell>
          <cell r="BI257">
            <v>416275</v>
          </cell>
          <cell r="BJ257">
            <v>421500</v>
          </cell>
          <cell r="BK257">
            <v>426525</v>
          </cell>
          <cell r="BL257">
            <v>431550</v>
          </cell>
          <cell r="BM257">
            <v>436575</v>
          </cell>
          <cell r="BN257">
            <v>441600</v>
          </cell>
          <cell r="BO257">
            <v>446400</v>
          </cell>
          <cell r="BP257">
            <v>451200</v>
          </cell>
          <cell r="BQ257">
            <v>456000</v>
          </cell>
          <cell r="BR257">
            <v>460800</v>
          </cell>
          <cell r="BS257">
            <v>465450</v>
          </cell>
          <cell r="BT257">
            <v>470100</v>
          </cell>
          <cell r="BU257">
            <v>474750</v>
          </cell>
          <cell r="BV257">
            <v>479400</v>
          </cell>
        </row>
        <row r="258">
          <cell r="A258" t="str">
            <v>9#F15K#900</v>
          </cell>
          <cell r="C258">
            <v>7625</v>
          </cell>
          <cell r="D258">
            <v>15250</v>
          </cell>
          <cell r="E258">
            <v>22875</v>
          </cell>
          <cell r="F258">
            <v>30500</v>
          </cell>
          <cell r="G258">
            <v>37800</v>
          </cell>
          <cell r="H258">
            <v>45100</v>
          </cell>
          <cell r="I258">
            <v>52400</v>
          </cell>
          <cell r="J258">
            <v>59700</v>
          </cell>
          <cell r="K258">
            <v>66725</v>
          </cell>
          <cell r="L258">
            <v>73750</v>
          </cell>
          <cell r="M258">
            <v>80775</v>
          </cell>
          <cell r="N258">
            <v>87800</v>
          </cell>
          <cell r="O258">
            <v>94550</v>
          </cell>
          <cell r="P258">
            <v>101300</v>
          </cell>
          <cell r="Q258">
            <v>108050</v>
          </cell>
          <cell r="R258">
            <v>114800</v>
          </cell>
          <cell r="S258">
            <v>121300</v>
          </cell>
          <cell r="T258">
            <v>127800</v>
          </cell>
          <cell r="U258">
            <v>134300</v>
          </cell>
          <cell r="V258">
            <v>140800</v>
          </cell>
          <cell r="W258">
            <v>147025</v>
          </cell>
          <cell r="X258">
            <v>153250</v>
          </cell>
          <cell r="Y258">
            <v>159475</v>
          </cell>
          <cell r="Z258">
            <v>165700</v>
          </cell>
          <cell r="AA258">
            <v>171675</v>
          </cell>
          <cell r="AB258">
            <v>177650</v>
          </cell>
          <cell r="AC258">
            <v>183625</v>
          </cell>
          <cell r="AD258">
            <v>189600</v>
          </cell>
          <cell r="AE258">
            <v>195350</v>
          </cell>
          <cell r="AF258">
            <v>201100</v>
          </cell>
          <cell r="AG258">
            <v>206850</v>
          </cell>
          <cell r="AH258">
            <v>212600</v>
          </cell>
          <cell r="AI258">
            <v>218125</v>
          </cell>
          <cell r="AJ258">
            <v>223650</v>
          </cell>
          <cell r="AK258">
            <v>229175</v>
          </cell>
          <cell r="AL258">
            <v>234700</v>
          </cell>
          <cell r="AM258">
            <v>240000</v>
          </cell>
          <cell r="AN258">
            <v>245300</v>
          </cell>
          <cell r="AO258">
            <v>250600</v>
          </cell>
          <cell r="AP258">
            <v>255900</v>
          </cell>
          <cell r="AQ258">
            <v>260975</v>
          </cell>
          <cell r="AR258">
            <v>266050</v>
          </cell>
          <cell r="AS258">
            <v>271125</v>
          </cell>
          <cell r="AT258">
            <v>276200</v>
          </cell>
          <cell r="AU258">
            <v>281100</v>
          </cell>
          <cell r="AV258">
            <v>286000</v>
          </cell>
          <cell r="AW258">
            <v>290900</v>
          </cell>
          <cell r="AX258">
            <v>295800</v>
          </cell>
          <cell r="AY258">
            <v>300500</v>
          </cell>
          <cell r="AZ258">
            <v>305200</v>
          </cell>
          <cell r="BA258">
            <v>309900</v>
          </cell>
          <cell r="BB258">
            <v>314600</v>
          </cell>
          <cell r="BC258">
            <v>319125</v>
          </cell>
          <cell r="BD258">
            <v>323650</v>
          </cell>
          <cell r="BE258">
            <v>328175</v>
          </cell>
          <cell r="BF258">
            <v>332700</v>
          </cell>
          <cell r="BG258">
            <v>337025</v>
          </cell>
          <cell r="BH258">
            <v>341350</v>
          </cell>
          <cell r="BI258">
            <v>345675</v>
          </cell>
          <cell r="BJ258">
            <v>350000</v>
          </cell>
          <cell r="BK258">
            <v>354175</v>
          </cell>
          <cell r="BL258">
            <v>358350</v>
          </cell>
          <cell r="BM258">
            <v>362525</v>
          </cell>
          <cell r="BN258">
            <v>366700</v>
          </cell>
          <cell r="BO258">
            <v>370700</v>
          </cell>
          <cell r="BP258">
            <v>374700</v>
          </cell>
          <cell r="BQ258">
            <v>378700</v>
          </cell>
          <cell r="BR258">
            <v>382700</v>
          </cell>
          <cell r="BS258">
            <v>386550</v>
          </cell>
          <cell r="BT258">
            <v>390400</v>
          </cell>
          <cell r="BU258">
            <v>394250</v>
          </cell>
          <cell r="BV258">
            <v>398100</v>
          </cell>
        </row>
        <row r="259">
          <cell r="A259" t="str">
            <v>9#F280R#1015</v>
          </cell>
          <cell r="C259">
            <v>8920</v>
          </cell>
          <cell r="D259">
            <v>17800</v>
          </cell>
        </row>
        <row r="260">
          <cell r="A260" t="str">
            <v>9#F280R#1200</v>
          </cell>
          <cell r="C260">
            <v>9730</v>
          </cell>
          <cell r="D260">
            <v>19400</v>
          </cell>
        </row>
        <row r="261">
          <cell r="A261" t="str">
            <v>9#F280R#750</v>
          </cell>
          <cell r="C261">
            <v>6830</v>
          </cell>
          <cell r="D261">
            <v>13600</v>
          </cell>
        </row>
        <row r="262">
          <cell r="A262" t="str">
            <v>9#F280R#900</v>
          </cell>
          <cell r="C262">
            <v>8050</v>
          </cell>
          <cell r="D262">
            <v>16000</v>
          </cell>
        </row>
        <row r="263">
          <cell r="A263" t="str">
            <v>9#F3800#1050</v>
          </cell>
          <cell r="C263">
            <v>8650</v>
          </cell>
          <cell r="D263">
            <v>17200</v>
          </cell>
          <cell r="E263">
            <v>25800</v>
          </cell>
          <cell r="F263">
            <v>34200</v>
          </cell>
          <cell r="G263">
            <v>42600</v>
          </cell>
          <cell r="H263">
            <v>51000</v>
          </cell>
          <cell r="I263">
            <v>59300</v>
          </cell>
          <cell r="J263">
            <v>67500</v>
          </cell>
        </row>
        <row r="264">
          <cell r="A264" t="str">
            <v>9#F3800#1200</v>
          </cell>
          <cell r="C264">
            <v>9340</v>
          </cell>
          <cell r="D264">
            <v>18600</v>
          </cell>
          <cell r="E264">
            <v>27800</v>
          </cell>
          <cell r="F264">
            <v>37000</v>
          </cell>
          <cell r="G264">
            <v>46000</v>
          </cell>
          <cell r="H264">
            <v>55100</v>
          </cell>
          <cell r="I264">
            <v>64000</v>
          </cell>
          <cell r="J264">
            <v>72900</v>
          </cell>
        </row>
        <row r="265">
          <cell r="A265" t="str">
            <v>9#F3800#750</v>
          </cell>
          <cell r="C265">
            <v>6590</v>
          </cell>
          <cell r="D265">
            <v>13100</v>
          </cell>
          <cell r="E265">
            <v>19600</v>
          </cell>
          <cell r="F265">
            <v>26100</v>
          </cell>
          <cell r="G265">
            <v>32400</v>
          </cell>
          <cell r="H265">
            <v>38800</v>
          </cell>
          <cell r="I265">
            <v>45100</v>
          </cell>
          <cell r="J265">
            <v>51300</v>
          </cell>
        </row>
        <row r="266">
          <cell r="A266" t="str">
            <v>9#F3800#900</v>
          </cell>
          <cell r="C266">
            <v>7750</v>
          </cell>
          <cell r="D266">
            <v>15400</v>
          </cell>
          <cell r="E266">
            <v>23100</v>
          </cell>
          <cell r="F266">
            <v>30700</v>
          </cell>
          <cell r="G266">
            <v>38200</v>
          </cell>
          <cell r="H266">
            <v>45700</v>
          </cell>
          <cell r="I266">
            <v>53100</v>
          </cell>
          <cell r="J266">
            <v>60500</v>
          </cell>
        </row>
        <row r="267">
          <cell r="A267" t="str">
            <v>9#F4800#1050</v>
          </cell>
          <cell r="C267">
            <v>8650</v>
          </cell>
          <cell r="D267">
            <v>17200</v>
          </cell>
          <cell r="E267">
            <v>25800</v>
          </cell>
          <cell r="F267">
            <v>34200</v>
          </cell>
          <cell r="G267">
            <v>42600</v>
          </cell>
          <cell r="H267">
            <v>51000</v>
          </cell>
          <cell r="I267">
            <v>59300</v>
          </cell>
          <cell r="J267">
            <v>67500</v>
          </cell>
          <cell r="K267">
            <v>75700</v>
          </cell>
          <cell r="L267">
            <v>83800</v>
          </cell>
          <cell r="M267">
            <v>91900</v>
          </cell>
          <cell r="N267">
            <v>99900</v>
          </cell>
        </row>
        <row r="268">
          <cell r="A268" t="str">
            <v>9#F4800#1200</v>
          </cell>
          <cell r="C268">
            <v>9340</v>
          </cell>
          <cell r="D268">
            <v>18600</v>
          </cell>
          <cell r="E268">
            <v>27800</v>
          </cell>
          <cell r="F268">
            <v>37000</v>
          </cell>
          <cell r="G268">
            <v>46000</v>
          </cell>
          <cell r="H268">
            <v>55100</v>
          </cell>
          <cell r="I268">
            <v>64000</v>
          </cell>
          <cell r="J268">
            <v>72900</v>
          </cell>
          <cell r="K268">
            <v>81700</v>
          </cell>
          <cell r="L268">
            <v>90500</v>
          </cell>
          <cell r="M268">
            <v>99200</v>
          </cell>
          <cell r="N268">
            <v>107900</v>
          </cell>
        </row>
        <row r="269">
          <cell r="A269" t="str">
            <v>9#F4800#750</v>
          </cell>
          <cell r="C269">
            <v>6590</v>
          </cell>
          <cell r="D269">
            <v>13100</v>
          </cell>
          <cell r="E269">
            <v>19600</v>
          </cell>
          <cell r="F269">
            <v>26100</v>
          </cell>
          <cell r="G269">
            <v>32400</v>
          </cell>
          <cell r="H269">
            <v>38800</v>
          </cell>
          <cell r="I269">
            <v>45100</v>
          </cell>
          <cell r="J269">
            <v>51300</v>
          </cell>
          <cell r="K269">
            <v>57500</v>
          </cell>
          <cell r="L269">
            <v>63600</v>
          </cell>
          <cell r="M269">
            <v>69700</v>
          </cell>
          <cell r="N269">
            <v>75700</v>
          </cell>
        </row>
        <row r="270">
          <cell r="A270" t="str">
            <v>9#F4800#900</v>
          </cell>
          <cell r="C270">
            <v>7750</v>
          </cell>
          <cell r="D270">
            <v>15400</v>
          </cell>
          <cell r="E270">
            <v>23100</v>
          </cell>
          <cell r="F270">
            <v>30700</v>
          </cell>
          <cell r="G270">
            <v>38200</v>
          </cell>
          <cell r="H270">
            <v>45700</v>
          </cell>
          <cell r="I270">
            <v>53100</v>
          </cell>
          <cell r="J270">
            <v>60500</v>
          </cell>
          <cell r="K270">
            <v>67800</v>
          </cell>
          <cell r="L270">
            <v>75100</v>
          </cell>
          <cell r="M270">
            <v>82300</v>
          </cell>
          <cell r="N270">
            <v>89500</v>
          </cell>
        </row>
        <row r="271">
          <cell r="A271" t="str">
            <v>9#F6800#1050</v>
          </cell>
          <cell r="C271">
            <v>8650</v>
          </cell>
          <cell r="D271">
            <v>17200</v>
          </cell>
          <cell r="E271">
            <v>25800</v>
          </cell>
          <cell r="F271">
            <v>34200</v>
          </cell>
          <cell r="G271">
            <v>42600</v>
          </cell>
          <cell r="H271">
            <v>51000</v>
          </cell>
          <cell r="I271">
            <v>59300</v>
          </cell>
          <cell r="J271">
            <v>67500</v>
          </cell>
          <cell r="K271">
            <v>75700</v>
          </cell>
          <cell r="L271">
            <v>83800</v>
          </cell>
          <cell r="M271">
            <v>91900</v>
          </cell>
          <cell r="N271">
            <v>99900</v>
          </cell>
          <cell r="O271">
            <v>107800</v>
          </cell>
          <cell r="P271">
            <v>115700</v>
          </cell>
          <cell r="Q271">
            <v>123500</v>
          </cell>
          <cell r="R271">
            <v>131300</v>
          </cell>
          <cell r="S271">
            <v>139000</v>
          </cell>
          <cell r="T271">
            <v>146700</v>
          </cell>
          <cell r="U271">
            <v>154300</v>
          </cell>
          <cell r="V271">
            <v>161900</v>
          </cell>
          <cell r="W271">
            <v>169400</v>
          </cell>
          <cell r="X271">
            <v>176900</v>
          </cell>
          <cell r="Y271">
            <v>184300</v>
          </cell>
          <cell r="Z271">
            <v>191600</v>
          </cell>
        </row>
        <row r="272">
          <cell r="A272" t="str">
            <v>9#F6800#1200</v>
          </cell>
          <cell r="C272">
            <v>9340</v>
          </cell>
          <cell r="D272">
            <v>18600</v>
          </cell>
          <cell r="E272">
            <v>27800</v>
          </cell>
          <cell r="F272">
            <v>37000</v>
          </cell>
          <cell r="G272">
            <v>46000</v>
          </cell>
          <cell r="H272">
            <v>55100</v>
          </cell>
          <cell r="I272">
            <v>64000</v>
          </cell>
          <cell r="J272">
            <v>72900</v>
          </cell>
          <cell r="K272">
            <v>81700</v>
          </cell>
          <cell r="L272">
            <v>90500</v>
          </cell>
          <cell r="M272">
            <v>99200</v>
          </cell>
          <cell r="N272">
            <v>107900</v>
          </cell>
          <cell r="O272">
            <v>116400</v>
          </cell>
          <cell r="P272">
            <v>125000</v>
          </cell>
          <cell r="Q272">
            <v>133400</v>
          </cell>
          <cell r="R272">
            <v>141800</v>
          </cell>
          <cell r="S272">
            <v>150200</v>
          </cell>
          <cell r="T272">
            <v>158500</v>
          </cell>
          <cell r="U272">
            <v>166700</v>
          </cell>
          <cell r="V272">
            <v>174900</v>
          </cell>
          <cell r="W272">
            <v>183000</v>
          </cell>
          <cell r="X272">
            <v>191000</v>
          </cell>
          <cell r="Y272">
            <v>199000</v>
          </cell>
          <cell r="Z272">
            <v>207000</v>
          </cell>
        </row>
        <row r="273">
          <cell r="A273" t="str">
            <v>9#F6800#750</v>
          </cell>
          <cell r="C273">
            <v>6590</v>
          </cell>
          <cell r="D273">
            <v>13100</v>
          </cell>
          <cell r="E273">
            <v>19600</v>
          </cell>
          <cell r="F273">
            <v>26100</v>
          </cell>
          <cell r="G273">
            <v>32400</v>
          </cell>
          <cell r="H273">
            <v>38800</v>
          </cell>
          <cell r="I273">
            <v>45100</v>
          </cell>
          <cell r="J273">
            <v>51300</v>
          </cell>
          <cell r="K273">
            <v>57500</v>
          </cell>
          <cell r="L273">
            <v>63600</v>
          </cell>
          <cell r="M273">
            <v>69700</v>
          </cell>
          <cell r="N273">
            <v>75700</v>
          </cell>
          <cell r="O273">
            <v>81700</v>
          </cell>
          <cell r="P273">
            <v>87600</v>
          </cell>
          <cell r="Q273">
            <v>93500</v>
          </cell>
          <cell r="R273">
            <v>99400</v>
          </cell>
          <cell r="S273">
            <v>105200</v>
          </cell>
          <cell r="T273">
            <v>110900</v>
          </cell>
          <cell r="U273">
            <v>116600</v>
          </cell>
          <cell r="V273">
            <v>122300</v>
          </cell>
          <cell r="W273">
            <v>127900</v>
          </cell>
          <cell r="X273">
            <v>133500</v>
          </cell>
          <cell r="Y273">
            <v>139000</v>
          </cell>
          <cell r="Z273">
            <v>144500</v>
          </cell>
        </row>
        <row r="274">
          <cell r="A274" t="str">
            <v>9#F6800#900</v>
          </cell>
          <cell r="C274">
            <v>7750</v>
          </cell>
          <cell r="D274">
            <v>15400</v>
          </cell>
          <cell r="E274">
            <v>23100</v>
          </cell>
          <cell r="F274">
            <v>30700</v>
          </cell>
          <cell r="G274">
            <v>38200</v>
          </cell>
          <cell r="H274">
            <v>45700</v>
          </cell>
          <cell r="I274">
            <v>53100</v>
          </cell>
          <cell r="J274">
            <v>60500</v>
          </cell>
          <cell r="K274">
            <v>67800</v>
          </cell>
          <cell r="L274">
            <v>75100</v>
          </cell>
          <cell r="M274">
            <v>82300</v>
          </cell>
          <cell r="N274">
            <v>89500</v>
          </cell>
          <cell r="O274">
            <v>96600</v>
          </cell>
          <cell r="P274">
            <v>103700</v>
          </cell>
          <cell r="Q274">
            <v>110700</v>
          </cell>
          <cell r="R274">
            <v>117700</v>
          </cell>
          <cell r="S274">
            <v>124600</v>
          </cell>
          <cell r="T274">
            <v>131500</v>
          </cell>
          <cell r="U274">
            <v>138300</v>
          </cell>
          <cell r="V274">
            <v>145100</v>
          </cell>
          <cell r="W274">
            <v>151900</v>
          </cell>
          <cell r="X274">
            <v>158500</v>
          </cell>
          <cell r="Y274">
            <v>165200</v>
          </cell>
          <cell r="Z274">
            <v>171800</v>
          </cell>
        </row>
        <row r="275">
          <cell r="A275" t="str">
            <v>9#V1280#1200</v>
          </cell>
          <cell r="C275">
            <v>9340</v>
          </cell>
          <cell r="D275">
            <v>18600</v>
          </cell>
          <cell r="E275">
            <v>27800</v>
          </cell>
          <cell r="F275">
            <v>37000</v>
          </cell>
          <cell r="G275">
            <v>46000</v>
          </cell>
          <cell r="H275">
            <v>55100</v>
          </cell>
          <cell r="I275">
            <v>64000</v>
          </cell>
          <cell r="J275">
            <v>72900</v>
          </cell>
          <cell r="K275">
            <v>81700</v>
          </cell>
          <cell r="L275">
            <v>90500</v>
          </cell>
          <cell r="M275">
            <v>99200</v>
          </cell>
          <cell r="N275">
            <v>107900</v>
          </cell>
        </row>
        <row r="276">
          <cell r="A276" t="str">
            <v>9#V1280#900</v>
          </cell>
          <cell r="C276">
            <v>7750</v>
          </cell>
          <cell r="D276">
            <v>15400</v>
          </cell>
          <cell r="E276">
            <v>23100</v>
          </cell>
          <cell r="F276">
            <v>30700</v>
          </cell>
          <cell r="G276">
            <v>38200</v>
          </cell>
          <cell r="H276">
            <v>45700</v>
          </cell>
          <cell r="I276">
            <v>53100</v>
          </cell>
          <cell r="J276">
            <v>60500</v>
          </cell>
          <cell r="K276">
            <v>67800</v>
          </cell>
          <cell r="L276">
            <v>75100</v>
          </cell>
          <cell r="M276">
            <v>82300</v>
          </cell>
          <cell r="N276">
            <v>89500</v>
          </cell>
        </row>
        <row r="277">
          <cell r="A277" t="str">
            <v>9#V20z#900</v>
          </cell>
          <cell r="C277">
            <v>525</v>
          </cell>
          <cell r="D277">
            <v>1050</v>
          </cell>
        </row>
        <row r="278">
          <cell r="A278" t="str">
            <v>9#V210#1000</v>
          </cell>
          <cell r="C278">
            <v>8130</v>
          </cell>
          <cell r="D278">
            <v>15700</v>
          </cell>
        </row>
        <row r="279">
          <cell r="A279" t="str">
            <v>9#V210#1280</v>
          </cell>
          <cell r="C279">
            <v>9920</v>
          </cell>
          <cell r="D279">
            <v>19200</v>
          </cell>
        </row>
        <row r="280">
          <cell r="A280" t="str">
            <v>9#V240#1000</v>
          </cell>
          <cell r="C280">
            <v>8130</v>
          </cell>
          <cell r="D280">
            <v>15700</v>
          </cell>
        </row>
        <row r="281">
          <cell r="A281" t="str">
            <v>9#V240#1280</v>
          </cell>
          <cell r="C281">
            <v>9920</v>
          </cell>
          <cell r="D281">
            <v>19200</v>
          </cell>
        </row>
        <row r="282">
          <cell r="A282" t="str">
            <v>9#V250#1060</v>
          </cell>
          <cell r="C282">
            <v>8130</v>
          </cell>
          <cell r="D282">
            <v>15700</v>
          </cell>
        </row>
        <row r="283">
          <cell r="A283" t="str">
            <v>9#V250#1280</v>
          </cell>
          <cell r="C283">
            <v>9750</v>
          </cell>
          <cell r="D283">
            <v>19400</v>
          </cell>
        </row>
        <row r="284">
          <cell r="A284" t="str">
            <v>9#V440#1062</v>
          </cell>
          <cell r="C284">
            <v>8130</v>
          </cell>
          <cell r="D284">
            <v>15700</v>
          </cell>
          <cell r="E284">
            <v>22900</v>
          </cell>
          <cell r="F284">
            <v>29500</v>
          </cell>
        </row>
        <row r="285">
          <cell r="A285" t="str">
            <v>9#V440#1280</v>
          </cell>
          <cell r="C285">
            <v>9920</v>
          </cell>
          <cell r="D285">
            <v>19200</v>
          </cell>
          <cell r="E285">
            <v>27900</v>
          </cell>
          <cell r="F285">
            <v>36000</v>
          </cell>
        </row>
        <row r="286">
          <cell r="A286" t="str">
            <v>9#V480#1050</v>
          </cell>
          <cell r="C286">
            <v>9060</v>
          </cell>
          <cell r="D286">
            <v>18000</v>
          </cell>
          <cell r="E286">
            <v>27000</v>
          </cell>
          <cell r="F286">
            <v>35800</v>
          </cell>
        </row>
        <row r="287">
          <cell r="A287" t="str">
            <v>9#V480#1200</v>
          </cell>
          <cell r="C287">
            <v>9750</v>
          </cell>
          <cell r="D287">
            <v>19400</v>
          </cell>
          <cell r="E287">
            <v>29000</v>
          </cell>
          <cell r="F287">
            <v>38500</v>
          </cell>
        </row>
        <row r="288">
          <cell r="A288" t="str">
            <v>9#V480#750</v>
          </cell>
          <cell r="C288">
            <v>6860</v>
          </cell>
          <cell r="D288">
            <v>13700</v>
          </cell>
          <cell r="E288">
            <v>20400</v>
          </cell>
          <cell r="F288">
            <v>27100</v>
          </cell>
        </row>
        <row r="289">
          <cell r="A289" t="str">
            <v>9#V480#900</v>
          </cell>
          <cell r="C289">
            <v>8090</v>
          </cell>
          <cell r="D289">
            <v>16100</v>
          </cell>
          <cell r="E289">
            <v>24100</v>
          </cell>
          <cell r="F289">
            <v>32000</v>
          </cell>
        </row>
        <row r="290">
          <cell r="A290" t="str">
            <v>9#V880#1050</v>
          </cell>
          <cell r="C290">
            <v>9100</v>
          </cell>
          <cell r="D290">
            <v>18000</v>
          </cell>
          <cell r="E290">
            <v>27000</v>
          </cell>
          <cell r="F290">
            <v>35800</v>
          </cell>
          <cell r="G290">
            <v>44600</v>
          </cell>
          <cell r="H290">
            <v>53300</v>
          </cell>
          <cell r="I290">
            <v>61900</v>
          </cell>
          <cell r="J290">
            <v>70500</v>
          </cell>
        </row>
        <row r="291">
          <cell r="A291" t="str">
            <v>9#V880#1200</v>
          </cell>
          <cell r="C291">
            <v>9700</v>
          </cell>
          <cell r="D291">
            <v>19400</v>
          </cell>
          <cell r="E291">
            <v>29000</v>
          </cell>
          <cell r="F291">
            <v>38500</v>
          </cell>
          <cell r="G291">
            <v>48000</v>
          </cell>
          <cell r="H291">
            <v>57300</v>
          </cell>
          <cell r="I291">
            <v>66600</v>
          </cell>
          <cell r="J291">
            <v>75800</v>
          </cell>
        </row>
        <row r="292">
          <cell r="A292" t="str">
            <v>9#V880#750</v>
          </cell>
          <cell r="C292">
            <v>6900</v>
          </cell>
          <cell r="D292">
            <v>13700</v>
          </cell>
          <cell r="E292">
            <v>20400</v>
          </cell>
          <cell r="F292">
            <v>27100</v>
          </cell>
          <cell r="G292">
            <v>33700</v>
          </cell>
          <cell r="H292">
            <v>40300</v>
          </cell>
          <cell r="I292">
            <v>46900</v>
          </cell>
          <cell r="J292">
            <v>53300</v>
          </cell>
        </row>
        <row r="293">
          <cell r="A293" t="str">
            <v>9#V880#900</v>
          </cell>
          <cell r="C293">
            <v>8100</v>
          </cell>
          <cell r="D293">
            <v>16100</v>
          </cell>
          <cell r="E293">
            <v>24100</v>
          </cell>
          <cell r="F293">
            <v>32000</v>
          </cell>
          <cell r="G293">
            <v>39800</v>
          </cell>
          <cell r="H293">
            <v>47600</v>
          </cell>
          <cell r="I293">
            <v>55300</v>
          </cell>
          <cell r="J293">
            <v>62900</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velopment"/>
      <sheetName val="LabTest"/>
      <sheetName val="QA"/>
      <sheetName val="Report"/>
      <sheetName val="Pivot"/>
      <sheetName val="TasChargeback390RuthAllCat"/>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BP6Q"/>
      <sheetName val="LBPYR"/>
      <sheetName val="LBYS"/>
      <sheetName val="LBQS"/>
      <sheetName val="LBMO"/>
      <sheetName val="LBMC"/>
      <sheetName val="LBYA"/>
      <sheetName val="LBMQ"/>
      <sheetName val="LBQA"/>
      <sheetName val="LBOQT"/>
      <sheetName val="LBMP"/>
      <sheetName val="LBOY"/>
      <sheetName val="UK 2001"/>
      <sheetName val="UK 2002"/>
      <sheetName val="Ireland 2001"/>
      <sheetName val="Ireland 2002"/>
      <sheetName val="Western Europe 2001"/>
      <sheetName val="Western Europe 2002"/>
      <sheetName val="CEEMEA 2001"/>
      <sheetName val="CEEMEA 2002"/>
      <sheetName val="Input GAAP"/>
      <sheetName val="GAAP-Output"/>
      <sheetName val="GAAP Perf"/>
      <sheetName val="GAAP notes"/>
      <sheetName val="Input RAP"/>
      <sheetName val="RAP-Output"/>
      <sheetName val="RAP Perf"/>
      <sheetName val="RAP notes"/>
      <sheetName val="Comparative Analysis (Business)"/>
      <sheetName val="Comparative Analysis (Product)"/>
      <sheetName val="2003 P Intercompany"/>
      <sheetName val="2003 P CBS Allocations"/>
      <sheetName val="2003 P Total Charges"/>
      <sheetName val="FY 2002 Est Intercomp."/>
      <sheetName val="FY 2002 Est Allocations"/>
      <sheetName val="FY 2002 Est Total"/>
      <sheetName val="03 B(W) 02 Est (Intercomp)"/>
      <sheetName val="03 B(W) 02 Est (Alloc)"/>
      <sheetName val="03 B(W) 02 Est (Total)"/>
      <sheetName val="2003 Shar Serv Format"/>
      <sheetName val="2002 Shar Serv Format"/>
      <sheetName val="Shar Serv Format 03 B(W) 02"/>
      <sheetName val="Control 03"/>
      <sheetName val="AP03"/>
      <sheetName val="NAFC03"/>
      <sheetName val="Proc03"/>
      <sheetName val="Dining03"/>
      <sheetName val="GS03"/>
      <sheetName val="P2P03"/>
      <sheetName val="CKS03"/>
      <sheetName val="SC03"/>
      <sheetName val="AML03"/>
      <sheetName val="Avia03"/>
      <sheetName val="HRPayroll03"/>
      <sheetName val="FP03"/>
      <sheetName val="LAFC03"/>
      <sheetName val="ARFC-P2P-Pybl03"/>
      <sheetName val="ERFC03"/>
      <sheetName val="HRS03"/>
      <sheetName val="Europe-Proc03"/>
      <sheetName val="Europe-GS03"/>
      <sheetName val="Europe-Payables03"/>
      <sheetName val="ERM03"/>
      <sheetName val="totprod wo adjust"/>
      <sheetName val="Adjustments03"/>
      <sheetName val="Summary"/>
      <sheetName val="GSAC-96402"/>
      <sheetName val="47029"/>
      <sheetName val="93553"/>
      <sheetName val="Sheet1"/>
      <sheetName val="Cover"/>
    </sheetNames>
    <sheetDataSet>
      <sheetData sheetId="0">
        <row r="119">
          <cell r="B119">
            <v>31500</v>
          </cell>
        </row>
      </sheetData>
      <sheetData sheetId="1"/>
      <sheetData sheetId="2"/>
      <sheetData sheetId="3"/>
      <sheetData sheetId="4"/>
      <sheetData sheetId="5"/>
      <sheetData sheetId="6"/>
      <sheetData sheetId="7"/>
      <sheetData sheetId="8"/>
      <sheetData sheetId="9"/>
      <sheetData sheetId="10"/>
      <sheetData sheetId="11" refreshError="1">
        <row r="196">
          <cell r="S196" t="str">
            <v>JUN01</v>
          </cell>
        </row>
        <row r="197">
          <cell r="I197" t="str">
            <v>LBLCTG1</v>
          </cell>
        </row>
        <row r="198">
          <cell r="I198" t="str">
            <v>LBLCTGEM1</v>
          </cell>
          <cell r="S198" t="str">
            <v>DEC01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BP6Q"/>
      <sheetName val="LBPYR"/>
      <sheetName val="LBYS"/>
      <sheetName val="LBQS"/>
      <sheetName val="LBMO"/>
      <sheetName val="LBMC"/>
      <sheetName val="LBYA"/>
      <sheetName val="LBMQ"/>
      <sheetName val="LBQA"/>
      <sheetName val="LBOQT"/>
      <sheetName val="LBMP"/>
      <sheetName val="LBOY"/>
      <sheetName val="UK 2001"/>
      <sheetName val="UK 2002"/>
      <sheetName val="Ireland 2001"/>
      <sheetName val="Ireland 2002"/>
      <sheetName val="Western Europe 2001"/>
      <sheetName val="Western Europe 2002"/>
      <sheetName val="CEEMEA 2001"/>
      <sheetName val="CEEMEA 2002"/>
      <sheetName val="Input GAAP"/>
      <sheetName val="GAAP-Output"/>
      <sheetName val="GAAP Perf"/>
      <sheetName val="GAAP notes"/>
      <sheetName val="Input RAP"/>
      <sheetName val="RAP-Output"/>
      <sheetName val="RAP Perf"/>
      <sheetName val="RAP notes"/>
      <sheetName val="Map Table"/>
    </sheetNames>
    <sheetDataSet>
      <sheetData sheetId="0"/>
      <sheetData sheetId="1"/>
      <sheetData sheetId="2"/>
      <sheetData sheetId="3"/>
      <sheetData sheetId="4"/>
      <sheetData sheetId="5"/>
      <sheetData sheetId="6"/>
      <sheetData sheetId="7"/>
      <sheetData sheetId="8"/>
      <sheetData sheetId="9"/>
      <sheetData sheetId="10"/>
      <sheetData sheetId="11" refreshError="1">
        <row r="198">
          <cell r="S198" t="str">
            <v>DEC01</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M2"/>
      <sheetName val="Sheet1"/>
      <sheetName val="TOP CHARTS"/>
      <sheetName val="# STAFF BY MAJOR FUNCTION"/>
      <sheetName val="STAFF $ BY MAJOR FUNCTION"/>
      <sheetName val="SUMMARY $$ BY FUNCTION"/>
      <sheetName val="FUNC SUM BY LOCATION"/>
      <sheetName val="FUNCTION COST PER SF"/>
      <sheetName val="Functions - total"/>
      <sheetName val="Functions - outsourced"/>
      <sheetName val="Functions - staff"/>
      <sheetName val="MANAGEMENT LAYERS"/>
      <sheetName val="ADMIN"/>
      <sheetName val="PM1"/>
      <sheetName val="REAL ESTATE"/>
      <sheetName val="RE TRANSACTOR"/>
      <sheetName val="RE (LEASE ADMIN)"/>
      <sheetName val="ASSET MANAGEMENT"/>
      <sheetName val="ASSET MGMT (HELP DESK)"/>
      <sheetName val="BLDG OPS"/>
      <sheetName val="BOMA"/>
      <sheetName val="CRS-Portf"/>
      <sheetName val="CRS-LeaseExp"/>
      <sheetName val="LBOY"/>
      <sheetName val="07Actuals-08Foreca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2"/>
      <sheetName val="Assumptions "/>
      <sheetName val="Year 2003-04 Plan"/>
      <sheetName val="Security"/>
      <sheetName val="GCB DC 2003"/>
      <sheetName val="EMB DC 2003"/>
      <sheetName val="GCB DC 2004"/>
      <sheetName val="EMB DC 2004"/>
      <sheetName val="Allocation 2003"/>
      <sheetName val="Footage 2003"/>
      <sheetName val="Maint Cont"/>
      <sheetName val="PM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TDDiv w FX"/>
      <sheetName val="YTD FX bY RegCountry"/>
      <sheetName val="Year 2003-04 Plan"/>
    </sheetNames>
    <sheetDataSet>
      <sheetData sheetId="0" refreshError="1">
        <row r="10">
          <cell r="C10" t="str">
            <v>Year 2000</v>
          </cell>
          <cell r="E10" t="str">
            <v>Year 2000</v>
          </cell>
          <cell r="G10" t="str">
            <v>Year 2000</v>
          </cell>
          <cell r="I10" t="str">
            <v>Year 2000</v>
          </cell>
        </row>
        <row r="11">
          <cell r="C11" t="str">
            <v>Actuals/Forecast</v>
          </cell>
          <cell r="E11" t="str">
            <v>Act/Fcst B(W) Cur SQR FX Var</v>
          </cell>
          <cell r="G11" t="str">
            <v>Act/Fcst B(W) Pr SQR FX Var</v>
          </cell>
          <cell r="I11" t="str">
            <v>Act/Fcst B(W) Pr Yr Act/Fcst FX Var</v>
          </cell>
        </row>
        <row r="12">
          <cell r="C12" t="str">
            <v>CORPORATE REALTY SERVICES</v>
          </cell>
          <cell r="E12" t="str">
            <v>CORPORATE REALTY SERVICES</v>
          </cell>
          <cell r="G12" t="str">
            <v>CORPORATE REALTY SERVICES</v>
          </cell>
          <cell r="I12" t="str">
            <v>CORPORATE REALTY SERVICES</v>
          </cell>
        </row>
        <row r="13">
          <cell r="C13" t="str">
            <v>CurYTD</v>
          </cell>
          <cell r="E13" t="str">
            <v>CurYTD</v>
          </cell>
          <cell r="G13" t="str">
            <v>CurYTD</v>
          </cell>
          <cell r="I13" t="str">
            <v>CurYTD</v>
          </cell>
        </row>
        <row r="15">
          <cell r="A15" t="str">
            <v>Staff Payments</v>
          </cell>
          <cell r="C15">
            <v>70450604.031014234</v>
          </cell>
          <cell r="E15">
            <v>587746.24106068071</v>
          </cell>
          <cell r="G15">
            <v>1594590.7698387662</v>
          </cell>
          <cell r="I15">
            <v>2696524.2369978684</v>
          </cell>
        </row>
        <row r="16">
          <cell r="A16" t="str">
            <v>Other Operating Expenses</v>
          </cell>
          <cell r="C16">
            <v>85082584.507789358</v>
          </cell>
          <cell r="E16">
            <v>1236769.235966211</v>
          </cell>
          <cell r="G16">
            <v>2127952.5720334481</v>
          </cell>
          <cell r="I16">
            <v>5062985.2308698138</v>
          </cell>
        </row>
        <row r="17">
          <cell r="A17" t="str">
            <v>Premises</v>
          </cell>
          <cell r="C17">
            <v>903994269.54506016</v>
          </cell>
          <cell r="E17">
            <v>8650507.291616777</v>
          </cell>
          <cell r="G17">
            <v>13761892.044091946</v>
          </cell>
          <cell r="I17">
            <v>32351616.12444612</v>
          </cell>
        </row>
        <row r="18">
          <cell r="A18" t="str">
            <v>Direct Charges - In</v>
          </cell>
          <cell r="C18">
            <v>13821213.453530656</v>
          </cell>
          <cell r="E18">
            <v>48435.369341547506</v>
          </cell>
          <cell r="G18">
            <v>84881.164295479903</v>
          </cell>
          <cell r="I18">
            <v>104415.14731995421</v>
          </cell>
        </row>
        <row r="19">
          <cell r="A19" t="str">
            <v>Allocated Costs</v>
          </cell>
          <cell r="C19">
            <v>135921.51447324021</v>
          </cell>
          <cell r="E19">
            <v>-1179.6406245349899</v>
          </cell>
          <cell r="G19">
            <v>394.89055525588628</v>
          </cell>
          <cell r="I19">
            <v>21528.953650949781</v>
          </cell>
        </row>
        <row r="20">
          <cell r="A20" t="str">
            <v>COF / Interest Expense</v>
          </cell>
          <cell r="C20">
            <v>47039836.778265305</v>
          </cell>
          <cell r="E20">
            <v>249964.44503932542</v>
          </cell>
          <cell r="G20">
            <v>448802.92390877305</v>
          </cell>
          <cell r="I20">
            <v>1071799.1445580327</v>
          </cell>
        </row>
        <row r="22">
          <cell r="A22" t="str">
            <v>Expense Base</v>
          </cell>
          <cell r="C22">
            <v>1120524429.8301327</v>
          </cell>
          <cell r="E22">
            <v>10772242.942400005</v>
          </cell>
          <cell r="G22">
            <v>18018514.364723664</v>
          </cell>
          <cell r="I22">
            <v>41308868.837842733</v>
          </cell>
        </row>
        <row r="24">
          <cell r="A24" t="str">
            <v>Direct Chgs-Out</v>
          </cell>
          <cell r="C24">
            <v>1095747600.1688757</v>
          </cell>
          <cell r="E24">
            <v>-10135205.691507636</v>
          </cell>
          <cell r="G24">
            <v>-16320511.379018255</v>
          </cell>
          <cell r="I24">
            <v>-39659283.506742135</v>
          </cell>
        </row>
        <row r="25">
          <cell r="A25" t="str">
            <v>Reimbursed Sundries</v>
          </cell>
          <cell r="C25">
            <v>5950.54</v>
          </cell>
          <cell r="E25">
            <v>0</v>
          </cell>
          <cell r="G25">
            <v>0</v>
          </cell>
          <cell r="I25">
            <v>0</v>
          </cell>
        </row>
        <row r="26">
          <cell r="A26" t="str">
            <v>Affil. Earnings</v>
          </cell>
          <cell r="C26">
            <v>-205244</v>
          </cell>
          <cell r="E26">
            <v>0</v>
          </cell>
          <cell r="G26">
            <v>0</v>
          </cell>
          <cell r="I26">
            <v>0</v>
          </cell>
        </row>
        <row r="27">
          <cell r="A27" t="str">
            <v>Interest Income</v>
          </cell>
          <cell r="C27">
            <v>4243938</v>
          </cell>
          <cell r="E27">
            <v>0</v>
          </cell>
          <cell r="G27">
            <v>0</v>
          </cell>
          <cell r="I27">
            <v>0</v>
          </cell>
        </row>
        <row r="28">
          <cell r="A28" t="str">
            <v>CRS Fees &amp; Commissions</v>
          </cell>
          <cell r="C28">
            <v>756435.25738000008</v>
          </cell>
          <cell r="E28">
            <v>-506.01839514533259</v>
          </cell>
          <cell r="G28">
            <v>-1662.2060075354166</v>
          </cell>
          <cell r="I28">
            <v>-1893.606302269159</v>
          </cell>
        </row>
        <row r="29">
          <cell r="A29" t="str">
            <v>G/L - F&amp;E / Premises</v>
          </cell>
          <cell r="C29">
            <v>23298010.243004773</v>
          </cell>
          <cell r="E29">
            <v>-1026270.8326022649</v>
          </cell>
          <cell r="G29">
            <v>-1324064.5433128241</v>
          </cell>
          <cell r="I29">
            <v>-1623904.2860299938</v>
          </cell>
        </row>
        <row r="30">
          <cell r="A30" t="str">
            <v>CRS Revenue (Provision) / Task</v>
          </cell>
          <cell r="C30">
            <v>0</v>
          </cell>
          <cell r="E30">
            <v>0</v>
          </cell>
          <cell r="G30">
            <v>0</v>
          </cell>
          <cell r="I30">
            <v>0</v>
          </cell>
        </row>
        <row r="32">
          <cell r="A32" t="str">
            <v>Revenue Base</v>
          </cell>
          <cell r="C32">
            <v>1123846690.2092607</v>
          </cell>
          <cell r="E32">
            <v>-11161982.542505044</v>
          </cell>
          <cell r="G32">
            <v>-17646238.128338613</v>
          </cell>
          <cell r="I32">
            <v>-41285081.399074398</v>
          </cell>
        </row>
        <row r="35">
          <cell r="A35" t="str">
            <v>Hold</v>
          </cell>
          <cell r="C35">
            <v>-3322260.3791277632</v>
          </cell>
          <cell r="E35">
            <v>-466008.03214177256</v>
          </cell>
          <cell r="G35">
            <v>419965.88015783741</v>
          </cell>
          <cell r="I35">
            <v>63420.822333889446</v>
          </cell>
        </row>
      </sheetData>
      <sheetData sheetId="1" refreshError="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6 CBS_8QR"/>
      <sheetName val="Table"/>
      <sheetName val="P1 SQR Rollfrwd"/>
      <sheetName val="P2 R&amp;O "/>
      <sheetName val="P4 Func Tran"/>
      <sheetName val="S1 CurQtrOutlk"/>
      <sheetName val="S2  Cascade"/>
      <sheetName val="S2 Cas Query"/>
      <sheetName val="S3 13Qsummary"/>
      <sheetName val="S4 VarSummary -Prior Roll"/>
      <sheetName val="S5 VarSummary - Prior Qtr"/>
      <sheetName val="S7 CBS_FullYR"/>
      <sheetName val="YTDDiv w FX"/>
    </sheetNames>
    <sheetDataSet>
      <sheetData sheetId="0"/>
      <sheetData sheetId="1"/>
      <sheetData sheetId="2"/>
      <sheetData sheetId="3" refreshError="1"/>
      <sheetData sheetId="4" refreshError="1"/>
      <sheetData sheetId="5"/>
      <sheetData sheetId="6" refreshError="1"/>
      <sheetData sheetId="7"/>
      <sheetData sheetId="8"/>
      <sheetData sheetId="9"/>
      <sheetData sheetId="10"/>
      <sheetData sheetId="1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nrate"/>
      <sheetName val="S6 CBS_8QR"/>
    </sheetNames>
    <sheetDataSet>
      <sheetData sheetId="0" refreshError="1"/>
      <sheetData sheetId="1"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ication ID Trends"/>
      <sheetName val="App ID yearly comparison"/>
      <sheetName val="2000 TCO"/>
      <sheetName val="2001 TCO"/>
      <sheetName val="Development Analysis"/>
      <sheetName val="Data Center"/>
      <sheetName val="Servers"/>
      <sheetName val="Other Comm"/>
      <sheetName val="Summary - Table"/>
      <sheetName val="Analysis Data Base"/>
      <sheetName val="Template"/>
      <sheetName val="Run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xQR summary"/>
      <sheetName val="Summary - Table"/>
      <sheetName val="Flat-data-file"/>
    </sheetNames>
    <sheetDataSet>
      <sheetData sheetId="0" refreshError="1"/>
      <sheetData sheetId="1" refreshError="1"/>
      <sheetData sheetId="2"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ixQ-4"/>
      <sheetName val="sixQ_4"/>
      <sheetName val="sixQR summary"/>
    </sheetNames>
    <sheetDataSet>
      <sheetData sheetId="0" refreshError="1"/>
      <sheetData sheetId="1"/>
      <sheetData sheetId="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HOCT"/>
      <sheetName val="Comparative Analysis (Business)"/>
      <sheetName val="Comparative Analysis (Product)"/>
      <sheetName val="2003 P Intercompany"/>
      <sheetName val="2003 P CBS Allocations"/>
      <sheetName val="2003 P Total Charges"/>
      <sheetName val="FY 2002 Est Intercomp."/>
      <sheetName val="FY 2002 Est Allocations"/>
      <sheetName val="FY 2002 Est Total"/>
      <sheetName val="03 B(W) 02 Est (Intercomp)"/>
      <sheetName val="03 B(W) 02 Est (Alloc)"/>
      <sheetName val="03 B(W) 02 Est (Total)"/>
      <sheetName val="2003 Shar Serv Format"/>
      <sheetName val="2002 Shar Serv Format"/>
      <sheetName val="Shar Serv Format 03 B(W) 02"/>
      <sheetName val="Control 03"/>
      <sheetName val="AP03"/>
      <sheetName val="NAFC03"/>
      <sheetName val="Proc03"/>
      <sheetName val="Dining03"/>
      <sheetName val="GS03"/>
      <sheetName val="P2P03"/>
      <sheetName val="CKS03"/>
      <sheetName val="SC03"/>
      <sheetName val="AML03"/>
      <sheetName val="Avia03"/>
      <sheetName val="HRPayroll03"/>
      <sheetName val="FP03"/>
      <sheetName val="LAFC03"/>
      <sheetName val="ARFC-P2P-Pybl03"/>
      <sheetName val="ERFC03"/>
      <sheetName val="HRS03"/>
      <sheetName val="Europe-Proc03"/>
      <sheetName val="Europe-GS03"/>
      <sheetName val="Europe-Payables03"/>
      <sheetName val="ERM03"/>
      <sheetName val="totprod wo adjust"/>
      <sheetName val="Adjustments03"/>
      <sheetName val="Sheet1"/>
      <sheetName val="Sheet2"/>
      <sheetName val="Sheet3"/>
      <sheetName val="#REF"/>
      <sheetName val="YTDDiv w FX"/>
      <sheetName val="YTD FX bY RegCountry"/>
      <sheetName val="sixQ-4"/>
      <sheetName val="Data"/>
      <sheetName val="Data by region"/>
      <sheetName val="plan cube plan"/>
      <sheetName val="NAIT"/>
    </sheetNames>
    <definedNames>
      <definedName name="SQ.Do" refersTo="='ADHOCT'!$K$55"/>
    </definedNames>
    <sheetDataSet>
      <sheetData sheetId="0" refreshError="1">
        <row r="4">
          <cell r="B4">
            <v>1</v>
          </cell>
        </row>
        <row r="55">
          <cell r="K55" t="str">
            <v>SQ.Do</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dex"/>
      <sheetName val="REGIONS"/>
      <sheetName val="GCIB CM"/>
      <sheetName val="GCIB YTD"/>
      <sheetName val="GCIB RR"/>
      <sheetName val="GCIB YTD2003"/>
      <sheetName val="GCIB RR vs. 2003FY"/>
      <sheetName val="MPR"/>
      <sheetName val="GCIB MPR CM"/>
      <sheetName val="GCIB MPR YTD"/>
      <sheetName val="GCIB MPRvs. PY"/>
      <sheetName val="GCIB MPR FYF"/>
      <sheetName val="GCIB RR vs. 2003FY MPR"/>
      <sheetName val="Trend"/>
      <sheetName val="TrendSummary"/>
      <sheetName val="TrendDetail"/>
      <sheetName val="TIRegionData"/>
      <sheetName val="TIData"/>
      <sheetName val="TITrendData"/>
      <sheetName val="TI2003Data"/>
      <sheetName val="MPR2003"/>
      <sheetName val="sixQ-4"/>
      <sheetName val="Dwld'99"/>
    </sheetNames>
    <sheetDataSet>
      <sheetData sheetId="0"/>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row r="1">
          <cell r="B1" t="str">
            <v>Total Global Transaction Services</v>
          </cell>
        </row>
        <row r="2">
          <cell r="B2" t="str">
            <v>2003</v>
          </cell>
        </row>
        <row r="3">
          <cell r="B3" t="str">
            <v>Entity</v>
          </cell>
        </row>
        <row r="4">
          <cell r="B4" t="str">
            <v>TI Charges</v>
          </cell>
          <cell r="C4">
            <v>3</v>
          </cell>
          <cell r="D4">
            <v>4</v>
          </cell>
          <cell r="E4">
            <v>5</v>
          </cell>
          <cell r="F4">
            <v>6</v>
          </cell>
          <cell r="G4">
            <v>7</v>
          </cell>
          <cell r="H4">
            <v>8</v>
          </cell>
          <cell r="I4">
            <v>9</v>
          </cell>
          <cell r="J4">
            <v>10</v>
          </cell>
          <cell r="K4">
            <v>11</v>
          </cell>
          <cell r="L4">
            <v>12</v>
          </cell>
          <cell r="M4">
            <v>13</v>
          </cell>
          <cell r="N4">
            <v>14</v>
          </cell>
          <cell r="O4">
            <v>15</v>
          </cell>
          <cell r="P4">
            <v>16</v>
          </cell>
          <cell r="Q4">
            <v>17</v>
          </cell>
        </row>
        <row r="5">
          <cell r="C5" t="str">
            <v>Full Year</v>
          </cell>
          <cell r="H5" t="str">
            <v>Sep</v>
          </cell>
          <cell r="M5" t="str">
            <v>Sep YTD</v>
          </cell>
        </row>
        <row r="6">
          <cell r="C6" t="str">
            <v>ACT</v>
          </cell>
          <cell r="H6" t="str">
            <v>ACT</v>
          </cell>
          <cell r="M6" t="str">
            <v>ACT</v>
          </cell>
        </row>
        <row r="7">
          <cell r="C7" t="str">
            <v>Asia Pacific</v>
          </cell>
          <cell r="D7" t="str">
            <v>Japan Region</v>
          </cell>
          <cell r="E7" t="str">
            <v>Total NA</v>
          </cell>
          <cell r="F7" t="str">
            <v>EMEA1</v>
          </cell>
          <cell r="G7" t="str">
            <v>LATAM</v>
          </cell>
          <cell r="H7" t="str">
            <v>Asia Pacific</v>
          </cell>
          <cell r="I7" t="str">
            <v>Japan Region</v>
          </cell>
          <cell r="J7" t="str">
            <v>Total NA</v>
          </cell>
          <cell r="K7" t="str">
            <v>EMEA1</v>
          </cell>
          <cell r="L7" t="str">
            <v>LATAM</v>
          </cell>
          <cell r="M7" t="str">
            <v>Asia Pacific</v>
          </cell>
          <cell r="N7" t="str">
            <v>Japan Region</v>
          </cell>
          <cell r="O7" t="str">
            <v>Total NA</v>
          </cell>
          <cell r="P7" t="str">
            <v>EMEA1</v>
          </cell>
          <cell r="Q7" t="str">
            <v>LATAM</v>
          </cell>
        </row>
        <row r="8">
          <cell r="A8" t="str">
            <v>032</v>
          </cell>
          <cell r="B8" t="str">
            <v>GAD-032 Gl Cash Management-GAD</v>
          </cell>
          <cell r="C8">
            <v>3911.1025199999999</v>
          </cell>
          <cell r="D8">
            <v>140.12737999999999</v>
          </cell>
          <cell r="E8">
            <v>22955.603490000001</v>
          </cell>
          <cell r="F8">
            <v>23060.21758</v>
          </cell>
          <cell r="G8">
            <v>2789.95028</v>
          </cell>
          <cell r="H8">
            <v>348.77350999999999</v>
          </cell>
          <cell r="I8">
            <v>6.65</v>
          </cell>
          <cell r="J8">
            <v>2342.8412699999999</v>
          </cell>
          <cell r="K8">
            <v>1933.6542099999999</v>
          </cell>
          <cell r="L8">
            <v>234.66970000000001</v>
          </cell>
          <cell r="M8">
            <v>3001.19697</v>
          </cell>
          <cell r="N8">
            <v>33.506999999999998</v>
          </cell>
          <cell r="O8">
            <v>16890.430069999999</v>
          </cell>
          <cell r="P8">
            <v>16968.912219999998</v>
          </cell>
          <cell r="Q8">
            <v>2054.4943400000002</v>
          </cell>
        </row>
        <row r="9">
          <cell r="A9" t="str">
            <v>420</v>
          </cell>
          <cell r="B9" t="str">
            <v>GAD-420 Trade-GAD</v>
          </cell>
          <cell r="C9">
            <v>493.49779999999998</v>
          </cell>
          <cell r="D9">
            <v>34.410040000000002</v>
          </cell>
          <cell r="E9">
            <v>701.99838</v>
          </cell>
          <cell r="F9">
            <v>1449.7119700000001</v>
          </cell>
          <cell r="G9">
            <v>409.04079000000002</v>
          </cell>
          <cell r="H9">
            <v>48.104869999999998</v>
          </cell>
          <cell r="I9">
            <v>2.9940000000000002</v>
          </cell>
          <cell r="J9">
            <v>137.61287999999999</v>
          </cell>
          <cell r="K9">
            <v>45.168669999999999</v>
          </cell>
          <cell r="L9">
            <v>31.894739999999999</v>
          </cell>
          <cell r="M9">
            <v>387.23698000000002</v>
          </cell>
          <cell r="N9">
            <v>22.817</v>
          </cell>
          <cell r="O9">
            <v>315.19189</v>
          </cell>
          <cell r="P9">
            <v>943.7405</v>
          </cell>
          <cell r="Q9">
            <v>302.06250999999997</v>
          </cell>
        </row>
        <row r="10">
          <cell r="A10" t="str">
            <v>031</v>
          </cell>
          <cell r="B10" t="str">
            <v>GAD-031 Securities Services-GAD</v>
          </cell>
          <cell r="C10">
            <v>396.29282000000001</v>
          </cell>
          <cell r="D10">
            <v>48.675420000000003</v>
          </cell>
          <cell r="E10">
            <v>4130.4897000000001</v>
          </cell>
          <cell r="F10">
            <v>34734.881869999997</v>
          </cell>
          <cell r="G10">
            <v>286.64361700000001</v>
          </cell>
          <cell r="H10">
            <v>44.754989999999999</v>
          </cell>
          <cell r="I10">
            <v>3.4980000000000002</v>
          </cell>
          <cell r="J10">
            <v>258.56036</v>
          </cell>
          <cell r="K10">
            <v>3136.2680099999998</v>
          </cell>
          <cell r="L10">
            <v>19.66459</v>
          </cell>
          <cell r="M10">
            <v>315.28654999999998</v>
          </cell>
          <cell r="N10">
            <v>32.931319999999999</v>
          </cell>
          <cell r="O10">
            <v>2193.8543100000002</v>
          </cell>
          <cell r="P10">
            <v>24666.38</v>
          </cell>
          <cell r="Q10">
            <v>206.14175</v>
          </cell>
        </row>
        <row r="11">
          <cell r="A11" t="str">
            <v>870</v>
          </cell>
          <cell r="B11" t="str">
            <v>GAD-870 GTS Ops + Client-GAD</v>
          </cell>
          <cell r="C11">
            <v>17319.533599999999</v>
          </cell>
          <cell r="D11">
            <v>22.634799999999998</v>
          </cell>
          <cell r="E11">
            <v>84329.775930000003</v>
          </cell>
          <cell r="F11">
            <v>49323.316550000003</v>
          </cell>
          <cell r="G11">
            <v>9251.2905300000002</v>
          </cell>
          <cell r="H11">
            <v>1676.9284</v>
          </cell>
          <cell r="I11">
            <v>0</v>
          </cell>
          <cell r="J11">
            <v>7166.50911</v>
          </cell>
          <cell r="K11">
            <v>9767.9128500000006</v>
          </cell>
          <cell r="L11">
            <v>759.38648000000001</v>
          </cell>
          <cell r="M11">
            <v>13304.41957</v>
          </cell>
          <cell r="N11">
            <v>0.86399999999999999</v>
          </cell>
          <cell r="O11">
            <v>63205.497100000001</v>
          </cell>
          <cell r="P11">
            <v>37613.379630000003</v>
          </cell>
          <cell r="Q11">
            <v>6772.0494600000002</v>
          </cell>
        </row>
        <row r="12">
          <cell r="A12" t="str">
            <v>GTSOps</v>
          </cell>
          <cell r="B12" t="str">
            <v>GTS Operations</v>
          </cell>
          <cell r="C12">
            <v>17319.533599999999</v>
          </cell>
          <cell r="D12">
            <v>22.634799999999998</v>
          </cell>
          <cell r="E12">
            <v>84329.775930000003</v>
          </cell>
          <cell r="F12">
            <v>49323.316550000003</v>
          </cell>
          <cell r="G12">
            <v>9251.2905300000002</v>
          </cell>
          <cell r="H12">
            <v>1676.9284</v>
          </cell>
          <cell r="I12">
            <v>0</v>
          </cell>
          <cell r="J12">
            <v>7166.50911</v>
          </cell>
          <cell r="K12">
            <v>9767.9128500000006</v>
          </cell>
          <cell r="L12">
            <v>759.38648000000001</v>
          </cell>
          <cell r="M12">
            <v>13304.41957</v>
          </cell>
          <cell r="N12">
            <v>0.86399999999999999</v>
          </cell>
          <cell r="O12">
            <v>63205.497100000001</v>
          </cell>
          <cell r="P12">
            <v>37613.379630000003</v>
          </cell>
          <cell r="Q12">
            <v>6772.0494600000002</v>
          </cell>
        </row>
        <row r="13">
          <cell r="A13" t="str">
            <v>100</v>
          </cell>
          <cell r="B13" t="str">
            <v>GAD-100 Corporate Bnkg Mgmt-GAD</v>
          </cell>
          <cell r="C13">
            <v>-2.3982899999999998</v>
          </cell>
          <cell r="D13" t="str">
            <v>0</v>
          </cell>
          <cell r="E13" t="str">
            <v>0</v>
          </cell>
          <cell r="F13" t="str">
            <v>0</v>
          </cell>
          <cell r="G13">
            <v>-0.10986</v>
          </cell>
          <cell r="H13">
            <v>-2.3130000000000001E-2</v>
          </cell>
          <cell r="I13" t="str">
            <v>0</v>
          </cell>
          <cell r="J13" t="str">
            <v>0</v>
          </cell>
          <cell r="K13" t="str">
            <v>0</v>
          </cell>
          <cell r="L13">
            <v>0</v>
          </cell>
          <cell r="M13">
            <v>-2.3747699999999998</v>
          </cell>
          <cell r="N13" t="str">
            <v>0</v>
          </cell>
          <cell r="O13" t="str">
            <v>0</v>
          </cell>
          <cell r="P13" t="str">
            <v>0</v>
          </cell>
          <cell r="Q13">
            <v>-0.10986</v>
          </cell>
        </row>
        <row r="14">
          <cell r="A14" t="str">
            <v>150</v>
          </cell>
          <cell r="B14" t="str">
            <v>GAD-150 GTS Sales-GAD</v>
          </cell>
          <cell r="C14">
            <v>8.9294499999999992</v>
          </cell>
          <cell r="D14">
            <v>3.43635</v>
          </cell>
          <cell r="E14">
            <v>1326.7013300000001</v>
          </cell>
          <cell r="F14">
            <v>5464.8845199999996</v>
          </cell>
          <cell r="G14">
            <v>297.88693000000001</v>
          </cell>
          <cell r="H14">
            <v>1.3747199999999999</v>
          </cell>
          <cell r="I14">
            <v>0</v>
          </cell>
          <cell r="J14">
            <v>121.36664</v>
          </cell>
          <cell r="K14">
            <v>480.93641000000002</v>
          </cell>
          <cell r="L14">
            <v>17.032589999999999</v>
          </cell>
          <cell r="M14">
            <v>5.8417199999999996</v>
          </cell>
          <cell r="N14">
            <v>0</v>
          </cell>
          <cell r="O14">
            <v>1066.7354399999999</v>
          </cell>
          <cell r="P14">
            <v>3848.1145700000002</v>
          </cell>
          <cell r="Q14">
            <v>251.04192</v>
          </cell>
        </row>
        <row r="15">
          <cell r="A15" t="str">
            <v>430</v>
          </cell>
          <cell r="B15" t="str">
            <v>GAD-430 GTS Admin + Finance-GAD</v>
          </cell>
          <cell r="C15">
            <v>-3.4063699999999999</v>
          </cell>
          <cell r="D15">
            <v>24.018070000000002</v>
          </cell>
          <cell r="E15">
            <v>722.75739999999996</v>
          </cell>
          <cell r="F15">
            <v>547.14531999999997</v>
          </cell>
          <cell r="G15">
            <v>7.40998</v>
          </cell>
          <cell r="H15">
            <v>4.6852400000000003</v>
          </cell>
          <cell r="I15">
            <v>0</v>
          </cell>
          <cell r="J15">
            <v>48.9666</v>
          </cell>
          <cell r="K15">
            <v>86.159829999999999</v>
          </cell>
          <cell r="L15">
            <v>1.9146000000000001</v>
          </cell>
          <cell r="M15">
            <v>5.5764399999999998</v>
          </cell>
          <cell r="N15">
            <v>22.16151</v>
          </cell>
          <cell r="O15">
            <v>544.12022999999999</v>
          </cell>
          <cell r="P15">
            <v>309.42221999999998</v>
          </cell>
          <cell r="Q15">
            <v>11.07939</v>
          </cell>
        </row>
        <row r="16">
          <cell r="A16" t="str">
            <v>840</v>
          </cell>
          <cell r="B16" t="str">
            <v>GAD-840 Systems Development-GAD</v>
          </cell>
          <cell r="C16">
            <v>307.47359</v>
          </cell>
          <cell r="D16">
            <v>191.23594</v>
          </cell>
          <cell r="E16">
            <v>33837.263039999998</v>
          </cell>
          <cell r="F16">
            <v>12046.781510000001</v>
          </cell>
          <cell r="G16">
            <v>1973.9668899999999</v>
          </cell>
          <cell r="H16">
            <v>21.626830000000002</v>
          </cell>
          <cell r="I16">
            <v>16.146350000000002</v>
          </cell>
          <cell r="J16">
            <v>2867.05692</v>
          </cell>
          <cell r="K16">
            <v>791.80159000000003</v>
          </cell>
          <cell r="L16">
            <v>132.20989</v>
          </cell>
          <cell r="M16">
            <v>240.15887000000001</v>
          </cell>
          <cell r="N16">
            <v>144.39832000000001</v>
          </cell>
          <cell r="O16">
            <v>26417.082890000001</v>
          </cell>
          <cell r="P16">
            <v>8555.6257600000008</v>
          </cell>
          <cell r="Q16">
            <v>1569.8443400000001</v>
          </cell>
        </row>
        <row r="17">
          <cell r="A17" t="str">
            <v>GTSOth</v>
          </cell>
          <cell r="B17" t="str">
            <v>GTS Other</v>
          </cell>
          <cell r="C17">
            <v>310.59838000000002</v>
          </cell>
          <cell r="D17">
            <v>218.69036</v>
          </cell>
          <cell r="E17">
            <v>35886.721769999996</v>
          </cell>
          <cell r="F17">
            <v>18058.81135</v>
          </cell>
          <cell r="G17">
            <v>2279.1539400000001</v>
          </cell>
          <cell r="H17">
            <v>27.66366</v>
          </cell>
          <cell r="I17">
            <v>16.146350000000002</v>
          </cell>
          <cell r="J17">
            <v>3037.3901599999999</v>
          </cell>
          <cell r="K17">
            <v>1358.8978300000001</v>
          </cell>
          <cell r="L17">
            <v>151.15708000000001</v>
          </cell>
          <cell r="M17">
            <v>249.20226</v>
          </cell>
          <cell r="N17">
            <v>166.55983000000001</v>
          </cell>
          <cell r="O17">
            <v>28027.938559999999</v>
          </cell>
          <cell r="P17">
            <v>12713.162549999999</v>
          </cell>
          <cell r="Q17">
            <v>1831.8557900000001</v>
          </cell>
        </row>
        <row r="18">
          <cell r="A18" t="str">
            <v>016</v>
          </cell>
          <cell r="B18" t="str">
            <v>GAD-016 Regl Sales + Trading-GAD</v>
          </cell>
          <cell r="C18">
            <v>2351.5418800000002</v>
          </cell>
          <cell r="D18" t="str">
            <v>0</v>
          </cell>
          <cell r="E18">
            <v>1100.2052200000001</v>
          </cell>
          <cell r="F18">
            <v>4203.0142800000003</v>
          </cell>
          <cell r="G18">
            <v>3290.0406800000001</v>
          </cell>
          <cell r="H18">
            <v>224.47882000000001</v>
          </cell>
          <cell r="I18" t="str">
            <v>0</v>
          </cell>
          <cell r="J18">
            <v>95.837819999999994</v>
          </cell>
          <cell r="K18">
            <v>340.8965</v>
          </cell>
          <cell r="L18">
            <v>254.59267299999999</v>
          </cell>
          <cell r="M18">
            <v>1279.0036500000001</v>
          </cell>
          <cell r="N18" t="str">
            <v>0</v>
          </cell>
          <cell r="O18">
            <v>549.84996000000001</v>
          </cell>
          <cell r="P18">
            <v>3118.5582199999999</v>
          </cell>
          <cell r="Q18">
            <v>2227.2315239999998</v>
          </cell>
        </row>
        <row r="19">
          <cell r="A19" t="str">
            <v>021</v>
          </cell>
          <cell r="B19" t="str">
            <v>GAD-021 Disc Prod Risk Mgmt-GAD</v>
          </cell>
          <cell r="C19" t="str">
            <v>0</v>
          </cell>
          <cell r="D19" t="str">
            <v>0</v>
          </cell>
          <cell r="E19">
            <v>263.68344000000002</v>
          </cell>
          <cell r="F19" t="str">
            <v>0</v>
          </cell>
          <cell r="G19" t="str">
            <v>0</v>
          </cell>
          <cell r="H19" t="str">
            <v>0</v>
          </cell>
          <cell r="I19" t="str">
            <v>0</v>
          </cell>
          <cell r="J19">
            <v>15.5838</v>
          </cell>
          <cell r="K19" t="str">
            <v>0</v>
          </cell>
          <cell r="L19" t="str">
            <v>0</v>
          </cell>
          <cell r="M19" t="str">
            <v>0</v>
          </cell>
          <cell r="N19" t="str">
            <v>0</v>
          </cell>
          <cell r="O19">
            <v>185.30524</v>
          </cell>
          <cell r="P19" t="str">
            <v>0</v>
          </cell>
          <cell r="Q19" t="str">
            <v>0</v>
          </cell>
        </row>
        <row r="20">
          <cell r="A20" t="str">
            <v>032</v>
          </cell>
          <cell r="B20" t="str">
            <v>GAD-032 Gl Cash Management-GAD</v>
          </cell>
          <cell r="C20" t="str">
            <v>0</v>
          </cell>
          <cell r="D20" t="str">
            <v>0</v>
          </cell>
          <cell r="E20" t="str">
            <v>0</v>
          </cell>
          <cell r="F20">
            <v>2.4431400000000001</v>
          </cell>
          <cell r="G20" t="str">
            <v>0</v>
          </cell>
          <cell r="H20" t="str">
            <v>0</v>
          </cell>
          <cell r="I20" t="str">
            <v>0</v>
          </cell>
          <cell r="J20" t="str">
            <v>0</v>
          </cell>
          <cell r="K20">
            <v>0</v>
          </cell>
          <cell r="L20" t="str">
            <v>0</v>
          </cell>
          <cell r="M20" t="str">
            <v>0</v>
          </cell>
          <cell r="N20" t="str">
            <v>0</v>
          </cell>
          <cell r="O20" t="str">
            <v>0</v>
          </cell>
          <cell r="P20">
            <v>2.4431400000000001</v>
          </cell>
          <cell r="Q20" t="str">
            <v>0</v>
          </cell>
        </row>
        <row r="21">
          <cell r="A21" t="str">
            <v>050</v>
          </cell>
          <cell r="B21" t="str">
            <v>GAD-050 EM Local Finance-GAD</v>
          </cell>
          <cell r="C21">
            <v>760.43442000000005</v>
          </cell>
          <cell r="D21" t="str">
            <v>0</v>
          </cell>
          <cell r="E21" t="str">
            <v>0</v>
          </cell>
          <cell r="F21">
            <v>578.27377999999999</v>
          </cell>
          <cell r="G21">
            <v>975.66759300000001</v>
          </cell>
          <cell r="H21">
            <v>85.734800000000007</v>
          </cell>
          <cell r="I21" t="str">
            <v>0</v>
          </cell>
          <cell r="J21" t="str">
            <v>0</v>
          </cell>
          <cell r="K21">
            <v>52.49344</v>
          </cell>
          <cell r="L21">
            <v>131.99614</v>
          </cell>
          <cell r="M21">
            <v>601.86109999999996</v>
          </cell>
          <cell r="N21" t="str">
            <v>0</v>
          </cell>
          <cell r="O21" t="str">
            <v>0</v>
          </cell>
          <cell r="P21">
            <v>401.84893</v>
          </cell>
          <cell r="Q21">
            <v>573.51788299999998</v>
          </cell>
        </row>
        <row r="22">
          <cell r="A22" t="str">
            <v>057</v>
          </cell>
          <cell r="B22" t="str">
            <v>GAD-057 Global Fixed Income-GAD</v>
          </cell>
          <cell r="C22">
            <v>3139.3324600000001</v>
          </cell>
          <cell r="D22">
            <v>1866.17968</v>
          </cell>
          <cell r="E22">
            <v>58545.674010000002</v>
          </cell>
          <cell r="F22">
            <v>40859.178769999999</v>
          </cell>
          <cell r="G22">
            <v>50.392539999999997</v>
          </cell>
          <cell r="H22">
            <v>272.75668999999999</v>
          </cell>
          <cell r="I22">
            <v>156.08759000000001</v>
          </cell>
          <cell r="J22">
            <v>5268.7294499999998</v>
          </cell>
          <cell r="K22">
            <v>3454.6308100000001</v>
          </cell>
          <cell r="L22">
            <v>4.4640899999999997</v>
          </cell>
          <cell r="M22">
            <v>2233.2192300000002</v>
          </cell>
          <cell r="N22">
            <v>1353.3623399999999</v>
          </cell>
          <cell r="O22">
            <v>40358.888939999997</v>
          </cell>
          <cell r="P22">
            <v>29765.86105</v>
          </cell>
          <cell r="Q22">
            <v>36.727600000000002</v>
          </cell>
        </row>
        <row r="23">
          <cell r="A23" t="str">
            <v>080</v>
          </cell>
          <cell r="B23" t="str">
            <v>GAD-080 Global Equities-GAD</v>
          </cell>
          <cell r="C23">
            <v>5693.4184299999997</v>
          </cell>
          <cell r="D23" t="str">
            <v>0</v>
          </cell>
          <cell r="E23">
            <v>43031.072939999998</v>
          </cell>
          <cell r="F23">
            <v>25306.782039999998</v>
          </cell>
          <cell r="G23">
            <v>0.44500000000000001</v>
          </cell>
          <cell r="H23">
            <v>439.18176999999997</v>
          </cell>
          <cell r="I23" t="str">
            <v>0</v>
          </cell>
          <cell r="J23">
            <v>3810.52369</v>
          </cell>
          <cell r="K23">
            <v>2075.8752300000001</v>
          </cell>
          <cell r="L23">
            <v>0</v>
          </cell>
          <cell r="M23">
            <v>4172.5694999999996</v>
          </cell>
          <cell r="N23" t="str">
            <v>0</v>
          </cell>
          <cell r="O23">
            <v>30104.021049999999</v>
          </cell>
          <cell r="P23">
            <v>18548.833030000002</v>
          </cell>
          <cell r="Q23">
            <v>0.34428999999999998</v>
          </cell>
        </row>
        <row r="24">
          <cell r="A24" t="str">
            <v>100</v>
          </cell>
          <cell r="B24" t="str">
            <v>GAD-100 Corporate Bnkg Mgmt-GAD</v>
          </cell>
          <cell r="C24">
            <v>6202.3495599999997</v>
          </cell>
          <cell r="D24">
            <v>269.15012000000002</v>
          </cell>
          <cell r="E24">
            <v>2016.46029</v>
          </cell>
          <cell r="F24">
            <v>10083.29674</v>
          </cell>
          <cell r="G24">
            <v>5904.4150900000004</v>
          </cell>
          <cell r="H24">
            <v>675.69313</v>
          </cell>
          <cell r="I24">
            <v>21.308</v>
          </cell>
          <cell r="J24">
            <v>142.35231999999999</v>
          </cell>
          <cell r="K24">
            <v>780.69712000000004</v>
          </cell>
          <cell r="L24">
            <v>485.72683999999998</v>
          </cell>
          <cell r="M24">
            <v>4765.1121000000003</v>
          </cell>
          <cell r="N24">
            <v>197.03399999999999</v>
          </cell>
          <cell r="O24">
            <v>1647.03505</v>
          </cell>
          <cell r="P24">
            <v>8051.1570700000002</v>
          </cell>
          <cell r="Q24">
            <v>4386.2450099999996</v>
          </cell>
        </row>
        <row r="25">
          <cell r="A25" t="str">
            <v>110</v>
          </cell>
          <cell r="B25" t="str">
            <v>GAD-110 Investment Banking-GAD</v>
          </cell>
          <cell r="C25">
            <v>3870.1931500000001</v>
          </cell>
          <cell r="D25">
            <v>208.70024000000001</v>
          </cell>
          <cell r="E25">
            <v>13431.251459999999</v>
          </cell>
          <cell r="F25">
            <v>14249.982900000001</v>
          </cell>
          <cell r="G25">
            <v>575.71248000000003</v>
          </cell>
          <cell r="H25">
            <v>375.87810000000002</v>
          </cell>
          <cell r="I25">
            <v>12.507</v>
          </cell>
          <cell r="J25">
            <v>1301.03898</v>
          </cell>
          <cell r="K25">
            <v>1255.5424</v>
          </cell>
          <cell r="L25">
            <v>45.044670000000004</v>
          </cell>
          <cell r="M25">
            <v>2900.7154500000001</v>
          </cell>
          <cell r="N25">
            <v>119.461</v>
          </cell>
          <cell r="O25">
            <v>9599.1524000000009</v>
          </cell>
          <cell r="P25">
            <v>10244.34856</v>
          </cell>
          <cell r="Q25">
            <v>432.65192000000002</v>
          </cell>
        </row>
        <row r="26">
          <cell r="A26" t="str">
            <v>120</v>
          </cell>
          <cell r="B26" t="str">
            <v>GAD-120 Gl Loan Port Mgmt-GAD</v>
          </cell>
          <cell r="C26" t="str">
            <v>0</v>
          </cell>
          <cell r="D26">
            <v>21.721689999999999</v>
          </cell>
          <cell r="E26">
            <v>1073.34438</v>
          </cell>
          <cell r="F26">
            <v>1708.20496</v>
          </cell>
          <cell r="G26" t="str">
            <v>0</v>
          </cell>
          <cell r="H26" t="str">
            <v>0</v>
          </cell>
          <cell r="I26">
            <v>1.778</v>
          </cell>
          <cell r="J26">
            <v>93.107489999999999</v>
          </cell>
          <cell r="K26">
            <v>155.49266</v>
          </cell>
          <cell r="L26" t="str">
            <v>0</v>
          </cell>
          <cell r="M26" t="str">
            <v>0</v>
          </cell>
          <cell r="N26">
            <v>14.346</v>
          </cell>
          <cell r="O26">
            <v>727.69736999999998</v>
          </cell>
          <cell r="P26">
            <v>1241.84987</v>
          </cell>
          <cell r="Q26" t="str">
            <v>0</v>
          </cell>
        </row>
        <row r="27">
          <cell r="A27" t="str">
            <v>130</v>
          </cell>
          <cell r="B27" t="str">
            <v>GAD-130 Oth Cap Mkts + Bnkg-GAD</v>
          </cell>
          <cell r="C27">
            <v>13.724259999999999</v>
          </cell>
          <cell r="D27">
            <v>310.64213000000001</v>
          </cell>
          <cell r="E27">
            <v>17405.767940000002</v>
          </cell>
          <cell r="F27">
            <v>-254.72514000000001</v>
          </cell>
          <cell r="G27">
            <v>0</v>
          </cell>
          <cell r="H27">
            <v>4.0599999999999996</v>
          </cell>
          <cell r="I27">
            <v>33.542949999999998</v>
          </cell>
          <cell r="J27">
            <v>1309.8416400000001</v>
          </cell>
          <cell r="K27">
            <v>-45.778500000000001</v>
          </cell>
          <cell r="L27">
            <v>0</v>
          </cell>
          <cell r="M27">
            <v>6.47011</v>
          </cell>
          <cell r="N27">
            <v>206.78107</v>
          </cell>
          <cell r="O27">
            <v>12885.84807</v>
          </cell>
          <cell r="P27">
            <v>-177.14067</v>
          </cell>
          <cell r="Q27">
            <v>0</v>
          </cell>
        </row>
        <row r="28">
          <cell r="A28" t="str">
            <v>200</v>
          </cell>
          <cell r="B28" t="str">
            <v>GAD-200 Allocation Credits-GAD</v>
          </cell>
          <cell r="C28" t="str">
            <v>0</v>
          </cell>
          <cell r="D28" t="str">
            <v>0</v>
          </cell>
          <cell r="E28">
            <v>106.26597</v>
          </cell>
          <cell r="F28">
            <v>-293.09744000000001</v>
          </cell>
          <cell r="G28" t="str">
            <v>0</v>
          </cell>
          <cell r="H28" t="str">
            <v>0</v>
          </cell>
          <cell r="I28" t="str">
            <v>0</v>
          </cell>
          <cell r="J28">
            <v>13.04758</v>
          </cell>
          <cell r="K28">
            <v>1.7999999999999999E-2</v>
          </cell>
          <cell r="L28" t="str">
            <v>0</v>
          </cell>
          <cell r="M28" t="str">
            <v>0</v>
          </cell>
          <cell r="N28" t="str">
            <v>0</v>
          </cell>
          <cell r="O28">
            <v>89.84948</v>
          </cell>
          <cell r="P28">
            <v>-293.15143999999998</v>
          </cell>
          <cell r="Q28" t="str">
            <v>0</v>
          </cell>
        </row>
        <row r="29">
          <cell r="A29" t="str">
            <v>285</v>
          </cell>
          <cell r="B29" t="str">
            <v>GAD-285 Citi Intl Infrast-GAD</v>
          </cell>
          <cell r="C29">
            <v>10798.049429999999</v>
          </cell>
          <cell r="D29">
            <v>-4043.3243699999998</v>
          </cell>
          <cell r="E29">
            <v>1796.89444</v>
          </cell>
          <cell r="F29">
            <v>2568.4911400000001</v>
          </cell>
          <cell r="G29">
            <v>6873.2424700000001</v>
          </cell>
          <cell r="H29">
            <v>1124.82872</v>
          </cell>
          <cell r="I29">
            <v>56.740839999999999</v>
          </cell>
          <cell r="J29">
            <v>127.32550999999999</v>
          </cell>
          <cell r="K29">
            <v>174.11135999999999</v>
          </cell>
          <cell r="L29">
            <v>692.89391000000001</v>
          </cell>
          <cell r="M29">
            <v>9149.9763999999996</v>
          </cell>
          <cell r="N29">
            <v>-4230.3498499999996</v>
          </cell>
          <cell r="O29">
            <v>1383.92767</v>
          </cell>
          <cell r="P29">
            <v>2070.6867999999999</v>
          </cell>
          <cell r="Q29">
            <v>5309.9112500000001</v>
          </cell>
        </row>
        <row r="30">
          <cell r="A30" t="str">
            <v>290</v>
          </cell>
          <cell r="B30" t="str">
            <v>GAD-290 Infrastructure/Other-GAD</v>
          </cell>
          <cell r="C30">
            <v>3136.4447799999998</v>
          </cell>
          <cell r="D30">
            <v>259.82497000000001</v>
          </cell>
          <cell r="E30">
            <v>33491.070959999997</v>
          </cell>
          <cell r="F30">
            <v>15519.774530000001</v>
          </cell>
          <cell r="G30">
            <v>2622.4547299999999</v>
          </cell>
          <cell r="H30">
            <v>-264.59651000000002</v>
          </cell>
          <cell r="I30">
            <v>27.901</v>
          </cell>
          <cell r="J30">
            <v>3026.0160799999999</v>
          </cell>
          <cell r="K30">
            <v>1168.2775300000001</v>
          </cell>
          <cell r="L30">
            <v>-129.22042999999999</v>
          </cell>
          <cell r="M30">
            <v>2229.65634</v>
          </cell>
          <cell r="N30">
            <v>249.11199999999999</v>
          </cell>
          <cell r="O30">
            <v>24753.65899</v>
          </cell>
          <cell r="P30">
            <v>10704.022800000001</v>
          </cell>
          <cell r="Q30">
            <v>1963.7806399999999</v>
          </cell>
        </row>
        <row r="31">
          <cell r="A31" t="str">
            <v>430</v>
          </cell>
          <cell r="B31" t="str">
            <v>GAD-430 GTS Admin + Finance-GAD</v>
          </cell>
          <cell r="C31" t="str">
            <v>0</v>
          </cell>
          <cell r="D31" t="str">
            <v>0</v>
          </cell>
          <cell r="E31">
            <v>46.255000000000003</v>
          </cell>
          <cell r="F31" t="str">
            <v>0</v>
          </cell>
          <cell r="G31" t="str">
            <v>0</v>
          </cell>
          <cell r="H31" t="str">
            <v>0</v>
          </cell>
          <cell r="I31" t="str">
            <v>0</v>
          </cell>
          <cell r="J31">
            <v>0</v>
          </cell>
          <cell r="K31" t="str">
            <v>0</v>
          </cell>
          <cell r="L31" t="str">
            <v>0</v>
          </cell>
          <cell r="M31" t="str">
            <v>0</v>
          </cell>
          <cell r="N31" t="str">
            <v>0</v>
          </cell>
          <cell r="O31">
            <v>46.255000000000003</v>
          </cell>
          <cell r="P31" t="str">
            <v>0</v>
          </cell>
          <cell r="Q31" t="str">
            <v>0</v>
          </cell>
        </row>
        <row r="32">
          <cell r="A32" t="str">
            <v>470</v>
          </cell>
          <cell r="B32" t="str">
            <v>GAD-470 Municipal Securities-GAD</v>
          </cell>
          <cell r="C32" t="str">
            <v>0</v>
          </cell>
          <cell r="D32" t="str">
            <v>0</v>
          </cell>
          <cell r="E32">
            <v>7570.5306499999997</v>
          </cell>
          <cell r="F32" t="str">
            <v>0</v>
          </cell>
          <cell r="G32">
            <v>6.72356</v>
          </cell>
          <cell r="H32" t="str">
            <v>0</v>
          </cell>
          <cell r="I32" t="str">
            <v>0</v>
          </cell>
          <cell r="J32">
            <v>681.49951999999996</v>
          </cell>
          <cell r="K32" t="str">
            <v>0</v>
          </cell>
          <cell r="L32">
            <v>0.87627999999999995</v>
          </cell>
          <cell r="M32" t="str">
            <v>0</v>
          </cell>
          <cell r="N32" t="str">
            <v>0</v>
          </cell>
          <cell r="O32">
            <v>5216.7701399999996</v>
          </cell>
          <cell r="P32" t="str">
            <v>0</v>
          </cell>
          <cell r="Q32">
            <v>3.8527200000000001</v>
          </cell>
        </row>
        <row r="33">
          <cell r="A33" t="str">
            <v>480</v>
          </cell>
          <cell r="B33" t="str">
            <v>GAD-480 Capital Mkts Admin-GAD</v>
          </cell>
          <cell r="C33">
            <v>148.14132000000001</v>
          </cell>
          <cell r="D33" t="str">
            <v>0</v>
          </cell>
          <cell r="E33">
            <v>1031.71163</v>
          </cell>
          <cell r="F33">
            <v>349.34825999999998</v>
          </cell>
          <cell r="G33" t="str">
            <v>0</v>
          </cell>
          <cell r="H33">
            <v>11.058680000000001</v>
          </cell>
          <cell r="I33" t="str">
            <v>0</v>
          </cell>
          <cell r="J33">
            <v>94.907889999999995</v>
          </cell>
          <cell r="K33">
            <v>27.715119999999999</v>
          </cell>
          <cell r="L33" t="str">
            <v>0</v>
          </cell>
          <cell r="M33">
            <v>110.75517000000001</v>
          </cell>
          <cell r="N33" t="str">
            <v>0</v>
          </cell>
          <cell r="O33">
            <v>800.47144000000003</v>
          </cell>
          <cell r="P33">
            <v>257.96278999999998</v>
          </cell>
          <cell r="Q33" t="str">
            <v>0</v>
          </cell>
        </row>
        <row r="34">
          <cell r="A34" t="str">
            <v>810</v>
          </cell>
          <cell r="B34" t="str">
            <v>GAD-810 CMB Operations-GAD</v>
          </cell>
          <cell r="C34">
            <v>6222.5316999999995</v>
          </cell>
          <cell r="D34" t="str">
            <v>0</v>
          </cell>
          <cell r="E34">
            <v>43742.834710000003</v>
          </cell>
          <cell r="F34">
            <v>8992.8504400000002</v>
          </cell>
          <cell r="G34">
            <v>4998.19733</v>
          </cell>
          <cell r="H34">
            <v>574.05866000000003</v>
          </cell>
          <cell r="I34" t="str">
            <v>0</v>
          </cell>
          <cell r="J34">
            <v>3777.6031699999999</v>
          </cell>
          <cell r="K34">
            <v>721.32405000000006</v>
          </cell>
          <cell r="L34">
            <v>395.28334999999998</v>
          </cell>
          <cell r="M34">
            <v>4704.9359800000002</v>
          </cell>
          <cell r="N34" t="str">
            <v>0</v>
          </cell>
          <cell r="O34">
            <v>32046.170249999999</v>
          </cell>
          <cell r="P34">
            <v>6598.4507999999996</v>
          </cell>
          <cell r="Q34">
            <v>3682.95766</v>
          </cell>
        </row>
        <row r="35">
          <cell r="A35" t="str">
            <v>820</v>
          </cell>
          <cell r="B35" t="str">
            <v>GAD-820 CTI (CIB)-GAD</v>
          </cell>
          <cell r="C35">
            <v>-131217.22102999999</v>
          </cell>
          <cell r="D35">
            <v>0</v>
          </cell>
          <cell r="E35">
            <v>-2525.14365</v>
          </cell>
          <cell r="F35">
            <v>-467.33298000000002</v>
          </cell>
          <cell r="G35">
            <v>-25348.0157</v>
          </cell>
          <cell r="H35">
            <v>-10721.35563</v>
          </cell>
          <cell r="I35">
            <v>0</v>
          </cell>
          <cell r="J35">
            <v>-211.22747000000001</v>
          </cell>
          <cell r="K35">
            <v>-220.58625000000001</v>
          </cell>
          <cell r="L35">
            <v>-1699.0663199999999</v>
          </cell>
          <cell r="M35">
            <v>-98848.383669999996</v>
          </cell>
          <cell r="N35">
            <v>0</v>
          </cell>
          <cell r="O35">
            <v>-1819.11655</v>
          </cell>
          <cell r="P35">
            <v>-1127.9746399999999</v>
          </cell>
          <cell r="Q35">
            <v>-18957.96977</v>
          </cell>
        </row>
        <row r="36">
          <cell r="A36" t="str">
            <v>825</v>
          </cell>
          <cell r="B36" t="str">
            <v>GAD-825 Non-JENA O+T Other-GAD</v>
          </cell>
          <cell r="C36">
            <v>4.2475199999999997</v>
          </cell>
          <cell r="D36" t="str">
            <v>0</v>
          </cell>
          <cell r="E36" t="str">
            <v>0</v>
          </cell>
          <cell r="F36" t="str">
            <v>0</v>
          </cell>
          <cell r="G36" t="str">
            <v>0</v>
          </cell>
          <cell r="H36">
            <v>0.38954</v>
          </cell>
          <cell r="I36" t="str">
            <v>0</v>
          </cell>
          <cell r="J36" t="str">
            <v>0</v>
          </cell>
          <cell r="K36" t="str">
            <v>0</v>
          </cell>
          <cell r="L36" t="str">
            <v>0</v>
          </cell>
          <cell r="M36">
            <v>3.1461800000000002</v>
          </cell>
          <cell r="N36" t="str">
            <v>0</v>
          </cell>
          <cell r="O36" t="str">
            <v>0</v>
          </cell>
          <cell r="P36" t="str">
            <v>0</v>
          </cell>
          <cell r="Q36" t="str">
            <v>0</v>
          </cell>
        </row>
        <row r="37">
          <cell r="A37" t="str">
            <v>830</v>
          </cell>
          <cell r="B37" t="str">
            <v>GAD-830 O+T Admin + Finance-GAD</v>
          </cell>
          <cell r="C37">
            <v>128.19734</v>
          </cell>
          <cell r="D37" t="str">
            <v>0</v>
          </cell>
          <cell r="E37">
            <v>1574.3508200000001</v>
          </cell>
          <cell r="F37">
            <v>380.05201</v>
          </cell>
          <cell r="G37" t="str">
            <v>0</v>
          </cell>
          <cell r="H37">
            <v>8.7816100000000006</v>
          </cell>
          <cell r="I37" t="str">
            <v>0</v>
          </cell>
          <cell r="J37">
            <v>141.97452000000001</v>
          </cell>
          <cell r="K37">
            <v>32.623649999999998</v>
          </cell>
          <cell r="L37" t="str">
            <v>0</v>
          </cell>
          <cell r="M37">
            <v>100.0577</v>
          </cell>
          <cell r="N37" t="str">
            <v>0</v>
          </cell>
          <cell r="O37">
            <v>1110.27946</v>
          </cell>
          <cell r="P37">
            <v>277.98311000000001</v>
          </cell>
          <cell r="Q37" t="str">
            <v>0</v>
          </cell>
        </row>
        <row r="38">
          <cell r="A38" t="str">
            <v>840</v>
          </cell>
          <cell r="B38" t="str">
            <v>GAD-840 Systems Development-GAD</v>
          </cell>
          <cell r="C38">
            <v>2790.2730200000001</v>
          </cell>
          <cell r="D38" t="str">
            <v>0</v>
          </cell>
          <cell r="E38">
            <v>47649.455690000003</v>
          </cell>
          <cell r="F38">
            <v>9287.9863000000005</v>
          </cell>
          <cell r="G38">
            <v>3625.8525500000001</v>
          </cell>
          <cell r="H38">
            <v>260.79223999999999</v>
          </cell>
          <cell r="I38" t="str">
            <v>0</v>
          </cell>
          <cell r="J38">
            <v>4191.5094099999997</v>
          </cell>
          <cell r="K38">
            <v>781.67312000000004</v>
          </cell>
          <cell r="L38">
            <v>296.30155000000002</v>
          </cell>
          <cell r="M38">
            <v>2149.1768699999998</v>
          </cell>
          <cell r="N38" t="str">
            <v>0</v>
          </cell>
          <cell r="O38">
            <v>35610.870219999997</v>
          </cell>
          <cell r="P38">
            <v>6593.7002899999998</v>
          </cell>
          <cell r="Q38">
            <v>2711.11625</v>
          </cell>
        </row>
        <row r="39">
          <cell r="A39" t="str">
            <v>880</v>
          </cell>
          <cell r="B39" t="str">
            <v>GAD-880 General Services-GAD</v>
          </cell>
          <cell r="C39">
            <v>405.05585000000002</v>
          </cell>
          <cell r="D39" t="str">
            <v>0</v>
          </cell>
          <cell r="E39">
            <v>5536.7857599999998</v>
          </cell>
          <cell r="F39">
            <v>100.47948</v>
          </cell>
          <cell r="G39" t="str">
            <v>0</v>
          </cell>
          <cell r="H39">
            <v>30.79711</v>
          </cell>
          <cell r="I39" t="str">
            <v>0</v>
          </cell>
          <cell r="J39">
            <v>458.43027999999998</v>
          </cell>
          <cell r="K39">
            <v>7.1518899999999999</v>
          </cell>
          <cell r="L39" t="str">
            <v>0</v>
          </cell>
          <cell r="M39">
            <v>297.14749</v>
          </cell>
          <cell r="N39" t="str">
            <v>0</v>
          </cell>
          <cell r="O39">
            <v>4072.21623</v>
          </cell>
          <cell r="P39">
            <v>74.103110000000001</v>
          </cell>
          <cell r="Q39" t="str">
            <v>0</v>
          </cell>
        </row>
        <row r="40">
          <cell r="A40" t="str">
            <v>890</v>
          </cell>
          <cell r="B40" t="str">
            <v>GAD-890 R/E Infrastructure-GAD</v>
          </cell>
          <cell r="C40" t="str">
            <v>0</v>
          </cell>
          <cell r="D40" t="str">
            <v>0</v>
          </cell>
          <cell r="E40">
            <v>513.80997000000002</v>
          </cell>
          <cell r="F40">
            <v>0.40850999999999998</v>
          </cell>
          <cell r="G40" t="str">
            <v>0</v>
          </cell>
          <cell r="H40" t="str">
            <v>0</v>
          </cell>
          <cell r="I40" t="str">
            <v>0</v>
          </cell>
          <cell r="J40">
            <v>0</v>
          </cell>
          <cell r="K40">
            <v>0</v>
          </cell>
          <cell r="L40" t="str">
            <v>0</v>
          </cell>
          <cell r="M40" t="str">
            <v>0</v>
          </cell>
          <cell r="N40" t="str">
            <v>0</v>
          </cell>
          <cell r="O40">
            <v>513.80997000000002</v>
          </cell>
          <cell r="P40">
            <v>0.40850999999999998</v>
          </cell>
          <cell r="Q40" t="str">
            <v>0</v>
          </cell>
        </row>
        <row r="41">
          <cell r="A41" t="str">
            <v>895</v>
          </cell>
          <cell r="B41" t="str">
            <v>GAD-895 OT+G CB Recoveries-GAD</v>
          </cell>
          <cell r="C41" t="str">
            <v>0</v>
          </cell>
          <cell r="D41" t="str">
            <v>0</v>
          </cell>
          <cell r="E41">
            <v>292.70465000000002</v>
          </cell>
          <cell r="F41">
            <v>2.5000000000000001E-2</v>
          </cell>
          <cell r="G41" t="str">
            <v>0</v>
          </cell>
          <cell r="H41" t="str">
            <v>0</v>
          </cell>
          <cell r="I41" t="str">
            <v>0</v>
          </cell>
          <cell r="J41">
            <v>0.50785999999999998</v>
          </cell>
          <cell r="K41">
            <v>0</v>
          </cell>
          <cell r="L41" t="str">
            <v>0</v>
          </cell>
          <cell r="M41" t="str">
            <v>0</v>
          </cell>
          <cell r="N41" t="str">
            <v>0</v>
          </cell>
          <cell r="O41">
            <v>283.31979000000001</v>
          </cell>
          <cell r="P41">
            <v>2.5000000000000001E-2</v>
          </cell>
          <cell r="Q41" t="str">
            <v>0</v>
          </cell>
        </row>
        <row r="42">
          <cell r="A42" t="str">
            <v>RST</v>
          </cell>
          <cell r="B42" t="str">
            <v>Reg'l Sales &amp; Trading</v>
          </cell>
          <cell r="C42">
            <v>2351.5418800000002</v>
          </cell>
          <cell r="D42" t="str">
            <v>0</v>
          </cell>
          <cell r="E42">
            <v>1100.2052200000001</v>
          </cell>
          <cell r="F42">
            <v>4203.0142800000003</v>
          </cell>
          <cell r="G42">
            <v>3290.0406800000001</v>
          </cell>
          <cell r="H42">
            <v>224.47882000000001</v>
          </cell>
          <cell r="I42" t="str">
            <v>0</v>
          </cell>
          <cell r="J42">
            <v>95.837819999999994</v>
          </cell>
          <cell r="K42">
            <v>340.8965</v>
          </cell>
          <cell r="L42">
            <v>254.59267299999999</v>
          </cell>
          <cell r="M42">
            <v>1279.0036500000001</v>
          </cell>
          <cell r="N42" t="str">
            <v>0</v>
          </cell>
          <cell r="O42">
            <v>549.84996000000001</v>
          </cell>
          <cell r="P42">
            <v>3118.5582199999999</v>
          </cell>
          <cell r="Q42">
            <v>2227.2315239999998</v>
          </cell>
        </row>
        <row r="43">
          <cell r="A43" t="str">
            <v>INFRA</v>
          </cell>
          <cell r="B43" t="str">
            <v>Infrastructure</v>
          </cell>
          <cell r="C43">
            <v>13934.494210000001</v>
          </cell>
          <cell r="D43">
            <v>-3783.4994000000002</v>
          </cell>
          <cell r="E43">
            <v>35287.965400000001</v>
          </cell>
          <cell r="F43">
            <v>18088.265670000001</v>
          </cell>
          <cell r="G43">
            <v>9495.6972000000005</v>
          </cell>
          <cell r="H43">
            <v>860.23221000000001</v>
          </cell>
          <cell r="I43">
            <v>84.641840000000002</v>
          </cell>
          <cell r="J43">
            <v>3153.34159</v>
          </cell>
          <cell r="K43">
            <v>1342.3888899999999</v>
          </cell>
          <cell r="L43">
            <v>563.67348000000004</v>
          </cell>
          <cell r="M43">
            <v>11379.632739999999</v>
          </cell>
          <cell r="N43">
            <v>-3981.23785</v>
          </cell>
          <cell r="O43">
            <v>26137.586660000001</v>
          </cell>
          <cell r="P43">
            <v>12774.7096</v>
          </cell>
          <cell r="Q43">
            <v>7273.6918900000001</v>
          </cell>
        </row>
        <row r="44">
          <cell r="A44" t="str">
            <v>CMBOps</v>
          </cell>
          <cell r="B44" t="str">
            <v>CMB Operations</v>
          </cell>
          <cell r="C44">
            <v>6222.5316999999995</v>
          </cell>
          <cell r="D44" t="str">
            <v>0</v>
          </cell>
          <cell r="E44">
            <v>43742.834710000003</v>
          </cell>
          <cell r="F44">
            <v>8992.8504400000002</v>
          </cell>
          <cell r="G44">
            <v>4998.19733</v>
          </cell>
          <cell r="H44">
            <v>574.05866000000003</v>
          </cell>
          <cell r="I44" t="str">
            <v>0</v>
          </cell>
          <cell r="J44">
            <v>3777.6031699999999</v>
          </cell>
          <cell r="K44">
            <v>721.32405000000006</v>
          </cell>
          <cell r="L44">
            <v>395.28334999999998</v>
          </cell>
          <cell r="M44">
            <v>4704.9359800000002</v>
          </cell>
          <cell r="N44" t="str">
            <v>0</v>
          </cell>
          <cell r="O44">
            <v>32046.170249999999</v>
          </cell>
          <cell r="P44">
            <v>6598.4507999999996</v>
          </cell>
          <cell r="Q44">
            <v>3682.95766</v>
          </cell>
        </row>
        <row r="45">
          <cell r="A45" t="str">
            <v>CMBoth</v>
          </cell>
          <cell r="B45" t="str">
            <v>CMB Other</v>
          </cell>
          <cell r="C45">
            <v>-121525.23216</v>
          </cell>
          <cell r="D45">
            <v>579.79224999999997</v>
          </cell>
          <cell r="E45">
            <v>73245.776570000002</v>
          </cell>
          <cell r="F45">
            <v>19481.572810000001</v>
          </cell>
          <cell r="G45">
            <v>-15817.74806</v>
          </cell>
          <cell r="H45">
            <v>-9729.7833200000005</v>
          </cell>
          <cell r="I45">
            <v>54.850949999999997</v>
          </cell>
          <cell r="J45">
            <v>6143.8802500000002</v>
          </cell>
          <cell r="K45">
            <v>1363.4961499999999</v>
          </cell>
          <cell r="L45">
            <v>-917.03792999999996</v>
          </cell>
          <cell r="M45">
            <v>-91416.518049999999</v>
          </cell>
          <cell r="N45">
            <v>403.81506999999999</v>
          </cell>
          <cell r="O45">
            <v>54776.228949999997</v>
          </cell>
          <cell r="P45">
            <v>13952.2592</v>
          </cell>
          <cell r="Q45">
            <v>-11860.60851</v>
          </cell>
        </row>
        <row r="46">
          <cell r="A46" t="str">
            <v>140</v>
          </cell>
          <cell r="B46" t="str">
            <v>GAD-140 Geneva-GAD</v>
          </cell>
          <cell r="C46" t="str">
            <v>0</v>
          </cell>
          <cell r="D46" t="str">
            <v>0</v>
          </cell>
          <cell r="E46">
            <v>380.72751</v>
          </cell>
          <cell r="F46" t="str">
            <v>0</v>
          </cell>
          <cell r="G46" t="str">
            <v>0</v>
          </cell>
          <cell r="H46" t="str">
            <v>0</v>
          </cell>
          <cell r="I46" t="str">
            <v>0</v>
          </cell>
          <cell r="J46">
            <v>42.045439999999999</v>
          </cell>
          <cell r="K46" t="str">
            <v>0</v>
          </cell>
          <cell r="L46" t="str">
            <v>0</v>
          </cell>
          <cell r="M46" t="str">
            <v>0</v>
          </cell>
          <cell r="N46" t="str">
            <v>0</v>
          </cell>
          <cell r="O46">
            <v>264.15262000000001</v>
          </cell>
          <cell r="P46" t="str">
            <v>0</v>
          </cell>
          <cell r="Q46" t="str">
            <v>0</v>
          </cell>
        </row>
        <row r="47">
          <cell r="A47" t="str">
            <v>160</v>
          </cell>
          <cell r="B47" t="str">
            <v>GAD-160 US Private Client-GAD</v>
          </cell>
          <cell r="C47">
            <v>22.607759999999999</v>
          </cell>
          <cell r="D47" t="str">
            <v>0</v>
          </cell>
          <cell r="E47">
            <v>208964.64373000001</v>
          </cell>
          <cell r="F47" t="str">
            <v>0</v>
          </cell>
          <cell r="G47" t="str">
            <v>0</v>
          </cell>
          <cell r="H47">
            <v>1.8479699999999999</v>
          </cell>
          <cell r="I47" t="str">
            <v>0</v>
          </cell>
          <cell r="J47">
            <v>18569.577369999999</v>
          </cell>
          <cell r="K47" t="str">
            <v>0</v>
          </cell>
          <cell r="L47" t="str">
            <v>0</v>
          </cell>
          <cell r="M47">
            <v>18.041709999999998</v>
          </cell>
          <cell r="N47" t="str">
            <v>0</v>
          </cell>
          <cell r="O47">
            <v>154775.23144</v>
          </cell>
          <cell r="P47" t="str">
            <v>0</v>
          </cell>
          <cell r="Q47" t="str">
            <v>0</v>
          </cell>
        </row>
        <row r="48">
          <cell r="A48" t="str">
            <v>165</v>
          </cell>
          <cell r="B48" t="str">
            <v>GAD-165 Int'l Priv Client-GAD</v>
          </cell>
          <cell r="C48">
            <v>2913.0335300000002</v>
          </cell>
          <cell r="D48" t="str">
            <v>0</v>
          </cell>
          <cell r="E48">
            <v>101.02161</v>
          </cell>
          <cell r="F48" t="str">
            <v>0</v>
          </cell>
          <cell r="G48" t="str">
            <v>0</v>
          </cell>
          <cell r="H48">
            <v>233.72934000000001</v>
          </cell>
          <cell r="I48" t="str">
            <v>0</v>
          </cell>
          <cell r="J48">
            <v>9.1516800000000007</v>
          </cell>
          <cell r="K48" t="str">
            <v>0</v>
          </cell>
          <cell r="L48" t="str">
            <v>0</v>
          </cell>
          <cell r="M48">
            <v>2118.4418599999999</v>
          </cell>
          <cell r="N48" t="str">
            <v>0</v>
          </cell>
          <cell r="O48">
            <v>73.543300000000002</v>
          </cell>
          <cell r="P48" t="str">
            <v>0</v>
          </cell>
          <cell r="Q48" t="str">
            <v>0</v>
          </cell>
        </row>
        <row r="49">
          <cell r="A49" t="str">
            <v>190</v>
          </cell>
          <cell r="B49" t="str">
            <v>GAD-190 Gl Equity Research-GAD</v>
          </cell>
          <cell r="C49">
            <v>3167.3835199999999</v>
          </cell>
          <cell r="D49" t="str">
            <v>0</v>
          </cell>
          <cell r="E49">
            <v>9230.5629700000009</v>
          </cell>
          <cell r="F49">
            <v>4634.5685199999998</v>
          </cell>
          <cell r="G49" t="str">
            <v>0</v>
          </cell>
          <cell r="H49">
            <v>246.16059999999999</v>
          </cell>
          <cell r="I49" t="str">
            <v>0</v>
          </cell>
          <cell r="J49">
            <v>834.37920999999994</v>
          </cell>
          <cell r="K49">
            <v>365.96037999999999</v>
          </cell>
          <cell r="L49" t="str">
            <v>0</v>
          </cell>
          <cell r="M49">
            <v>2339.9787099999999</v>
          </cell>
          <cell r="N49" t="str">
            <v>0</v>
          </cell>
          <cell r="O49">
            <v>6693.9851799999997</v>
          </cell>
          <cell r="P49">
            <v>3478.2468699999999</v>
          </cell>
          <cell r="Q49" t="str">
            <v>0</v>
          </cell>
        </row>
        <row r="50">
          <cell r="A50" t="str">
            <v>205</v>
          </cell>
          <cell r="B50" t="str">
            <v>GAD-205 Smith Barney Admin-GAD</v>
          </cell>
          <cell r="C50" t="str">
            <v>0</v>
          </cell>
          <cell r="D50" t="str">
            <v>0</v>
          </cell>
          <cell r="E50">
            <v>531.20839000000001</v>
          </cell>
          <cell r="F50" t="str">
            <v>0</v>
          </cell>
          <cell r="G50" t="str">
            <v>0</v>
          </cell>
          <cell r="H50" t="str">
            <v>0</v>
          </cell>
          <cell r="I50" t="str">
            <v>0</v>
          </cell>
          <cell r="J50">
            <v>80.478269999999995</v>
          </cell>
          <cell r="K50" t="str">
            <v>0</v>
          </cell>
          <cell r="L50" t="str">
            <v>0</v>
          </cell>
          <cell r="M50" t="str">
            <v>0</v>
          </cell>
          <cell r="N50" t="str">
            <v>0</v>
          </cell>
          <cell r="O50">
            <v>276.59147000000002</v>
          </cell>
          <cell r="P50" t="str">
            <v>0</v>
          </cell>
          <cell r="Q50" t="str">
            <v>0</v>
          </cell>
        </row>
        <row r="51">
          <cell r="A51" t="str">
            <v>400</v>
          </cell>
          <cell r="B51" t="str">
            <v>GAD-400 Stock Plan Services-GAD</v>
          </cell>
          <cell r="C51" t="str">
            <v>0</v>
          </cell>
          <cell r="D51" t="str">
            <v>0</v>
          </cell>
          <cell r="E51">
            <v>8584.8942999999999</v>
          </cell>
          <cell r="F51" t="str">
            <v>0</v>
          </cell>
          <cell r="G51" t="str">
            <v>0</v>
          </cell>
          <cell r="H51" t="str">
            <v>0</v>
          </cell>
          <cell r="I51" t="str">
            <v>0</v>
          </cell>
          <cell r="J51">
            <v>1072.0215499999999</v>
          </cell>
          <cell r="K51" t="str">
            <v>0</v>
          </cell>
          <cell r="L51" t="str">
            <v>0</v>
          </cell>
          <cell r="M51" t="str">
            <v>0</v>
          </cell>
          <cell r="N51" t="str">
            <v>0</v>
          </cell>
          <cell r="O51">
            <v>6251.0973100000001</v>
          </cell>
          <cell r="P51" t="str">
            <v>0</v>
          </cell>
          <cell r="Q51" t="str">
            <v>0</v>
          </cell>
        </row>
        <row r="52">
          <cell r="A52" t="str">
            <v>PCO</v>
          </cell>
          <cell r="B52" t="str">
            <v>Private Client Other</v>
          </cell>
          <cell r="C52" t="str">
            <v>0</v>
          </cell>
          <cell r="D52" t="str">
            <v>0</v>
          </cell>
          <cell r="E52">
            <v>380.72751</v>
          </cell>
          <cell r="F52" t="str">
            <v>0</v>
          </cell>
          <cell r="G52" t="str">
            <v>0</v>
          </cell>
          <cell r="H52" t="str">
            <v>0</v>
          </cell>
          <cell r="I52" t="str">
            <v>0</v>
          </cell>
          <cell r="J52">
            <v>42.045439999999999</v>
          </cell>
          <cell r="K52" t="str">
            <v>0</v>
          </cell>
          <cell r="L52" t="str">
            <v>0</v>
          </cell>
          <cell r="M52" t="str">
            <v>0</v>
          </cell>
          <cell r="N52" t="str">
            <v>0</v>
          </cell>
          <cell r="O52">
            <v>264.15262000000001</v>
          </cell>
          <cell r="P52" t="str">
            <v>0</v>
          </cell>
          <cell r="Q52" t="str">
            <v>0</v>
          </cell>
        </row>
        <row r="53">
          <cell r="A53" t="str">
            <v>ER</v>
          </cell>
          <cell r="B53" t="str">
            <v>Equity Research</v>
          </cell>
          <cell r="C53">
            <v>3167.3835199999999</v>
          </cell>
          <cell r="D53" t="str">
            <v>0</v>
          </cell>
          <cell r="E53">
            <v>9230.5629700000009</v>
          </cell>
          <cell r="F53">
            <v>4634.5685199999998</v>
          </cell>
          <cell r="G53" t="str">
            <v>0</v>
          </cell>
          <cell r="H53">
            <v>246.16059999999999</v>
          </cell>
          <cell r="I53" t="str">
            <v>0</v>
          </cell>
          <cell r="J53">
            <v>834.37920999999994</v>
          </cell>
          <cell r="K53">
            <v>365.96037999999999</v>
          </cell>
          <cell r="L53" t="str">
            <v>0</v>
          </cell>
          <cell r="M53">
            <v>2339.9787099999999</v>
          </cell>
          <cell r="N53" t="str">
            <v>0</v>
          </cell>
          <cell r="O53">
            <v>6693.9851799999997</v>
          </cell>
          <cell r="P53">
            <v>3478.2468699999999</v>
          </cell>
          <cell r="Q53" t="str">
            <v>0</v>
          </cell>
        </row>
      </sheetData>
      <sheetData sheetId="21" refreshError="1"/>
      <sheetData sheetId="22" refreshError="1"/>
      <sheetData sheetId="23"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Rev Bldg"/>
      <sheetName val="Building"/>
      <sheetName val="Retail"/>
      <sheetName val="Retail OL"/>
      <sheetName val="Portfolio Var."/>
      <sheetName val="Recon"/>
      <sheetName val="LineTot"/>
      <sheetName val="TI2003Data"/>
    </sheetNames>
    <sheetDataSet>
      <sheetData sheetId="0" refreshError="1"/>
      <sheetData sheetId="1"/>
      <sheetData sheetId="2" refreshError="1"/>
      <sheetData sheetId="3"/>
      <sheetData sheetId="4"/>
      <sheetData sheetId="5" refreshError="1"/>
      <sheetData sheetId="6"/>
      <sheetData sheetId="7" refreshError="1"/>
      <sheetData sheetId="8"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_Canada-Top 10 Sq Ft"/>
      <sheetName val="Index"/>
      <sheetName val="Mananged-NonMan-Sum"/>
      <sheetName val="Mananged-NonMan-DT"/>
      <sheetName val="CRS-Portf"/>
      <sheetName val="AP-Portf"/>
      <sheetName val="EMEA-Portf"/>
      <sheetName val="LA-Portf"/>
      <sheetName val="US_Canada-Portf"/>
      <sheetName val="CRS-BldgFunction"/>
      <sheetName val="CRS-Bldg Group By Area"/>
      <sheetName val="AP-Bldg Group By Area"/>
      <sheetName val="EMEA-Bldg Group By Area"/>
      <sheetName val="LA-Bldg Group By Area"/>
      <sheetName val="US_Canada-Bldg Group By Area"/>
      <sheetName val="CRS-Top 20 Sq Ft"/>
      <sheetName val="AP-Top 10 Sq Ft"/>
      <sheetName val="EMEA-Top 10 Sq Ft"/>
      <sheetName val="LA-Top 10 Sq Ft"/>
      <sheetName val="CRS-PortfVacancy"/>
      <sheetName val="VacOver20M"/>
      <sheetName val="Vac3-20M"/>
      <sheetName val="Vac1-3M"/>
      <sheetName val="CRS-LeaseExp"/>
      <sheetName val="Overview"/>
      <sheetName val="Ret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c1-3M"/>
      <sheetName val="Index"/>
      <sheetName val="Mananged-NonMan-Sum"/>
      <sheetName val="Mananged-NonMan-DT"/>
      <sheetName val="NON CRS-Portf"/>
      <sheetName val="CRS-Portf"/>
      <sheetName val="AP-Portf"/>
      <sheetName val="EMEA-Portf"/>
      <sheetName val="LA-Portf"/>
      <sheetName val="US_Canada-Portf"/>
      <sheetName val="CRS-BldgFunction"/>
      <sheetName val="CRS-Bldg Group By Area"/>
      <sheetName val="AP-Bldg Group By Area"/>
      <sheetName val="EMEA-Bldg Group By Area"/>
      <sheetName val="LA-Bldg Group By Area"/>
      <sheetName val="US_Canada-Bldg Group By Area"/>
      <sheetName val="CRS-Top 20 Sq Ft"/>
      <sheetName val="AP-Top 10 Sq Ft"/>
      <sheetName val="EMEA-Top 10 Sq Ft"/>
      <sheetName val="LA-Top 10 Sq Ft"/>
      <sheetName val="US_Canada-Top 10 Sq Ft"/>
      <sheetName val="CRS-PortfVacancy"/>
      <sheetName val="VacOver20M"/>
      <sheetName val="Vac3-20M"/>
      <sheetName val="CRS-LeaseExp"/>
    </sheetNames>
    <sheetDataSet>
      <sheetData sheetId="0" refreshError="1">
        <row r="12">
          <cell r="B12" t="str">
            <v>Bldg Code</v>
          </cell>
          <cell r="C12" t="str">
            <v>User Trn ID</v>
          </cell>
          <cell r="D12" t="str">
            <v>Building Type</v>
          </cell>
          <cell r="E12" t="str">
            <v>Country</v>
          </cell>
          <cell r="F12" t="str">
            <v>Bank Group</v>
          </cell>
          <cell r="G12" t="str">
            <v>Bldg Name</v>
          </cell>
          <cell r="H12" t="str">
            <v>Bldg Use</v>
          </cell>
          <cell r="I12" t="str">
            <v>Gross/  Rentable Area</v>
          </cell>
          <cell r="J12" t="str">
            <v>Useable Area</v>
          </cell>
          <cell r="K12" t="str">
            <v>% Usable</v>
          </cell>
          <cell r="L12" t="str">
            <v>Vacant Available</v>
          </cell>
          <cell r="M12" t="str">
            <v>Vacant Excess</v>
          </cell>
        </row>
        <row r="14">
          <cell r="B14" t="str">
            <v>P149</v>
          </cell>
          <cell r="C14" t="str">
            <v>1</v>
          </cell>
          <cell r="D14" t="str">
            <v>Leased</v>
          </cell>
          <cell r="E14" t="str">
            <v>TAIWAN</v>
          </cell>
          <cell r="F14" t="str">
            <v>GLOBAL CONSUMER</v>
          </cell>
          <cell r="G14" t="str">
            <v>CCB</v>
          </cell>
          <cell r="H14" t="str">
            <v>OFFICE</v>
          </cell>
          <cell r="I14">
            <v>72301.788</v>
          </cell>
          <cell r="J14">
            <v>72301.788</v>
          </cell>
          <cell r="K14">
            <v>1</v>
          </cell>
          <cell r="L14">
            <v>118.404</v>
          </cell>
          <cell r="M14">
            <v>0</v>
          </cell>
        </row>
        <row r="15">
          <cell r="B15" t="str">
            <v>X233</v>
          </cell>
          <cell r="C15" t="str">
            <v>1</v>
          </cell>
          <cell r="D15" t="str">
            <v>Leased</v>
          </cell>
          <cell r="E15" t="str">
            <v>AUSTRALIA</v>
          </cell>
          <cell r="F15" t="str">
            <v>GLOBAL CONSUMER</v>
          </cell>
          <cell r="G15" t="str">
            <v>SUITE 3</v>
          </cell>
          <cell r="H15" t="str">
            <v>OFFICE</v>
          </cell>
          <cell r="I15">
            <v>979.52399999999989</v>
          </cell>
          <cell r="J15">
            <v>979.52399999999989</v>
          </cell>
          <cell r="K15">
            <v>1</v>
          </cell>
          <cell r="L15">
            <v>979.52399999999989</v>
          </cell>
          <cell r="M15">
            <v>0</v>
          </cell>
        </row>
        <row r="16">
          <cell r="B16" t="str">
            <v>P134</v>
          </cell>
          <cell r="C16" t="str">
            <v>1</v>
          </cell>
          <cell r="D16" t="str">
            <v>Leased</v>
          </cell>
          <cell r="E16" t="str">
            <v>HONG KONG</v>
          </cell>
          <cell r="F16" t="str">
            <v>GLOBAL FINANCE</v>
          </cell>
          <cell r="G16" t="str">
            <v>TWO HARBOR FRONT</v>
          </cell>
          <cell r="H16" t="str">
            <v>OFFICE</v>
          </cell>
          <cell r="I16">
            <v>68825.015999999989</v>
          </cell>
          <cell r="J16">
            <v>59750.964</v>
          </cell>
          <cell r="K16">
            <v>0.86815764779480775</v>
          </cell>
          <cell r="L16">
            <v>1033.3440000000001</v>
          </cell>
          <cell r="M16">
            <v>0</v>
          </cell>
        </row>
        <row r="17">
          <cell r="B17" t="str">
            <v>N144</v>
          </cell>
          <cell r="C17" t="str">
            <v>1</v>
          </cell>
          <cell r="D17" t="str">
            <v>Leased</v>
          </cell>
          <cell r="E17" t="str">
            <v>AUSTRALIA</v>
          </cell>
          <cell r="F17" t="str">
            <v>GLOBAL CONSUMER</v>
          </cell>
          <cell r="G17" t="str">
            <v>PITT STREET</v>
          </cell>
          <cell r="H17" t="str">
            <v>BRANCH</v>
          </cell>
          <cell r="I17">
            <v>1679.184</v>
          </cell>
          <cell r="J17">
            <v>1679.184</v>
          </cell>
          <cell r="K17">
            <v>1</v>
          </cell>
          <cell r="L17">
            <v>0</v>
          </cell>
          <cell r="M17">
            <v>0</v>
          </cell>
        </row>
        <row r="18">
          <cell r="B18" t="str">
            <v>N143</v>
          </cell>
          <cell r="C18" t="str">
            <v>1</v>
          </cell>
          <cell r="D18" t="str">
            <v>Leased</v>
          </cell>
          <cell r="E18" t="str">
            <v>AUSTRALIA</v>
          </cell>
          <cell r="F18" t="str">
            <v>GLOBAL CONSUMER</v>
          </cell>
          <cell r="G18" t="str">
            <v>380 VICTORIA AVE</v>
          </cell>
          <cell r="H18" t="str">
            <v>BRANCH</v>
          </cell>
          <cell r="I18">
            <v>2368.08</v>
          </cell>
          <cell r="J18">
            <v>2368.08</v>
          </cell>
          <cell r="K18">
            <v>1</v>
          </cell>
          <cell r="L18">
            <v>0</v>
          </cell>
          <cell r="M18">
            <v>0</v>
          </cell>
        </row>
        <row r="19">
          <cell r="B19" t="str">
            <v>N054</v>
          </cell>
          <cell r="C19" t="str">
            <v>1</v>
          </cell>
          <cell r="D19" t="str">
            <v>Leased</v>
          </cell>
          <cell r="E19" t="str">
            <v>NEW ZEALAND</v>
          </cell>
          <cell r="F19" t="str">
            <v>GLOBAL FINANCE</v>
          </cell>
          <cell r="G19" t="str">
            <v>IBM BUILDING</v>
          </cell>
          <cell r="H19" t="str">
            <v>OFFICE</v>
          </cell>
          <cell r="I19">
            <v>5285.1239999999998</v>
          </cell>
          <cell r="J19">
            <v>5285.1239999999998</v>
          </cell>
          <cell r="K19">
            <v>1</v>
          </cell>
          <cell r="L19">
            <v>656.60399999999993</v>
          </cell>
          <cell r="M19">
            <v>0</v>
          </cell>
        </row>
        <row r="20">
          <cell r="I20">
            <v>151438.71599999999</v>
          </cell>
          <cell r="J20">
            <v>142364.66400000002</v>
          </cell>
          <cell r="K20">
            <v>0.94008102921316394</v>
          </cell>
          <cell r="L20">
            <v>2787.8759999999997</v>
          </cell>
          <cell r="M20">
            <v>0</v>
          </cell>
        </row>
        <row r="22">
          <cell r="B22" t="str">
            <v>P115</v>
          </cell>
          <cell r="C22" t="str">
            <v>1</v>
          </cell>
          <cell r="D22" t="str">
            <v>Leased</v>
          </cell>
          <cell r="E22" t="str">
            <v>BELGIUM</v>
          </cell>
          <cell r="F22" t="str">
            <v>GLOBAL CONSUMER</v>
          </cell>
          <cell r="G22" t="str">
            <v>RUE XHAVEE 16</v>
          </cell>
          <cell r="H22" t="str">
            <v>BRANCH</v>
          </cell>
          <cell r="I22">
            <v>3153.8519999999999</v>
          </cell>
          <cell r="J22">
            <v>3089.268</v>
          </cell>
          <cell r="K22">
            <v>0.97952218430034133</v>
          </cell>
          <cell r="L22">
            <v>150.696</v>
          </cell>
          <cell r="M22">
            <v>0</v>
          </cell>
        </row>
        <row r="23">
          <cell r="B23" t="str">
            <v>B820</v>
          </cell>
          <cell r="C23" t="str">
            <v>1</v>
          </cell>
          <cell r="D23" t="str">
            <v>Leased</v>
          </cell>
          <cell r="E23" t="str">
            <v>BELGIUM</v>
          </cell>
          <cell r="F23" t="str">
            <v>GLOBAL CONSUMER</v>
          </cell>
          <cell r="G23" t="str">
            <v>BREDABAAN 460/462</v>
          </cell>
          <cell r="H23" t="str">
            <v>BRANCH</v>
          </cell>
          <cell r="I23">
            <v>8438.9759999999987</v>
          </cell>
          <cell r="J23">
            <v>3659.76</v>
          </cell>
          <cell r="K23">
            <v>0.43367346938775519</v>
          </cell>
          <cell r="L23">
            <v>505.90799999999996</v>
          </cell>
          <cell r="M23">
            <v>0</v>
          </cell>
        </row>
        <row r="24">
          <cell r="B24" t="str">
            <v>N185</v>
          </cell>
          <cell r="C24" t="str">
            <v>1</v>
          </cell>
          <cell r="D24" t="str">
            <v>Leased</v>
          </cell>
          <cell r="E24" t="str">
            <v>BELGIUM</v>
          </cell>
          <cell r="F24" t="str">
            <v>GLOBAL CONSUMER</v>
          </cell>
          <cell r="G24" t="str">
            <v>BUISSET</v>
          </cell>
          <cell r="H24" t="str">
            <v>BRANCH</v>
          </cell>
          <cell r="I24">
            <v>5382</v>
          </cell>
          <cell r="J24">
            <v>4531.6439999999993</v>
          </cell>
          <cell r="K24">
            <v>0.84199999999999986</v>
          </cell>
          <cell r="L24">
            <v>645.84</v>
          </cell>
          <cell r="M24">
            <v>0</v>
          </cell>
        </row>
        <row r="25">
          <cell r="B25" t="str">
            <v>B829</v>
          </cell>
          <cell r="C25" t="str">
            <v>1</v>
          </cell>
          <cell r="D25" t="str">
            <v>Leased</v>
          </cell>
          <cell r="E25" t="str">
            <v>BELGIUM</v>
          </cell>
          <cell r="F25" t="str">
            <v>GLOBAL CONSUMER</v>
          </cell>
          <cell r="G25" t="str">
            <v>A. PIETERSLAAN 75/77</v>
          </cell>
          <cell r="H25" t="str">
            <v>BRANCH</v>
          </cell>
          <cell r="I25">
            <v>5306.652</v>
          </cell>
          <cell r="J25">
            <v>3121.56</v>
          </cell>
          <cell r="K25">
            <v>0.58823529411764708</v>
          </cell>
          <cell r="L25">
            <v>753.48</v>
          </cell>
          <cell r="M25">
            <v>0</v>
          </cell>
        </row>
        <row r="26">
          <cell r="B26" t="str">
            <v>B836</v>
          </cell>
          <cell r="C26" t="str">
            <v>1</v>
          </cell>
          <cell r="D26" t="str">
            <v>Leased</v>
          </cell>
          <cell r="E26" t="str">
            <v>BELGIUM</v>
          </cell>
          <cell r="F26" t="str">
            <v>GLOBAL CONSUMER</v>
          </cell>
          <cell r="G26" t="str">
            <v>OTTERSTRAAT 5/7</v>
          </cell>
          <cell r="H26" t="str">
            <v>BRANCH</v>
          </cell>
          <cell r="I26">
            <v>4208.7240000000002</v>
          </cell>
          <cell r="J26">
            <v>2540.3039999999996</v>
          </cell>
          <cell r="K26">
            <v>0.60358056265984639</v>
          </cell>
          <cell r="L26">
            <v>0</v>
          </cell>
          <cell r="M26">
            <v>0</v>
          </cell>
        </row>
        <row r="27">
          <cell r="B27" t="str">
            <v>E603</v>
          </cell>
          <cell r="C27" t="str">
            <v>1</v>
          </cell>
          <cell r="D27" t="str">
            <v>Leased</v>
          </cell>
          <cell r="E27" t="str">
            <v>UNITED KINGDOM</v>
          </cell>
          <cell r="F27" t="str">
            <v>GLOBAL CONSUMER</v>
          </cell>
          <cell r="G27" t="str">
            <v>MONACO HOUSE</v>
          </cell>
          <cell r="H27" t="str">
            <v>OFFICE</v>
          </cell>
          <cell r="I27">
            <v>1001.0519999999999</v>
          </cell>
          <cell r="J27">
            <v>1001.0519999999999</v>
          </cell>
          <cell r="K27">
            <v>1</v>
          </cell>
          <cell r="L27">
            <v>0</v>
          </cell>
          <cell r="M27">
            <v>1001.052</v>
          </cell>
        </row>
        <row r="28">
          <cell r="B28" t="str">
            <v>C481</v>
          </cell>
          <cell r="C28" t="str">
            <v>1</v>
          </cell>
          <cell r="D28" t="str">
            <v>Leased</v>
          </cell>
          <cell r="E28" t="str">
            <v>BELGIUM</v>
          </cell>
          <cell r="F28" t="str">
            <v>GLOBAL CONSUMER</v>
          </cell>
          <cell r="G28" t="str">
            <v>PL. VANDERKINDERE 5</v>
          </cell>
          <cell r="H28" t="str">
            <v>BRANCH</v>
          </cell>
          <cell r="I28">
            <v>2691</v>
          </cell>
          <cell r="J28">
            <v>2152.8000000000002</v>
          </cell>
          <cell r="K28">
            <v>0.8</v>
          </cell>
          <cell r="L28">
            <v>1076.4000000000001</v>
          </cell>
          <cell r="M28">
            <v>0</v>
          </cell>
        </row>
        <row r="29">
          <cell r="B29" t="str">
            <v>B813</v>
          </cell>
          <cell r="C29" t="str">
            <v>1</v>
          </cell>
          <cell r="D29" t="str">
            <v>Leased</v>
          </cell>
          <cell r="E29" t="str">
            <v>BELGIUM</v>
          </cell>
          <cell r="F29" t="str">
            <v>GLOBAL CONSUMER</v>
          </cell>
          <cell r="G29" t="str">
            <v>OOSTSTRAAT 47</v>
          </cell>
          <cell r="H29" t="str">
            <v>BRANCH</v>
          </cell>
          <cell r="I29">
            <v>4510.116</v>
          </cell>
          <cell r="J29">
            <v>3035.4479999999999</v>
          </cell>
          <cell r="K29">
            <v>0.67303102625298328</v>
          </cell>
          <cell r="L29">
            <v>1119.4559999999999</v>
          </cell>
          <cell r="M29">
            <v>0</v>
          </cell>
        </row>
        <row r="30">
          <cell r="B30" t="str">
            <v>Q147</v>
          </cell>
          <cell r="C30" t="str">
            <v>1</v>
          </cell>
          <cell r="D30" t="str">
            <v>Leased</v>
          </cell>
          <cell r="E30" t="str">
            <v>DENMARK</v>
          </cell>
          <cell r="F30" t="str">
            <v>GLOBAL RELATIONSHIP BANKING</v>
          </cell>
          <cell r="G30" t="str">
            <v>DAGMARHUS</v>
          </cell>
          <cell r="H30" t="str">
            <v>OFFICE</v>
          </cell>
          <cell r="I30">
            <v>11991.096</v>
          </cell>
          <cell r="J30">
            <v>10699.415999999999</v>
          </cell>
          <cell r="K30">
            <v>0.89228007181328539</v>
          </cell>
          <cell r="L30">
            <v>1291.68</v>
          </cell>
          <cell r="M30">
            <v>0</v>
          </cell>
        </row>
        <row r="31">
          <cell r="B31" t="str">
            <v>N186</v>
          </cell>
          <cell r="C31" t="str">
            <v>1</v>
          </cell>
          <cell r="D31" t="str">
            <v>Leased</v>
          </cell>
          <cell r="E31" t="str">
            <v>BELGIUM</v>
          </cell>
          <cell r="F31" t="str">
            <v>GLOBAL CONSUMER</v>
          </cell>
          <cell r="G31" t="str">
            <v>KOUTER 146</v>
          </cell>
          <cell r="H31" t="str">
            <v>BRANCH</v>
          </cell>
          <cell r="I31">
            <v>9806.003999999999</v>
          </cell>
          <cell r="J31">
            <v>8826.48</v>
          </cell>
          <cell r="K31">
            <v>0.9001097694840835</v>
          </cell>
          <cell r="L31">
            <v>1399.32</v>
          </cell>
          <cell r="M31">
            <v>0</v>
          </cell>
        </row>
        <row r="32">
          <cell r="B32" t="str">
            <v>B788</v>
          </cell>
          <cell r="C32" t="str">
            <v>1</v>
          </cell>
          <cell r="D32" t="str">
            <v>Leased</v>
          </cell>
          <cell r="E32" t="str">
            <v>BELGIUM</v>
          </cell>
          <cell r="F32" t="str">
            <v>GLOBAL CONSUMER</v>
          </cell>
          <cell r="G32" t="str">
            <v>ABDIJSTRAAT 201/203</v>
          </cell>
          <cell r="H32" t="str">
            <v>AGENT</v>
          </cell>
          <cell r="I32">
            <v>3670.5239999999999</v>
          </cell>
          <cell r="J32">
            <v>3670.5239999999999</v>
          </cell>
          <cell r="K32">
            <v>1</v>
          </cell>
          <cell r="L32">
            <v>1603.836</v>
          </cell>
          <cell r="M32">
            <v>0</v>
          </cell>
        </row>
        <row r="33">
          <cell r="B33" t="str">
            <v>D101</v>
          </cell>
          <cell r="C33" t="str">
            <v>1</v>
          </cell>
          <cell r="D33" t="str">
            <v>Leased</v>
          </cell>
          <cell r="E33" t="str">
            <v>INDIA</v>
          </cell>
          <cell r="F33" t="str">
            <v>GLOBAL CONSUMER</v>
          </cell>
          <cell r="G33" t="str">
            <v>VIJAYA BLDG.</v>
          </cell>
          <cell r="H33" t="str">
            <v>OFFICE</v>
          </cell>
          <cell r="I33">
            <v>25026.3</v>
          </cell>
          <cell r="J33">
            <v>16275.168</v>
          </cell>
          <cell r="K33">
            <v>0.65032258064516124</v>
          </cell>
          <cell r="L33">
            <v>2712.5279999999998</v>
          </cell>
          <cell r="M33">
            <v>0</v>
          </cell>
        </row>
        <row r="34">
          <cell r="B34" t="str">
            <v>D314</v>
          </cell>
          <cell r="C34" t="str">
            <v>1</v>
          </cell>
          <cell r="D34" t="str">
            <v>Leased</v>
          </cell>
          <cell r="E34" t="str">
            <v>INDIA</v>
          </cell>
          <cell r="F34" t="str">
            <v>GLOBAL CONSUMER</v>
          </cell>
          <cell r="G34" t="str">
            <v>JEEVAN BHARATHI BLDG.</v>
          </cell>
          <cell r="H34" t="str">
            <v>OFFICE</v>
          </cell>
          <cell r="I34">
            <v>20214.791999999998</v>
          </cell>
          <cell r="J34">
            <v>13142.843999999999</v>
          </cell>
          <cell r="K34">
            <v>0.65015974440894575</v>
          </cell>
          <cell r="L34">
            <v>2712.5279999999998</v>
          </cell>
          <cell r="M34">
            <v>0</v>
          </cell>
        </row>
        <row r="35">
          <cell r="I35">
            <v>105401.08799999999</v>
          </cell>
          <cell r="J35">
            <v>75746.267999999982</v>
          </cell>
          <cell r="K35">
            <v>0.71864787581699341</v>
          </cell>
          <cell r="L35">
            <v>13971.672</v>
          </cell>
          <cell r="M35">
            <v>1001.052</v>
          </cell>
        </row>
        <row r="37">
          <cell r="B37" t="str">
            <v>A437</v>
          </cell>
          <cell r="C37" t="str">
            <v>3</v>
          </cell>
          <cell r="D37" t="str">
            <v>Leased</v>
          </cell>
          <cell r="E37" t="str">
            <v>MEXICO</v>
          </cell>
          <cell r="F37" t="str">
            <v>GLOBAL CONSUMER</v>
          </cell>
          <cell r="G37" t="str">
            <v>SUC MONTERREY</v>
          </cell>
          <cell r="H37" t="str">
            <v>OFFICE</v>
          </cell>
          <cell r="I37">
            <v>5382</v>
          </cell>
          <cell r="J37">
            <v>5382</v>
          </cell>
          <cell r="K37">
            <v>1</v>
          </cell>
          <cell r="L37">
            <v>215.28</v>
          </cell>
          <cell r="M37">
            <v>0</v>
          </cell>
        </row>
        <row r="38">
          <cell r="B38" t="str">
            <v>R161</v>
          </cell>
          <cell r="C38" t="str">
            <v>1</v>
          </cell>
          <cell r="D38" t="str">
            <v>Leased</v>
          </cell>
          <cell r="E38" t="str">
            <v>PANAMA</v>
          </cell>
          <cell r="F38" t="str">
            <v>GLOBAL CONSUMER</v>
          </cell>
          <cell r="G38" t="str">
            <v>CRISTOBAL</v>
          </cell>
          <cell r="H38" t="str">
            <v>BRANCH</v>
          </cell>
          <cell r="I38">
            <v>3767.4</v>
          </cell>
          <cell r="J38">
            <v>3229.2</v>
          </cell>
          <cell r="K38">
            <v>0.8571428571428571</v>
          </cell>
          <cell r="L38">
            <v>290.62799999999999</v>
          </cell>
          <cell r="M38">
            <v>0</v>
          </cell>
        </row>
        <row r="39">
          <cell r="B39" t="str">
            <v>H091</v>
          </cell>
          <cell r="C39" t="str">
            <v>1</v>
          </cell>
          <cell r="D39" t="str">
            <v>Owned</v>
          </cell>
          <cell r="E39" t="str">
            <v>URUGUAY</v>
          </cell>
          <cell r="F39" t="str">
            <v>GLOBAL CONSUMER</v>
          </cell>
          <cell r="G39" t="str">
            <v>COCHERAS</v>
          </cell>
          <cell r="H39" t="str">
            <v>PARKING LOT</v>
          </cell>
          <cell r="I39">
            <v>322.92</v>
          </cell>
          <cell r="J39">
            <v>322.92</v>
          </cell>
          <cell r="K39">
            <v>1</v>
          </cell>
          <cell r="L39">
            <v>322.92</v>
          </cell>
          <cell r="M39">
            <v>0</v>
          </cell>
        </row>
        <row r="40">
          <cell r="B40" t="str">
            <v>A513</v>
          </cell>
          <cell r="C40" t="str">
            <v>1</v>
          </cell>
          <cell r="D40" t="str">
            <v>Leased</v>
          </cell>
          <cell r="E40" t="str">
            <v>PUERTO RICO</v>
          </cell>
          <cell r="F40" t="str">
            <v>GLOBAL CONSUMER</v>
          </cell>
          <cell r="G40" t="str">
            <v>PUERTO NUEVO</v>
          </cell>
          <cell r="H40" t="str">
            <v>BRANCH</v>
          </cell>
          <cell r="I40">
            <v>7028.8919999999998</v>
          </cell>
          <cell r="J40">
            <v>7028.8919999999998</v>
          </cell>
          <cell r="K40">
            <v>1</v>
          </cell>
          <cell r="L40">
            <v>0</v>
          </cell>
          <cell r="M40">
            <v>893.41199999999992</v>
          </cell>
        </row>
        <row r="41">
          <cell r="B41" t="str">
            <v>H355</v>
          </cell>
          <cell r="C41" t="str">
            <v>1</v>
          </cell>
          <cell r="D41" t="str">
            <v>Owned</v>
          </cell>
          <cell r="E41" t="str">
            <v>COLOMBIA</v>
          </cell>
          <cell r="F41" t="str">
            <v>GLOBAL CONSUMER</v>
          </cell>
          <cell r="G41" t="str">
            <v>VERSALLES</v>
          </cell>
          <cell r="H41" t="str">
            <v>UNIT TELLER</v>
          </cell>
          <cell r="I41">
            <v>1291.68</v>
          </cell>
          <cell r="J41">
            <v>1291.68</v>
          </cell>
          <cell r="K41">
            <v>1</v>
          </cell>
          <cell r="L41">
            <v>1291.68</v>
          </cell>
          <cell r="M41">
            <v>0</v>
          </cell>
        </row>
        <row r="42">
          <cell r="B42" t="str">
            <v>H344</v>
          </cell>
          <cell r="C42" t="str">
            <v>1</v>
          </cell>
          <cell r="D42" t="str">
            <v>Owned</v>
          </cell>
          <cell r="E42" t="str">
            <v>COLOMBIA</v>
          </cell>
          <cell r="F42" t="str">
            <v>GLOBAL CONSUMER</v>
          </cell>
          <cell r="G42" t="str">
            <v>PRADO</v>
          </cell>
          <cell r="H42" t="str">
            <v>UNIT TELLER</v>
          </cell>
          <cell r="I42">
            <v>2152.8000000000002</v>
          </cell>
          <cell r="J42">
            <v>2012.8679999999999</v>
          </cell>
          <cell r="K42">
            <v>0.93499999999999994</v>
          </cell>
          <cell r="L42">
            <v>1689.9479999999999</v>
          </cell>
          <cell r="M42">
            <v>322.92</v>
          </cell>
        </row>
        <row r="43">
          <cell r="B43" t="str">
            <v>A459</v>
          </cell>
          <cell r="C43" t="str">
            <v>1</v>
          </cell>
          <cell r="D43" t="str">
            <v>Leased</v>
          </cell>
          <cell r="E43" t="str">
            <v>PANAMA</v>
          </cell>
          <cell r="F43" t="str">
            <v>GLOBAL CONSUMER</v>
          </cell>
          <cell r="G43" t="str">
            <v>EDIF FORD</v>
          </cell>
          <cell r="H43" t="str">
            <v>LOAN CENTER</v>
          </cell>
          <cell r="I43">
            <v>7050.42</v>
          </cell>
          <cell r="J43">
            <v>7050.42</v>
          </cell>
          <cell r="K43">
            <v>1</v>
          </cell>
          <cell r="L43">
            <v>2325.0239999999999</v>
          </cell>
          <cell r="M43">
            <v>0</v>
          </cell>
        </row>
        <row r="44">
          <cell r="B44" t="str">
            <v>D170</v>
          </cell>
          <cell r="C44" t="str">
            <v>1</v>
          </cell>
          <cell r="D44" t="str">
            <v>Leased</v>
          </cell>
          <cell r="E44" t="str">
            <v>PUERTO RICO</v>
          </cell>
          <cell r="F44" t="str">
            <v>GLOBAL CONSUMER</v>
          </cell>
          <cell r="G44" t="str">
            <v>PONCE II</v>
          </cell>
          <cell r="H44" t="str">
            <v>BRANCH</v>
          </cell>
          <cell r="I44">
            <v>6835.14</v>
          </cell>
          <cell r="J44">
            <v>6835.14</v>
          </cell>
          <cell r="K44">
            <v>1</v>
          </cell>
          <cell r="L44">
            <v>0</v>
          </cell>
          <cell r="M44">
            <v>2325.0239999999999</v>
          </cell>
        </row>
        <row r="45">
          <cell r="B45" t="str">
            <v>P017</v>
          </cell>
          <cell r="C45" t="str">
            <v>1</v>
          </cell>
          <cell r="D45" t="str">
            <v>Owned</v>
          </cell>
          <cell r="E45" t="str">
            <v>COLOMBIA</v>
          </cell>
          <cell r="F45" t="str">
            <v>GLOBAL CONSUMER</v>
          </cell>
          <cell r="G45" t="str">
            <v>P.STA MON</v>
          </cell>
          <cell r="H45" t="str">
            <v>BRANCH</v>
          </cell>
          <cell r="I45">
            <v>8094.5279999999993</v>
          </cell>
          <cell r="J45">
            <v>7545.5639999999994</v>
          </cell>
          <cell r="K45">
            <v>0.93218085106382975</v>
          </cell>
          <cell r="L45">
            <v>2647.944</v>
          </cell>
          <cell r="M45">
            <v>0</v>
          </cell>
        </row>
        <row r="46">
          <cell r="B46" t="str">
            <v>R080</v>
          </cell>
          <cell r="C46" t="str">
            <v>2</v>
          </cell>
          <cell r="D46" t="str">
            <v>Leased</v>
          </cell>
          <cell r="E46" t="str">
            <v>BRAZIL</v>
          </cell>
          <cell r="F46" t="str">
            <v>GLOBAL CONSUMER</v>
          </cell>
          <cell r="G46" t="str">
            <v>CITIBANK OF BH</v>
          </cell>
          <cell r="H46" t="str">
            <v>BRANCH</v>
          </cell>
          <cell r="I46">
            <v>23002.667999999998</v>
          </cell>
          <cell r="J46">
            <v>17060.939999999999</v>
          </cell>
          <cell r="K46">
            <v>0.74169396350023398</v>
          </cell>
          <cell r="L46">
            <v>0</v>
          </cell>
          <cell r="M46">
            <v>2809.404</v>
          </cell>
        </row>
        <row r="47">
          <cell r="B47" t="str">
            <v>A457</v>
          </cell>
          <cell r="C47" t="str">
            <v>1</v>
          </cell>
          <cell r="D47" t="str">
            <v>Owned</v>
          </cell>
          <cell r="E47" t="str">
            <v>PANAMA</v>
          </cell>
          <cell r="F47" t="str">
            <v>GLOBAL CONSUMER</v>
          </cell>
          <cell r="G47" t="str">
            <v>BALBOA</v>
          </cell>
          <cell r="H47" t="str">
            <v>BRANCH</v>
          </cell>
          <cell r="I47">
            <v>8137.5839999999998</v>
          </cell>
          <cell r="J47">
            <v>6049.3679999999995</v>
          </cell>
          <cell r="K47">
            <v>0.74338624338624337</v>
          </cell>
          <cell r="L47">
            <v>0</v>
          </cell>
          <cell r="M47">
            <v>2863.2239999999997</v>
          </cell>
        </row>
        <row r="48">
          <cell r="I48">
            <v>73066.031999999992</v>
          </cell>
          <cell r="J48">
            <v>63808.991999999998</v>
          </cell>
          <cell r="K48">
            <v>0.87330583382439608</v>
          </cell>
          <cell r="L48">
            <v>8783.4239999999991</v>
          </cell>
          <cell r="M48">
            <v>9213.9840000000004</v>
          </cell>
        </row>
        <row r="50">
          <cell r="B50" t="str">
            <v>0330</v>
          </cell>
          <cell r="C50" t="str">
            <v>1</v>
          </cell>
          <cell r="D50" t="str">
            <v>Leased</v>
          </cell>
          <cell r="E50" t="str">
            <v>USA</v>
          </cell>
          <cell r="F50" t="str">
            <v>CITIBANKING US/EUROPE</v>
          </cell>
          <cell r="G50" t="str">
            <v>NORTHERN</v>
          </cell>
          <cell r="H50" t="str">
            <v>BRANCH</v>
          </cell>
          <cell r="I50">
            <v>10500</v>
          </cell>
          <cell r="J50">
            <v>8622</v>
          </cell>
          <cell r="K50">
            <v>0.82114285714285717</v>
          </cell>
          <cell r="L50">
            <v>100</v>
          </cell>
        </row>
        <row r="51">
          <cell r="B51" t="str">
            <v>0156</v>
          </cell>
          <cell r="C51" t="str">
            <v>1</v>
          </cell>
          <cell r="D51" t="str">
            <v>Leased</v>
          </cell>
          <cell r="E51" t="str">
            <v>USA</v>
          </cell>
          <cell r="F51" t="str">
            <v>CITIBANKING US/EUROPE</v>
          </cell>
          <cell r="G51" t="str">
            <v>DIX HILLS</v>
          </cell>
          <cell r="H51" t="str">
            <v>KIOSK</v>
          </cell>
          <cell r="I51">
            <v>640</v>
          </cell>
          <cell r="J51">
            <v>640</v>
          </cell>
          <cell r="K51">
            <v>1</v>
          </cell>
          <cell r="L51">
            <v>150</v>
          </cell>
        </row>
        <row r="52">
          <cell r="B52" t="str">
            <v>4011</v>
          </cell>
          <cell r="C52" t="str">
            <v>1</v>
          </cell>
          <cell r="D52" t="str">
            <v>Leased</v>
          </cell>
          <cell r="E52" t="str">
            <v>USA</v>
          </cell>
          <cell r="G52" t="str">
            <v>STAMFORD TOWERS</v>
          </cell>
          <cell r="H52" t="str">
            <v>OFFICE</v>
          </cell>
          <cell r="I52">
            <v>135909</v>
          </cell>
          <cell r="J52">
            <v>135909</v>
          </cell>
          <cell r="K52">
            <v>1</v>
          </cell>
          <cell r="L52">
            <v>243</v>
          </cell>
        </row>
        <row r="53">
          <cell r="B53" t="str">
            <v>0417</v>
          </cell>
          <cell r="C53" t="str">
            <v>1</v>
          </cell>
          <cell r="D53" t="str">
            <v>Leased</v>
          </cell>
          <cell r="E53" t="str">
            <v>USA</v>
          </cell>
          <cell r="F53" t="str">
            <v>CITIBANKING US/EUROPE</v>
          </cell>
          <cell r="G53" t="str">
            <v>79 FIFTH AVENUE-OFFSITE-CBC SITE</v>
          </cell>
          <cell r="H53" t="str">
            <v>BRANCH</v>
          </cell>
          <cell r="I53">
            <v>1600</v>
          </cell>
          <cell r="J53">
            <v>1600</v>
          </cell>
          <cell r="K53">
            <v>1</v>
          </cell>
          <cell r="L53">
            <v>250</v>
          </cell>
        </row>
        <row r="54">
          <cell r="B54" t="str">
            <v>0291</v>
          </cell>
          <cell r="C54" t="str">
            <v>1</v>
          </cell>
          <cell r="D54" t="str">
            <v>Owned</v>
          </cell>
          <cell r="E54" t="str">
            <v>USA</v>
          </cell>
          <cell r="F54" t="str">
            <v>CITIBANKING US/EUROPE</v>
          </cell>
          <cell r="G54" t="str">
            <v>BRONXVILLE</v>
          </cell>
          <cell r="H54" t="str">
            <v>BRANCH</v>
          </cell>
          <cell r="I54">
            <v>8352</v>
          </cell>
          <cell r="J54">
            <v>8352</v>
          </cell>
          <cell r="K54">
            <v>1</v>
          </cell>
          <cell r="L54">
            <v>400</v>
          </cell>
        </row>
        <row r="55">
          <cell r="B55" t="str">
            <v>0242</v>
          </cell>
          <cell r="C55" t="str">
            <v>1</v>
          </cell>
          <cell r="D55" t="str">
            <v>Leased</v>
          </cell>
          <cell r="E55" t="str">
            <v>USA</v>
          </cell>
          <cell r="F55" t="str">
            <v>CITIBANKING US/EUROPE</v>
          </cell>
          <cell r="G55" t="str">
            <v>MADISON/ 65TH STREET</v>
          </cell>
          <cell r="H55" t="str">
            <v>BRANCH</v>
          </cell>
          <cell r="I55">
            <v>6765</v>
          </cell>
          <cell r="J55">
            <v>6765</v>
          </cell>
          <cell r="K55">
            <v>1</v>
          </cell>
          <cell r="L55">
            <v>500</v>
          </cell>
        </row>
        <row r="56">
          <cell r="B56" t="str">
            <v>0253</v>
          </cell>
          <cell r="C56" t="str">
            <v>2</v>
          </cell>
          <cell r="D56" t="str">
            <v>Leased</v>
          </cell>
          <cell r="E56" t="str">
            <v>USA</v>
          </cell>
          <cell r="F56" t="str">
            <v>CITIBANKING US/EUROPE</v>
          </cell>
          <cell r="G56" t="str">
            <v>JEROME AVE. / 208TH STREET</v>
          </cell>
          <cell r="H56" t="str">
            <v>BRANCH</v>
          </cell>
          <cell r="I56">
            <v>2180</v>
          </cell>
          <cell r="J56">
            <v>2180</v>
          </cell>
          <cell r="K56">
            <v>1</v>
          </cell>
          <cell r="L56">
            <v>500</v>
          </cell>
        </row>
        <row r="57">
          <cell r="B57" t="str">
            <v>0309</v>
          </cell>
          <cell r="C57" t="str">
            <v>1</v>
          </cell>
          <cell r="D57" t="str">
            <v>Owned</v>
          </cell>
          <cell r="E57" t="str">
            <v>USA</v>
          </cell>
          <cell r="F57" t="str">
            <v>CITIBANKING US/EUROPE</v>
          </cell>
          <cell r="G57" t="str">
            <v>MAMARONECK</v>
          </cell>
          <cell r="H57" t="str">
            <v>BRANCH</v>
          </cell>
          <cell r="I57">
            <v>8045</v>
          </cell>
          <cell r="J57">
            <v>8045</v>
          </cell>
          <cell r="K57">
            <v>1</v>
          </cell>
          <cell r="L57">
            <v>500</v>
          </cell>
        </row>
        <row r="58">
          <cell r="B58" t="str">
            <v>0531</v>
          </cell>
          <cell r="C58" t="str">
            <v>2</v>
          </cell>
          <cell r="D58" t="str">
            <v>Leased</v>
          </cell>
          <cell r="E58" t="str">
            <v>USA</v>
          </cell>
          <cell r="F58" t="str">
            <v>CITIBANK F.S.B.</v>
          </cell>
          <cell r="G58" t="str">
            <v>DUPONT</v>
          </cell>
          <cell r="H58" t="str">
            <v>BRANCH</v>
          </cell>
          <cell r="I58">
            <v>5263</v>
          </cell>
          <cell r="J58">
            <v>5173</v>
          </cell>
          <cell r="K58">
            <v>0.98289948698460949</v>
          </cell>
          <cell r="L58">
            <v>507</v>
          </cell>
        </row>
        <row r="59">
          <cell r="B59" t="str">
            <v>0189</v>
          </cell>
          <cell r="C59" t="str">
            <v>1</v>
          </cell>
          <cell r="D59" t="str">
            <v>Leased</v>
          </cell>
          <cell r="E59" t="str">
            <v>USA</v>
          </cell>
          <cell r="F59" t="str">
            <v>CITIBANKING US/EUROPE</v>
          </cell>
          <cell r="G59" t="str">
            <v>SYOSSET</v>
          </cell>
          <cell r="H59" t="str">
            <v>BRANCH</v>
          </cell>
          <cell r="I59">
            <v>6000</v>
          </cell>
          <cell r="J59">
            <v>6000</v>
          </cell>
          <cell r="K59">
            <v>1</v>
          </cell>
          <cell r="L59">
            <v>600</v>
          </cell>
        </row>
        <row r="60">
          <cell r="B60" t="str">
            <v>0381</v>
          </cell>
          <cell r="C60" t="str">
            <v>1</v>
          </cell>
          <cell r="D60" t="str">
            <v>Leased</v>
          </cell>
          <cell r="E60" t="str">
            <v>USA</v>
          </cell>
          <cell r="F60" t="str">
            <v>CITIBANKING US/EUROPE</v>
          </cell>
          <cell r="G60" t="str">
            <v>JFK/MAIN</v>
          </cell>
          <cell r="H60" t="str">
            <v>BRANCH</v>
          </cell>
          <cell r="I60">
            <v>9843</v>
          </cell>
          <cell r="J60">
            <v>9843</v>
          </cell>
          <cell r="K60">
            <v>1</v>
          </cell>
          <cell r="L60">
            <v>600</v>
          </cell>
        </row>
        <row r="61">
          <cell r="B61" t="str">
            <v>0504</v>
          </cell>
          <cell r="C61" t="str">
            <v>2</v>
          </cell>
          <cell r="D61" t="str">
            <v>Leased</v>
          </cell>
          <cell r="E61" t="str">
            <v>USA</v>
          </cell>
          <cell r="F61" t="str">
            <v>CITIBANK F.S.B.</v>
          </cell>
          <cell r="G61" t="str">
            <v>CAPITOL HILL</v>
          </cell>
          <cell r="H61" t="str">
            <v>OFFICE</v>
          </cell>
          <cell r="I61">
            <v>9629</v>
          </cell>
          <cell r="J61">
            <v>7252</v>
          </cell>
          <cell r="K61">
            <v>0.75314155156298679</v>
          </cell>
          <cell r="L61">
            <v>770</v>
          </cell>
        </row>
        <row r="62">
          <cell r="B62" t="str">
            <v>0137</v>
          </cell>
          <cell r="C62" t="str">
            <v>1</v>
          </cell>
          <cell r="D62" t="str">
            <v>Leased</v>
          </cell>
          <cell r="E62" t="str">
            <v>USA</v>
          </cell>
          <cell r="F62" t="str">
            <v>CITIBANKING US/EUROPE</v>
          </cell>
          <cell r="G62" t="str">
            <v>AVE. J/ EAST 13TH STREET</v>
          </cell>
          <cell r="H62" t="str">
            <v>BRANCH</v>
          </cell>
          <cell r="I62">
            <v>3743</v>
          </cell>
          <cell r="J62">
            <v>3743</v>
          </cell>
          <cell r="K62">
            <v>1</v>
          </cell>
          <cell r="L62">
            <v>800</v>
          </cell>
        </row>
        <row r="63">
          <cell r="B63" t="str">
            <v>0252</v>
          </cell>
          <cell r="C63" t="str">
            <v>1</v>
          </cell>
          <cell r="D63" t="str">
            <v>Leased</v>
          </cell>
          <cell r="E63" t="str">
            <v>USA</v>
          </cell>
          <cell r="F63" t="str">
            <v>CITIBANKING US/EUROPE</v>
          </cell>
          <cell r="G63" t="str">
            <v>LINCOLN SQUARE</v>
          </cell>
          <cell r="H63" t="str">
            <v>BRANCH</v>
          </cell>
          <cell r="I63">
            <v>9018</v>
          </cell>
          <cell r="J63">
            <v>9018</v>
          </cell>
          <cell r="K63">
            <v>1</v>
          </cell>
          <cell r="L63">
            <v>800</v>
          </cell>
        </row>
        <row r="64">
          <cell r="B64" t="str">
            <v>0336</v>
          </cell>
          <cell r="C64" t="str">
            <v>1</v>
          </cell>
          <cell r="D64" t="str">
            <v>Leased</v>
          </cell>
          <cell r="E64" t="str">
            <v>USA</v>
          </cell>
          <cell r="F64" t="str">
            <v>CITIBANKING US/EUROPE</v>
          </cell>
          <cell r="G64" t="str">
            <v>ASTORIA</v>
          </cell>
          <cell r="H64" t="str">
            <v>BRANCH</v>
          </cell>
          <cell r="I64">
            <v>6160</v>
          </cell>
          <cell r="J64">
            <v>6160</v>
          </cell>
          <cell r="K64">
            <v>1</v>
          </cell>
          <cell r="L64">
            <v>800</v>
          </cell>
        </row>
        <row r="65">
          <cell r="B65" t="str">
            <v>0391</v>
          </cell>
          <cell r="C65" t="str">
            <v>1</v>
          </cell>
          <cell r="D65" t="str">
            <v>Leased</v>
          </cell>
          <cell r="E65" t="str">
            <v>USA</v>
          </cell>
          <cell r="F65" t="str">
            <v>CITIBANKING US/EUROPE</v>
          </cell>
          <cell r="G65" t="str">
            <v>FIRST AVE./ 28TH STREET</v>
          </cell>
          <cell r="H65" t="str">
            <v>BRANCH</v>
          </cell>
          <cell r="I65">
            <v>2181</v>
          </cell>
          <cell r="J65">
            <v>2181</v>
          </cell>
          <cell r="K65">
            <v>1</v>
          </cell>
          <cell r="L65">
            <v>800</v>
          </cell>
        </row>
        <row r="66">
          <cell r="B66" t="str">
            <v>4065</v>
          </cell>
          <cell r="C66" t="str">
            <v>1</v>
          </cell>
          <cell r="D66" t="str">
            <v>Leased</v>
          </cell>
          <cell r="E66" t="str">
            <v>USA</v>
          </cell>
          <cell r="F66" t="str">
            <v>PRIVATE BANKING</v>
          </cell>
          <cell r="G66" t="str">
            <v>BOSTON</v>
          </cell>
          <cell r="H66" t="str">
            <v>OFFICE</v>
          </cell>
          <cell r="I66">
            <v>4238</v>
          </cell>
          <cell r="J66">
            <v>3390</v>
          </cell>
          <cell r="K66">
            <v>0.79990561585653608</v>
          </cell>
          <cell r="L66">
            <v>848</v>
          </cell>
        </row>
        <row r="67">
          <cell r="B67" t="str">
            <v>0165</v>
          </cell>
          <cell r="C67" t="str">
            <v>1</v>
          </cell>
          <cell r="D67" t="str">
            <v>Leased</v>
          </cell>
          <cell r="E67" t="str">
            <v>USA</v>
          </cell>
          <cell r="F67" t="str">
            <v>CITIBANKING US/EUROPE</v>
          </cell>
          <cell r="G67" t="str">
            <v>HEWLETT</v>
          </cell>
          <cell r="H67" t="str">
            <v>BRANCH</v>
          </cell>
          <cell r="I67">
            <v>5500</v>
          </cell>
          <cell r="J67">
            <v>5500</v>
          </cell>
          <cell r="K67">
            <v>1</v>
          </cell>
          <cell r="L67">
            <v>850</v>
          </cell>
        </row>
        <row r="68">
          <cell r="B68" t="str">
            <v>0373</v>
          </cell>
          <cell r="C68" t="str">
            <v>1</v>
          </cell>
          <cell r="D68" t="str">
            <v>Leased</v>
          </cell>
          <cell r="E68" t="str">
            <v>USA</v>
          </cell>
          <cell r="F68" t="str">
            <v>CITIBANKING US/EUROPE</v>
          </cell>
          <cell r="G68" t="str">
            <v>JAMAICA</v>
          </cell>
          <cell r="H68" t="str">
            <v>BRANCH</v>
          </cell>
          <cell r="I68">
            <v>15750</v>
          </cell>
          <cell r="J68">
            <v>15750</v>
          </cell>
          <cell r="K68">
            <v>1</v>
          </cell>
          <cell r="L68">
            <v>920</v>
          </cell>
        </row>
        <row r="69">
          <cell r="B69" t="str">
            <v>0281</v>
          </cell>
          <cell r="C69" t="str">
            <v>1</v>
          </cell>
          <cell r="D69" t="str">
            <v>Leased</v>
          </cell>
          <cell r="E69" t="str">
            <v>USA</v>
          </cell>
          <cell r="F69" t="str">
            <v>CITIBANKING US/EUROPE</v>
          </cell>
          <cell r="G69" t="str">
            <v>SOMERS</v>
          </cell>
          <cell r="H69" t="str">
            <v>BRANCH</v>
          </cell>
          <cell r="I69">
            <v>6000</v>
          </cell>
          <cell r="J69">
            <v>6000</v>
          </cell>
          <cell r="K69">
            <v>1</v>
          </cell>
          <cell r="L69">
            <v>953</v>
          </cell>
        </row>
        <row r="70">
          <cell r="B70" t="str">
            <v>0285</v>
          </cell>
          <cell r="C70" t="str">
            <v>1</v>
          </cell>
          <cell r="D70" t="str">
            <v>Leased</v>
          </cell>
          <cell r="E70" t="str">
            <v>USA</v>
          </cell>
          <cell r="F70" t="str">
            <v>CITIBANKING US/EUROPE</v>
          </cell>
          <cell r="G70" t="str">
            <v>CHAPPAQUA</v>
          </cell>
          <cell r="H70" t="str">
            <v>BRANCH</v>
          </cell>
          <cell r="I70">
            <v>3551</v>
          </cell>
          <cell r="J70">
            <v>3551</v>
          </cell>
          <cell r="K70">
            <v>1</v>
          </cell>
          <cell r="L70">
            <v>953</v>
          </cell>
        </row>
        <row r="71">
          <cell r="B71" t="str">
            <v>0109</v>
          </cell>
          <cell r="C71" t="str">
            <v>1</v>
          </cell>
          <cell r="D71" t="str">
            <v>Leased</v>
          </cell>
          <cell r="E71" t="str">
            <v>USA</v>
          </cell>
          <cell r="H71" t="str">
            <v>BRANCH</v>
          </cell>
          <cell r="I71">
            <v>7654</v>
          </cell>
          <cell r="J71">
            <v>7654</v>
          </cell>
          <cell r="K71">
            <v>1</v>
          </cell>
          <cell r="L71">
            <v>1000</v>
          </cell>
        </row>
        <row r="72">
          <cell r="B72" t="str">
            <v>0138</v>
          </cell>
          <cell r="C72" t="str">
            <v>1</v>
          </cell>
          <cell r="D72" t="str">
            <v>Leased</v>
          </cell>
          <cell r="E72" t="str">
            <v>USA</v>
          </cell>
          <cell r="F72" t="str">
            <v>CITIBANKING US/EUROPE</v>
          </cell>
          <cell r="G72" t="str">
            <v>SHORE PARKWAY</v>
          </cell>
          <cell r="H72" t="str">
            <v>BRANCH</v>
          </cell>
          <cell r="I72">
            <v>4000</v>
          </cell>
          <cell r="J72">
            <v>4000</v>
          </cell>
          <cell r="K72">
            <v>1</v>
          </cell>
          <cell r="L72">
            <v>1000</v>
          </cell>
        </row>
        <row r="73">
          <cell r="B73" t="str">
            <v>0146</v>
          </cell>
          <cell r="C73" t="str">
            <v>1</v>
          </cell>
          <cell r="D73" t="str">
            <v>Leased</v>
          </cell>
          <cell r="E73" t="str">
            <v>USA</v>
          </cell>
          <cell r="F73" t="str">
            <v>CITIBANKING US/EUROPE</v>
          </cell>
          <cell r="G73" t="str">
            <v>MID-ISLAND</v>
          </cell>
          <cell r="H73" t="str">
            <v>BRANCH</v>
          </cell>
          <cell r="I73">
            <v>4000</v>
          </cell>
          <cell r="J73">
            <v>4000</v>
          </cell>
          <cell r="K73">
            <v>1</v>
          </cell>
          <cell r="L73">
            <v>1000</v>
          </cell>
        </row>
        <row r="74">
          <cell r="B74" t="str">
            <v>0164</v>
          </cell>
          <cell r="C74" t="str">
            <v>1</v>
          </cell>
          <cell r="D74" t="str">
            <v>Leased</v>
          </cell>
          <cell r="E74" t="str">
            <v>USA</v>
          </cell>
          <cell r="F74" t="str">
            <v>CITIBANKING US/EUROPE</v>
          </cell>
          <cell r="G74" t="str">
            <v>FLORAL PARK</v>
          </cell>
          <cell r="H74" t="str">
            <v>BRANCH</v>
          </cell>
          <cell r="I74">
            <v>4290</v>
          </cell>
          <cell r="J74">
            <v>4290</v>
          </cell>
          <cell r="K74">
            <v>1</v>
          </cell>
          <cell r="L74">
            <v>1000</v>
          </cell>
        </row>
        <row r="75">
          <cell r="B75" t="str">
            <v>0203</v>
          </cell>
          <cell r="C75" t="str">
            <v>1</v>
          </cell>
          <cell r="D75" t="str">
            <v>Leased</v>
          </cell>
          <cell r="E75" t="str">
            <v>USA</v>
          </cell>
          <cell r="F75" t="str">
            <v>CITIBANKING US/EUROPE</v>
          </cell>
          <cell r="G75" t="str">
            <v>BRENTWOOD</v>
          </cell>
          <cell r="H75" t="str">
            <v>BRANCH</v>
          </cell>
          <cell r="I75">
            <v>2500</v>
          </cell>
          <cell r="J75">
            <v>2500</v>
          </cell>
          <cell r="K75">
            <v>1</v>
          </cell>
          <cell r="L75">
            <v>1000</v>
          </cell>
        </row>
        <row r="76">
          <cell r="B76" t="str">
            <v>0244</v>
          </cell>
          <cell r="C76" t="str">
            <v>1</v>
          </cell>
          <cell r="D76" t="str">
            <v>Leased</v>
          </cell>
          <cell r="E76" t="str">
            <v>USA</v>
          </cell>
          <cell r="F76" t="str">
            <v>CITIBANKING US/EUROPE</v>
          </cell>
          <cell r="G76" t="str">
            <v>BROADWAY/111TH STREET</v>
          </cell>
          <cell r="H76" t="str">
            <v>BRANCH</v>
          </cell>
          <cell r="I76">
            <v>10180</v>
          </cell>
          <cell r="J76">
            <v>10180</v>
          </cell>
          <cell r="K76">
            <v>1</v>
          </cell>
          <cell r="L76">
            <v>1000</v>
          </cell>
        </row>
        <row r="77">
          <cell r="B77" t="str">
            <v>0246</v>
          </cell>
          <cell r="C77" t="str">
            <v>1</v>
          </cell>
          <cell r="D77" t="str">
            <v>Leased</v>
          </cell>
          <cell r="E77" t="str">
            <v>USA</v>
          </cell>
          <cell r="F77" t="str">
            <v>CITIBANKING US/EUROPE</v>
          </cell>
          <cell r="G77" t="str">
            <v>MORNINGSIDE GARDENS</v>
          </cell>
          <cell r="H77" t="str">
            <v>BRANCH</v>
          </cell>
          <cell r="I77">
            <v>6635</v>
          </cell>
          <cell r="J77">
            <v>6635</v>
          </cell>
          <cell r="K77">
            <v>1</v>
          </cell>
          <cell r="L77">
            <v>1000</v>
          </cell>
        </row>
        <row r="78">
          <cell r="B78" t="str">
            <v>0301</v>
          </cell>
          <cell r="C78" t="str">
            <v>1</v>
          </cell>
          <cell r="D78" t="str">
            <v>Leased</v>
          </cell>
          <cell r="E78" t="str">
            <v>USA</v>
          </cell>
          <cell r="F78" t="str">
            <v>CITIBANKING US/EUROPE</v>
          </cell>
          <cell r="G78" t="str">
            <v>NEW CITY</v>
          </cell>
          <cell r="H78" t="str">
            <v>BRANCH</v>
          </cell>
          <cell r="I78">
            <v>5708</v>
          </cell>
          <cell r="J78">
            <v>5708</v>
          </cell>
          <cell r="K78">
            <v>1</v>
          </cell>
          <cell r="L78">
            <v>1000</v>
          </cell>
        </row>
        <row r="79">
          <cell r="B79" t="str">
            <v>0340</v>
          </cell>
          <cell r="C79" t="str">
            <v>1</v>
          </cell>
          <cell r="D79" t="str">
            <v>Leased</v>
          </cell>
          <cell r="E79" t="str">
            <v>USA</v>
          </cell>
          <cell r="F79" t="str">
            <v>CITIBANKING US/EUROPE</v>
          </cell>
          <cell r="G79" t="str">
            <v>REGO PARK</v>
          </cell>
          <cell r="H79" t="str">
            <v>BRANCH</v>
          </cell>
          <cell r="I79">
            <v>8190</v>
          </cell>
          <cell r="J79">
            <v>3556</v>
          </cell>
          <cell r="K79">
            <v>0.4341880341880342</v>
          </cell>
          <cell r="L79">
            <v>1000</v>
          </cell>
        </row>
        <row r="80">
          <cell r="B80" t="str">
            <v>0366</v>
          </cell>
          <cell r="C80" t="str">
            <v>1</v>
          </cell>
          <cell r="D80" t="str">
            <v>Leased</v>
          </cell>
          <cell r="E80" t="str">
            <v>USA</v>
          </cell>
          <cell r="F80" t="str">
            <v>CITIBANKING US/EUROPE</v>
          </cell>
          <cell r="G80" t="str">
            <v>SOUTH FLUSHING</v>
          </cell>
          <cell r="H80" t="str">
            <v>BRANCH</v>
          </cell>
          <cell r="I80">
            <v>3160</v>
          </cell>
          <cell r="J80">
            <v>3160</v>
          </cell>
          <cell r="K80">
            <v>1</v>
          </cell>
          <cell r="L80">
            <v>1000</v>
          </cell>
        </row>
        <row r="81">
          <cell r="B81" t="str">
            <v>0371</v>
          </cell>
          <cell r="C81" t="str">
            <v>1</v>
          </cell>
          <cell r="D81" t="str">
            <v>Leased</v>
          </cell>
          <cell r="E81" t="str">
            <v>USA</v>
          </cell>
          <cell r="F81" t="str">
            <v>CITIBANKING US/EUROPE</v>
          </cell>
          <cell r="G81" t="str">
            <v>WHITESTONE</v>
          </cell>
          <cell r="H81" t="str">
            <v>BRANCH</v>
          </cell>
          <cell r="I81">
            <v>3426</v>
          </cell>
          <cell r="J81">
            <v>3426</v>
          </cell>
          <cell r="K81">
            <v>1</v>
          </cell>
          <cell r="L81">
            <v>1000</v>
          </cell>
        </row>
        <row r="82">
          <cell r="B82" t="str">
            <v>0296</v>
          </cell>
          <cell r="C82" t="str">
            <v>1</v>
          </cell>
          <cell r="D82" t="str">
            <v>Owned</v>
          </cell>
          <cell r="E82" t="str">
            <v>USA</v>
          </cell>
          <cell r="F82" t="str">
            <v>CITIBANKING US/EUROPE</v>
          </cell>
          <cell r="G82" t="str">
            <v>WHITE PLAINS</v>
          </cell>
          <cell r="H82" t="str">
            <v>BRANCH</v>
          </cell>
          <cell r="I82">
            <v>7326</v>
          </cell>
          <cell r="J82">
            <v>7326</v>
          </cell>
          <cell r="K82">
            <v>1</v>
          </cell>
          <cell r="L82">
            <v>1000</v>
          </cell>
        </row>
        <row r="83">
          <cell r="B83" t="str">
            <v>0306</v>
          </cell>
          <cell r="C83" t="str">
            <v>1</v>
          </cell>
          <cell r="D83" t="str">
            <v>Owned</v>
          </cell>
          <cell r="E83" t="str">
            <v>USA</v>
          </cell>
          <cell r="F83" t="str">
            <v>CITIBANKING US/EUROPE</v>
          </cell>
          <cell r="G83" t="str">
            <v>HASTINGS</v>
          </cell>
          <cell r="H83" t="str">
            <v>BRANCH</v>
          </cell>
          <cell r="I83">
            <v>4920</v>
          </cell>
          <cell r="J83">
            <v>4920</v>
          </cell>
          <cell r="K83">
            <v>1</v>
          </cell>
          <cell r="L83">
            <v>1000</v>
          </cell>
        </row>
        <row r="84">
          <cell r="B84" t="str">
            <v>0268</v>
          </cell>
          <cell r="C84" t="str">
            <v>1</v>
          </cell>
          <cell r="D84" t="str">
            <v>Owned</v>
          </cell>
          <cell r="E84" t="str">
            <v>USA</v>
          </cell>
          <cell r="F84" t="str">
            <v>CITIBANKING US/EUROPE</v>
          </cell>
          <cell r="G84" t="str">
            <v>CASTLE HILL</v>
          </cell>
          <cell r="H84" t="str">
            <v>BRANCH</v>
          </cell>
          <cell r="I84">
            <v>10672</v>
          </cell>
          <cell r="J84">
            <v>10672</v>
          </cell>
          <cell r="K84">
            <v>1</v>
          </cell>
          <cell r="L84">
            <v>1053</v>
          </cell>
        </row>
        <row r="85">
          <cell r="B85" t="str">
            <v>4219</v>
          </cell>
          <cell r="C85" t="str">
            <v>1</v>
          </cell>
          <cell r="D85" t="str">
            <v>Leased</v>
          </cell>
          <cell r="E85" t="str">
            <v>USA</v>
          </cell>
          <cell r="F85" t="str">
            <v>CITIBANK F.S.B.</v>
          </cell>
          <cell r="G85" t="str">
            <v>MONTGOMERY VILLAGE</v>
          </cell>
          <cell r="H85" t="str">
            <v>BRANCH</v>
          </cell>
          <cell r="I85">
            <v>3764</v>
          </cell>
          <cell r="J85">
            <v>3739</v>
          </cell>
          <cell r="K85">
            <v>0.99335812964930925</v>
          </cell>
          <cell r="M85">
            <v>1076</v>
          </cell>
        </row>
        <row r="86">
          <cell r="B86" t="str">
            <v>0230</v>
          </cell>
          <cell r="C86" t="str">
            <v>1</v>
          </cell>
          <cell r="D86" t="str">
            <v>Leased</v>
          </cell>
          <cell r="E86" t="str">
            <v>USA</v>
          </cell>
          <cell r="F86" t="str">
            <v>CITIBANKING US/EUROPE</v>
          </cell>
          <cell r="G86" t="str">
            <v>GRAND CENTRAL</v>
          </cell>
          <cell r="H86" t="str">
            <v>BRANCH</v>
          </cell>
          <cell r="I86">
            <v>15985</v>
          </cell>
          <cell r="J86">
            <v>6739</v>
          </cell>
          <cell r="K86">
            <v>0.42158273381294964</v>
          </cell>
          <cell r="L86">
            <v>1150</v>
          </cell>
        </row>
        <row r="87">
          <cell r="B87" t="str">
            <v>0256</v>
          </cell>
          <cell r="C87" t="str">
            <v>1</v>
          </cell>
          <cell r="D87" t="str">
            <v>Leased</v>
          </cell>
          <cell r="E87" t="str">
            <v>USA</v>
          </cell>
          <cell r="F87" t="str">
            <v>CITIBANKING US/EUROPE</v>
          </cell>
          <cell r="G87" t="str">
            <v>KINGSBRIDGE SHOPPING PLAZA, INC.</v>
          </cell>
          <cell r="H87" t="str">
            <v>BRANCH</v>
          </cell>
          <cell r="I87">
            <v>3500</v>
          </cell>
          <cell r="J87">
            <v>3500</v>
          </cell>
          <cell r="K87">
            <v>1</v>
          </cell>
          <cell r="L87">
            <v>1175</v>
          </cell>
        </row>
        <row r="88">
          <cell r="B88" t="str">
            <v>0345</v>
          </cell>
          <cell r="C88" t="str">
            <v>1</v>
          </cell>
          <cell r="D88" t="str">
            <v>Leased</v>
          </cell>
          <cell r="E88" t="str">
            <v>USA</v>
          </cell>
          <cell r="F88" t="str">
            <v>CITIBANKING US/EUROPE</v>
          </cell>
          <cell r="G88" t="str">
            <v>SCARSDALE</v>
          </cell>
          <cell r="H88" t="str">
            <v>BRANCH</v>
          </cell>
          <cell r="I88">
            <v>5624</v>
          </cell>
          <cell r="J88">
            <v>5155</v>
          </cell>
          <cell r="K88">
            <v>0.91660739687055481</v>
          </cell>
          <cell r="L88">
            <v>1200</v>
          </cell>
        </row>
        <row r="89">
          <cell r="B89" t="str">
            <v>0125</v>
          </cell>
          <cell r="C89" t="str">
            <v>1</v>
          </cell>
          <cell r="D89" t="str">
            <v>Leased</v>
          </cell>
          <cell r="E89" t="str">
            <v>USA</v>
          </cell>
          <cell r="F89" t="str">
            <v>CITIBANKING US/EUROPE</v>
          </cell>
          <cell r="G89" t="str">
            <v>RALPH AVENUE</v>
          </cell>
          <cell r="H89" t="str">
            <v>BRANCH</v>
          </cell>
          <cell r="I89">
            <v>5000</v>
          </cell>
          <cell r="J89">
            <v>5000</v>
          </cell>
          <cell r="K89">
            <v>1</v>
          </cell>
          <cell r="L89">
            <v>1250</v>
          </cell>
        </row>
        <row r="90">
          <cell r="B90" t="str">
            <v>0260</v>
          </cell>
          <cell r="C90" t="str">
            <v>1</v>
          </cell>
          <cell r="D90" t="str">
            <v>Leased</v>
          </cell>
          <cell r="E90" t="str">
            <v>USA</v>
          </cell>
          <cell r="F90" t="str">
            <v>CITIBANKING US/EUROPE</v>
          </cell>
          <cell r="G90" t="str">
            <v>THIRD AVE./ 72ND STREET</v>
          </cell>
          <cell r="H90" t="str">
            <v>BRANCH</v>
          </cell>
          <cell r="I90">
            <v>11830</v>
          </cell>
          <cell r="J90">
            <v>11830</v>
          </cell>
          <cell r="K90">
            <v>1</v>
          </cell>
          <cell r="L90">
            <v>1400</v>
          </cell>
        </row>
        <row r="91">
          <cell r="B91" t="str">
            <v>0276</v>
          </cell>
          <cell r="C91" t="str">
            <v>1</v>
          </cell>
          <cell r="D91" t="str">
            <v>Leased</v>
          </cell>
          <cell r="E91" t="str">
            <v>USA</v>
          </cell>
          <cell r="F91" t="str">
            <v>CITIBANKING US/EUROPE</v>
          </cell>
          <cell r="G91" t="str">
            <v>NEREID AVENUE</v>
          </cell>
          <cell r="H91" t="str">
            <v>BRANCH</v>
          </cell>
          <cell r="I91">
            <v>3000</v>
          </cell>
          <cell r="J91">
            <v>3000</v>
          </cell>
          <cell r="K91">
            <v>1</v>
          </cell>
          <cell r="L91">
            <v>1403</v>
          </cell>
        </row>
        <row r="92">
          <cell r="B92" t="str">
            <v>0383</v>
          </cell>
          <cell r="C92" t="str">
            <v>1</v>
          </cell>
          <cell r="D92" t="str">
            <v>Leased</v>
          </cell>
          <cell r="E92" t="str">
            <v>USA</v>
          </cell>
          <cell r="F92" t="str">
            <v>CITIBANKING US/EUROPE</v>
          </cell>
          <cell r="G92" t="str">
            <v>KEW GARDENS</v>
          </cell>
          <cell r="H92" t="str">
            <v>BRANCH</v>
          </cell>
          <cell r="I92">
            <v>2660</v>
          </cell>
          <cell r="J92">
            <v>2660</v>
          </cell>
          <cell r="K92">
            <v>1</v>
          </cell>
          <cell r="L92">
            <v>1460</v>
          </cell>
        </row>
        <row r="93">
          <cell r="B93" t="str">
            <v>0161</v>
          </cell>
          <cell r="C93" t="str">
            <v>1</v>
          </cell>
          <cell r="D93" t="str">
            <v>Leased</v>
          </cell>
          <cell r="E93" t="str">
            <v>USA</v>
          </cell>
          <cell r="F93" t="str">
            <v>CITIBANKING US/EUROPE</v>
          </cell>
          <cell r="G93" t="str">
            <v>VALLEY STREAM</v>
          </cell>
          <cell r="H93" t="str">
            <v>BRANCH</v>
          </cell>
          <cell r="I93">
            <v>3600</v>
          </cell>
          <cell r="J93">
            <v>3600</v>
          </cell>
          <cell r="K93">
            <v>1</v>
          </cell>
          <cell r="L93">
            <v>1500</v>
          </cell>
        </row>
        <row r="94">
          <cell r="B94" t="str">
            <v>0186</v>
          </cell>
          <cell r="C94" t="str">
            <v>1</v>
          </cell>
          <cell r="D94" t="str">
            <v>Leased</v>
          </cell>
          <cell r="E94" t="str">
            <v>USA</v>
          </cell>
          <cell r="F94" t="str">
            <v>CITIBANKING US/EUROPE</v>
          </cell>
          <cell r="G94" t="str">
            <v>OLD BROOKVILLE</v>
          </cell>
          <cell r="H94" t="str">
            <v>BRANCH</v>
          </cell>
          <cell r="I94">
            <v>4000</v>
          </cell>
          <cell r="J94">
            <v>4000</v>
          </cell>
          <cell r="K94">
            <v>1</v>
          </cell>
          <cell r="L94">
            <v>1500</v>
          </cell>
        </row>
        <row r="95">
          <cell r="B95" t="str">
            <v>0248</v>
          </cell>
          <cell r="C95" t="str">
            <v>1</v>
          </cell>
          <cell r="D95" t="str">
            <v>Leased</v>
          </cell>
          <cell r="E95" t="str">
            <v>USA</v>
          </cell>
          <cell r="F95" t="str">
            <v>CITIBANKING US/EUROPE</v>
          </cell>
          <cell r="G95" t="str">
            <v>BROADWAY/171ST ST.</v>
          </cell>
          <cell r="H95" t="str">
            <v>BRANCH</v>
          </cell>
          <cell r="I95">
            <v>6556</v>
          </cell>
          <cell r="J95">
            <v>6556</v>
          </cell>
          <cell r="K95">
            <v>1</v>
          </cell>
          <cell r="L95">
            <v>1500</v>
          </cell>
        </row>
        <row r="96">
          <cell r="B96" t="str">
            <v>0321</v>
          </cell>
          <cell r="C96" t="str">
            <v>1</v>
          </cell>
          <cell r="D96" t="str">
            <v>Leased</v>
          </cell>
          <cell r="E96" t="str">
            <v>USA</v>
          </cell>
          <cell r="F96" t="str">
            <v>CITIBANKING US/EUROPE</v>
          </cell>
          <cell r="G96" t="str">
            <v>LAKELAND</v>
          </cell>
          <cell r="H96" t="str">
            <v>BRANCH</v>
          </cell>
          <cell r="I96">
            <v>3000</v>
          </cell>
          <cell r="J96">
            <v>3000</v>
          </cell>
          <cell r="K96">
            <v>1</v>
          </cell>
          <cell r="L96">
            <v>1500</v>
          </cell>
        </row>
        <row r="97">
          <cell r="B97" t="str">
            <v>0364</v>
          </cell>
          <cell r="C97" t="str">
            <v>1</v>
          </cell>
          <cell r="D97" t="str">
            <v>Leased</v>
          </cell>
          <cell r="E97" t="str">
            <v>USA</v>
          </cell>
          <cell r="F97" t="str">
            <v>CITIBANKING US/EUROPE</v>
          </cell>
          <cell r="G97" t="str">
            <v>FRANCIS LEWIS</v>
          </cell>
          <cell r="H97" t="str">
            <v>BRANCH</v>
          </cell>
          <cell r="I97">
            <v>5000</v>
          </cell>
          <cell r="J97">
            <v>5000</v>
          </cell>
          <cell r="K97">
            <v>1</v>
          </cell>
          <cell r="L97">
            <v>1500</v>
          </cell>
        </row>
        <row r="98">
          <cell r="B98" t="str">
            <v>0367</v>
          </cell>
          <cell r="C98" t="str">
            <v>2</v>
          </cell>
          <cell r="D98" t="str">
            <v>Leased</v>
          </cell>
          <cell r="E98" t="str">
            <v>USA</v>
          </cell>
          <cell r="F98" t="str">
            <v>CITIBANKING US/EUROPE</v>
          </cell>
          <cell r="G98" t="str">
            <v>BAYSIDE</v>
          </cell>
          <cell r="H98" t="str">
            <v>BRANCH</v>
          </cell>
          <cell r="I98">
            <v>5904</v>
          </cell>
          <cell r="J98">
            <v>5904</v>
          </cell>
          <cell r="K98">
            <v>1</v>
          </cell>
          <cell r="L98">
            <v>1500</v>
          </cell>
        </row>
        <row r="99">
          <cell r="B99" t="str">
            <v>0114</v>
          </cell>
          <cell r="C99" t="str">
            <v>1</v>
          </cell>
          <cell r="D99" t="str">
            <v>Owned</v>
          </cell>
          <cell r="E99" t="str">
            <v>USA</v>
          </cell>
          <cell r="F99" t="str">
            <v>CITIBANKING US/EUROPE</v>
          </cell>
          <cell r="G99" t="str">
            <v>SUNSET PARK</v>
          </cell>
          <cell r="H99" t="str">
            <v>BRANCH</v>
          </cell>
          <cell r="I99">
            <v>3495</v>
          </cell>
          <cell r="J99">
            <v>3495</v>
          </cell>
          <cell r="K99">
            <v>1</v>
          </cell>
          <cell r="L99">
            <v>1500</v>
          </cell>
        </row>
        <row r="100">
          <cell r="B100" t="str">
            <v>0510</v>
          </cell>
          <cell r="C100" t="str">
            <v>1</v>
          </cell>
          <cell r="D100" t="str">
            <v>Leased</v>
          </cell>
          <cell r="E100" t="str">
            <v>USA</v>
          </cell>
          <cell r="F100" t="str">
            <v>CITIBANK F.S.B.</v>
          </cell>
          <cell r="G100" t="str">
            <v>GEORGETOWN NORTH</v>
          </cell>
          <cell r="H100" t="str">
            <v>BRANCH</v>
          </cell>
          <cell r="I100">
            <v>6700</v>
          </cell>
          <cell r="J100">
            <v>5720</v>
          </cell>
          <cell r="K100">
            <v>0.85373134328358213</v>
          </cell>
          <cell r="M100">
            <v>1751</v>
          </cell>
        </row>
        <row r="101">
          <cell r="B101" t="str">
            <v>0398</v>
          </cell>
          <cell r="C101" t="str">
            <v>1</v>
          </cell>
          <cell r="D101" t="str">
            <v>Leased</v>
          </cell>
          <cell r="E101" t="str">
            <v>USA</v>
          </cell>
          <cell r="F101" t="str">
            <v>CITIBANKING US/EUROPE</v>
          </cell>
          <cell r="G101" t="str">
            <v>PARK/ 32ND STREET</v>
          </cell>
          <cell r="H101" t="str">
            <v>BRANCH</v>
          </cell>
          <cell r="I101">
            <v>12627</v>
          </cell>
          <cell r="J101">
            <v>12627</v>
          </cell>
          <cell r="K101">
            <v>1</v>
          </cell>
          <cell r="L101">
            <v>1900</v>
          </cell>
        </row>
        <row r="102">
          <cell r="B102" t="str">
            <v>0420</v>
          </cell>
          <cell r="C102" t="str">
            <v>1</v>
          </cell>
          <cell r="D102" t="str">
            <v>Leased</v>
          </cell>
          <cell r="E102" t="str">
            <v>USA</v>
          </cell>
          <cell r="F102" t="str">
            <v>CITIBANKING US/EUROPE</v>
          </cell>
          <cell r="G102" t="str">
            <v>CHELSEA</v>
          </cell>
          <cell r="H102" t="str">
            <v>BRANCH</v>
          </cell>
          <cell r="I102">
            <v>6540</v>
          </cell>
          <cell r="J102">
            <v>6540</v>
          </cell>
          <cell r="K102">
            <v>1</v>
          </cell>
          <cell r="L102">
            <v>1935</v>
          </cell>
        </row>
        <row r="103">
          <cell r="B103" t="str">
            <v>0293</v>
          </cell>
          <cell r="C103" t="str">
            <v>1</v>
          </cell>
          <cell r="D103" t="str">
            <v>Leased</v>
          </cell>
          <cell r="E103" t="str">
            <v>USA</v>
          </cell>
          <cell r="F103" t="str">
            <v>CITIBANKING US/EUROPE</v>
          </cell>
          <cell r="G103" t="str">
            <v>WHITE PLAINS</v>
          </cell>
          <cell r="H103" t="str">
            <v>BRANCH</v>
          </cell>
          <cell r="I103">
            <v>4000</v>
          </cell>
          <cell r="J103">
            <v>4000</v>
          </cell>
          <cell r="K103">
            <v>1</v>
          </cell>
          <cell r="L103">
            <v>2000</v>
          </cell>
        </row>
        <row r="104">
          <cell r="B104" t="str">
            <v>0323</v>
          </cell>
          <cell r="C104" t="str">
            <v>1</v>
          </cell>
          <cell r="D104" t="str">
            <v>Leased</v>
          </cell>
          <cell r="E104" t="str">
            <v>USA</v>
          </cell>
          <cell r="F104" t="str">
            <v>CITIBANKING US/EUROPE</v>
          </cell>
          <cell r="G104" t="str">
            <v>BEDFORD HILLS/ CALDOR</v>
          </cell>
          <cell r="H104" t="str">
            <v>CITISTATION</v>
          </cell>
          <cell r="I104">
            <v>2000</v>
          </cell>
          <cell r="J104">
            <v>2000</v>
          </cell>
          <cell r="K104">
            <v>1</v>
          </cell>
          <cell r="L104">
            <v>2000</v>
          </cell>
        </row>
        <row r="105">
          <cell r="B105" t="str">
            <v>0355</v>
          </cell>
          <cell r="C105" t="str">
            <v>1</v>
          </cell>
          <cell r="D105" t="str">
            <v>Leased</v>
          </cell>
          <cell r="E105" t="str">
            <v>USA</v>
          </cell>
          <cell r="F105" t="str">
            <v>CITIBANKING US/EUROPE</v>
          </cell>
          <cell r="G105" t="str">
            <v>JACKSON/ 74TH STREET</v>
          </cell>
          <cell r="H105" t="str">
            <v>BRANCH</v>
          </cell>
          <cell r="I105">
            <v>4775</v>
          </cell>
          <cell r="J105">
            <v>4775</v>
          </cell>
          <cell r="K105">
            <v>1</v>
          </cell>
          <cell r="L105">
            <v>2000</v>
          </cell>
        </row>
        <row r="106">
          <cell r="B106" t="str">
            <v>0365</v>
          </cell>
          <cell r="C106" t="str">
            <v>1</v>
          </cell>
          <cell r="D106" t="str">
            <v>Leased</v>
          </cell>
          <cell r="E106" t="str">
            <v>USA</v>
          </cell>
          <cell r="F106" t="str">
            <v>CITIBANKING US/EUROPE</v>
          </cell>
          <cell r="G106" t="str">
            <v>NORTH FLUSHING</v>
          </cell>
          <cell r="H106" t="str">
            <v>BRANCH</v>
          </cell>
          <cell r="I106">
            <v>6650</v>
          </cell>
          <cell r="J106">
            <v>6650</v>
          </cell>
          <cell r="K106">
            <v>1</v>
          </cell>
          <cell r="L106">
            <v>2000</v>
          </cell>
        </row>
        <row r="107">
          <cell r="B107" t="str">
            <v>0384</v>
          </cell>
          <cell r="C107" t="str">
            <v>1</v>
          </cell>
          <cell r="D107" t="str">
            <v>Leased</v>
          </cell>
          <cell r="E107" t="str">
            <v>USA</v>
          </cell>
          <cell r="F107" t="str">
            <v>CITIBANKING US/EUROPE</v>
          </cell>
          <cell r="G107" t="str">
            <v>ROCKDALE VILLAGE</v>
          </cell>
          <cell r="H107" t="str">
            <v>BRANCH</v>
          </cell>
          <cell r="I107">
            <v>3750</v>
          </cell>
          <cell r="J107">
            <v>3750</v>
          </cell>
          <cell r="K107">
            <v>1</v>
          </cell>
          <cell r="L107">
            <v>2000</v>
          </cell>
        </row>
        <row r="108">
          <cell r="B108" t="str">
            <v>0409</v>
          </cell>
          <cell r="C108" t="str">
            <v>1</v>
          </cell>
          <cell r="D108" t="str">
            <v>Leased</v>
          </cell>
          <cell r="E108" t="str">
            <v>USA</v>
          </cell>
          <cell r="F108" t="str">
            <v>CITIBANKING US/EUROPE</v>
          </cell>
          <cell r="G108" t="str">
            <v>FIFTH AVENUE/ 37TH STREET</v>
          </cell>
          <cell r="H108" t="str">
            <v>BRANCH</v>
          </cell>
          <cell r="I108">
            <v>15020</v>
          </cell>
          <cell r="J108">
            <v>15020</v>
          </cell>
          <cell r="K108">
            <v>1</v>
          </cell>
          <cell r="L108">
            <v>2000</v>
          </cell>
        </row>
        <row r="109">
          <cell r="B109" t="str">
            <v>0414</v>
          </cell>
          <cell r="C109" t="str">
            <v>1</v>
          </cell>
          <cell r="D109" t="str">
            <v>Leased</v>
          </cell>
          <cell r="E109" t="str">
            <v>USA</v>
          </cell>
          <cell r="F109" t="str">
            <v>CITIBANKING US/EUROPE</v>
          </cell>
          <cell r="G109" t="str">
            <v>CITY HALL</v>
          </cell>
          <cell r="H109" t="str">
            <v>BRANCH</v>
          </cell>
          <cell r="I109">
            <v>12869</v>
          </cell>
          <cell r="J109">
            <v>12869</v>
          </cell>
          <cell r="K109">
            <v>1</v>
          </cell>
          <cell r="L109">
            <v>2000</v>
          </cell>
        </row>
        <row r="110">
          <cell r="B110" t="str">
            <v>0167</v>
          </cell>
          <cell r="C110" t="str">
            <v>1</v>
          </cell>
          <cell r="D110" t="str">
            <v>Owned</v>
          </cell>
          <cell r="E110" t="str">
            <v>USA</v>
          </cell>
          <cell r="F110" t="str">
            <v>CITIBANKING US/EUROPE</v>
          </cell>
          <cell r="G110" t="str">
            <v>FRANKLIN SQUARE</v>
          </cell>
          <cell r="H110" t="str">
            <v>BRANCH</v>
          </cell>
          <cell r="I110">
            <v>5660</v>
          </cell>
          <cell r="J110">
            <v>5660</v>
          </cell>
          <cell r="K110">
            <v>1</v>
          </cell>
          <cell r="L110">
            <v>2000</v>
          </cell>
        </row>
        <row r="111">
          <cell r="B111" t="str">
            <v>0217</v>
          </cell>
          <cell r="C111" t="str">
            <v>1</v>
          </cell>
          <cell r="D111" t="str">
            <v>Owned</v>
          </cell>
          <cell r="E111" t="str">
            <v>USA</v>
          </cell>
          <cell r="F111" t="str">
            <v>CITIBANKING US/EUROPE</v>
          </cell>
          <cell r="G111" t="str">
            <v>WASHINGTON HEIGHTS</v>
          </cell>
          <cell r="H111" t="str">
            <v>BRANCH</v>
          </cell>
          <cell r="I111">
            <v>6560</v>
          </cell>
          <cell r="J111">
            <v>6560</v>
          </cell>
          <cell r="K111">
            <v>1</v>
          </cell>
          <cell r="L111">
            <v>2000</v>
          </cell>
        </row>
        <row r="112">
          <cell r="B112" t="str">
            <v>0332</v>
          </cell>
          <cell r="C112" t="str">
            <v>1</v>
          </cell>
          <cell r="D112" t="str">
            <v>Owned</v>
          </cell>
          <cell r="E112" t="str">
            <v>USA</v>
          </cell>
          <cell r="F112" t="str">
            <v>CITIBANKING US/EUROPE</v>
          </cell>
          <cell r="G112" t="str">
            <v>QUEENS BLVD.</v>
          </cell>
          <cell r="H112" t="str">
            <v>BRANCH</v>
          </cell>
          <cell r="I112">
            <v>7788</v>
          </cell>
          <cell r="J112">
            <v>7788</v>
          </cell>
          <cell r="K112">
            <v>1</v>
          </cell>
          <cell r="L112">
            <v>2000</v>
          </cell>
        </row>
        <row r="113">
          <cell r="B113" t="str">
            <v>0359</v>
          </cell>
          <cell r="C113" t="str">
            <v>1</v>
          </cell>
          <cell r="D113" t="str">
            <v>Leased</v>
          </cell>
          <cell r="E113" t="str">
            <v>USA</v>
          </cell>
          <cell r="F113" t="str">
            <v>CITIBANKING US/EUROPE</v>
          </cell>
          <cell r="G113" t="str">
            <v>QUEENS/ 68TH STREET</v>
          </cell>
          <cell r="H113" t="str">
            <v>BRANCH</v>
          </cell>
          <cell r="I113">
            <v>4050</v>
          </cell>
          <cell r="J113">
            <v>4050</v>
          </cell>
          <cell r="K113">
            <v>1</v>
          </cell>
          <cell r="L113">
            <v>2025</v>
          </cell>
        </row>
        <row r="114">
          <cell r="B114" t="str">
            <v>4257</v>
          </cell>
          <cell r="C114" t="str">
            <v>1</v>
          </cell>
          <cell r="D114" t="str">
            <v>Leased</v>
          </cell>
          <cell r="E114" t="str">
            <v>USA</v>
          </cell>
          <cell r="F114" t="str">
            <v>CITIBANK F.S.B.</v>
          </cell>
          <cell r="G114" t="str">
            <v>1775 PENN.</v>
          </cell>
          <cell r="H114" t="str">
            <v>OFFICE</v>
          </cell>
          <cell r="I114">
            <v>113759</v>
          </cell>
          <cell r="J114">
            <v>96695</v>
          </cell>
          <cell r="K114">
            <v>0.84999868142300827</v>
          </cell>
          <cell r="L114">
            <v>2028</v>
          </cell>
        </row>
        <row r="115">
          <cell r="B115" t="str">
            <v>0378</v>
          </cell>
          <cell r="C115" t="str">
            <v>1</v>
          </cell>
          <cell r="D115" t="str">
            <v>Leased</v>
          </cell>
          <cell r="E115" t="str">
            <v>USA</v>
          </cell>
          <cell r="F115" t="str">
            <v>CITIBANKING US/EUROPE</v>
          </cell>
          <cell r="G115" t="str">
            <v>FLUSHING</v>
          </cell>
          <cell r="H115" t="str">
            <v>BRANCH</v>
          </cell>
          <cell r="I115">
            <v>13870</v>
          </cell>
          <cell r="J115">
            <v>8122</v>
          </cell>
          <cell r="K115">
            <v>0.58558038932948808</v>
          </cell>
          <cell r="L115">
            <v>2270</v>
          </cell>
        </row>
        <row r="116">
          <cell r="B116" t="str">
            <v>4256</v>
          </cell>
          <cell r="C116" t="str">
            <v>3</v>
          </cell>
          <cell r="D116" t="str">
            <v>Owned</v>
          </cell>
          <cell r="E116" t="str">
            <v>USA</v>
          </cell>
          <cell r="F116" t="str">
            <v>CITIBANK F.S.B.</v>
          </cell>
          <cell r="G116" t="str">
            <v>PALISADES</v>
          </cell>
          <cell r="H116" t="str">
            <v>BRANCH</v>
          </cell>
          <cell r="I116">
            <v>11118</v>
          </cell>
          <cell r="J116">
            <v>9561</v>
          </cell>
          <cell r="K116">
            <v>0.85995682676740426</v>
          </cell>
          <cell r="L116">
            <v>2330</v>
          </cell>
        </row>
        <row r="117">
          <cell r="B117" t="str">
            <v>1066</v>
          </cell>
          <cell r="C117" t="str">
            <v>2</v>
          </cell>
          <cell r="D117" t="str">
            <v>Leased</v>
          </cell>
          <cell r="E117" t="str">
            <v>USA</v>
          </cell>
          <cell r="F117" t="str">
            <v>CITIBANK NEVADA</v>
          </cell>
          <cell r="H117" t="str">
            <v>BRANCH</v>
          </cell>
          <cell r="I117">
            <v>2400</v>
          </cell>
          <cell r="J117">
            <v>2400</v>
          </cell>
          <cell r="K117">
            <v>1</v>
          </cell>
          <cell r="M117">
            <v>2400</v>
          </cell>
        </row>
        <row r="118">
          <cell r="B118" t="str">
            <v>0148</v>
          </cell>
          <cell r="C118" t="str">
            <v>1</v>
          </cell>
          <cell r="D118" t="str">
            <v>Owned</v>
          </cell>
          <cell r="E118" t="str">
            <v>USA</v>
          </cell>
          <cell r="F118" t="str">
            <v>CITIBANKING US/EUROPE</v>
          </cell>
          <cell r="G118" t="str">
            <v>GRASMERE</v>
          </cell>
          <cell r="H118" t="str">
            <v>BRANCH</v>
          </cell>
          <cell r="I118">
            <v>3456</v>
          </cell>
          <cell r="J118">
            <v>3456</v>
          </cell>
          <cell r="K118">
            <v>1</v>
          </cell>
          <cell r="L118">
            <v>2500</v>
          </cell>
        </row>
        <row r="119">
          <cell r="B119" t="str">
            <v>0264</v>
          </cell>
          <cell r="C119" t="str">
            <v>1</v>
          </cell>
          <cell r="D119" t="str">
            <v>Owned</v>
          </cell>
          <cell r="E119" t="str">
            <v>USA</v>
          </cell>
          <cell r="F119" t="str">
            <v>CITIBANKING US/EUROPE</v>
          </cell>
          <cell r="G119" t="str">
            <v>116TH STREET</v>
          </cell>
          <cell r="H119" t="str">
            <v>BRANCH</v>
          </cell>
          <cell r="I119">
            <v>12220</v>
          </cell>
          <cell r="J119">
            <v>12220</v>
          </cell>
          <cell r="K119">
            <v>1</v>
          </cell>
          <cell r="L119">
            <v>2500</v>
          </cell>
        </row>
        <row r="120">
          <cell r="B120" t="str">
            <v>4944</v>
          </cell>
          <cell r="C120" t="str">
            <v>1</v>
          </cell>
          <cell r="D120" t="str">
            <v>Owned</v>
          </cell>
          <cell r="E120" t="str">
            <v>USA</v>
          </cell>
          <cell r="F120" t="str">
            <v>CORPORATE REALTY SERVICES</v>
          </cell>
          <cell r="G120" t="str">
            <v>LA CAMPUS BUILDING A</v>
          </cell>
          <cell r="H120" t="str">
            <v>OFFICE</v>
          </cell>
          <cell r="I120">
            <v>47180</v>
          </cell>
          <cell r="J120">
            <v>40103</v>
          </cell>
          <cell r="K120">
            <v>0.85</v>
          </cell>
          <cell r="M120">
            <v>2500</v>
          </cell>
        </row>
        <row r="121">
          <cell r="B121" t="str">
            <v>4901</v>
          </cell>
          <cell r="C121" t="str">
            <v>1</v>
          </cell>
          <cell r="D121" t="str">
            <v>Leased</v>
          </cell>
          <cell r="E121" t="str">
            <v>USA</v>
          </cell>
          <cell r="F121" t="str">
            <v>CORPORATE REALTY SERVICES</v>
          </cell>
          <cell r="G121" t="str">
            <v>SANSOME STREET</v>
          </cell>
          <cell r="H121" t="str">
            <v>OFFICE</v>
          </cell>
          <cell r="I121">
            <v>139062</v>
          </cell>
          <cell r="J121">
            <v>127937</v>
          </cell>
          <cell r="K121">
            <v>0.9199997123585163</v>
          </cell>
          <cell r="L121">
            <v>2915</v>
          </cell>
        </row>
        <row r="122">
          <cell r="B122" t="str">
            <v>9077</v>
          </cell>
          <cell r="C122" t="str">
            <v>1</v>
          </cell>
          <cell r="D122" t="str">
            <v>Leased</v>
          </cell>
          <cell r="E122" t="str">
            <v>USA</v>
          </cell>
          <cell r="F122" t="str">
            <v>CITIBANK F.S.B.</v>
          </cell>
          <cell r="G122" t="str">
            <v>VIA MIZNER / BOCA SOUTH</v>
          </cell>
          <cell r="H122" t="str">
            <v>BRANCH</v>
          </cell>
          <cell r="I122">
            <v>12486</v>
          </cell>
          <cell r="J122">
            <v>12486</v>
          </cell>
          <cell r="K122">
            <v>1</v>
          </cell>
          <cell r="M122">
            <v>2930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Coles" refreshedDate="41352.757465046299" createdVersion="3" refreshedVersion="4" minRefreshableVersion="3" recordCount="408">
  <cacheSource type="worksheet">
    <worksheetSource ref="A1:E409" sheet="EMEA SAN CIOC"/>
  </cacheSource>
  <cacheFields count="5">
    <cacheField name="Month" numFmtId="0">
      <sharedItems containsNonDate="0" containsDate="1" containsString="0" containsBlank="1" minDate="2010-01-01T00:00:00" maxDate="2013-03-02T00:00:00" count="37">
        <d v="2010-01-01T00:00:00"/>
        <d v="2010-02-01T00:00:00"/>
        <d v="2010-03-01T00:00:00"/>
        <d v="2010-04-01T00:00:00"/>
        <d v="2010-05-01T00:00:00"/>
        <d v="2010-06-01T00:00:00"/>
        <d v="2010-07-01T00:00:00"/>
        <d v="2010-08-01T00:00:00"/>
        <d v="2010-09-01T00:00:00"/>
        <d v="2010-10-01T00:00:00"/>
        <d v="2010-11-01T00:00:00"/>
        <d v="2010-12-01T00:00:00"/>
        <d v="2011-01-01T00:00:00"/>
        <d v="2011-02-01T00:00:00"/>
        <d v="2011-03-01T00:00:00"/>
        <d v="2011-04-01T00:00:00"/>
        <d v="2011-05-01T00:00:00"/>
        <d v="2011-06-01T00:00:00"/>
        <d v="2011-07-01T00:00:00"/>
        <d v="2011-08-01T00:00:00"/>
        <d v="2011-09-01T00:00:00"/>
        <d v="2011-10-01T00:00:00"/>
        <d v="2011-11-01T00:00:00"/>
        <d v="2011-12-01T00:00:00"/>
        <d v="2012-01-01T00:00:00"/>
        <d v="2012-02-01T00:00:00"/>
        <d v="2012-03-01T00:00:00"/>
        <d v="2012-04-01T00:00:00"/>
        <d v="2012-05-01T00:00:00"/>
        <d v="2012-06-01T00:00:00"/>
        <d v="2012-07-01T00:00:00"/>
        <d v="2012-08-01T00:00:00"/>
        <d v="2012-09-01T00:00:00"/>
        <d v="2012-10-01T00:00:00"/>
        <d v="2012-12-01T00:00:00"/>
        <d v="2013-03-01T00:00:00"/>
        <m/>
      </sharedItems>
    </cacheField>
    <cacheField name="Location" numFmtId="0">
      <sharedItems containsBlank="1" count="22">
        <s v="Frankfurt "/>
        <s v="London (RDC) "/>
        <s v="CGC"/>
        <s v="IX Europe "/>
        <s v="Meerbusch "/>
        <s v="Senatorska"/>
        <s v="Goleszowska"/>
        <s v="Welle"/>
        <s v="Turkey"/>
        <s v="Switzerland"/>
        <s v="Russia"/>
        <m/>
        <s v="Goleszowska DC" u="1"/>
        <s v="Riverdale DC" u="1"/>
        <s v="Citigroup Centre DC" u="1"/>
        <s v="Welle DC" u="1"/>
        <s v="Russia DC" u="1"/>
        <s v="Senatorska DC" u="1"/>
        <s v="EDC" u="1"/>
        <s v="IXE" u="1"/>
        <s v="Turkey DC" u="1"/>
        <s v="Frankfurt DC" u="1"/>
      </sharedItems>
    </cacheField>
    <cacheField name="Type (SAN, NAS or MF)" numFmtId="0">
      <sharedItems containsBlank="1"/>
    </cacheField>
    <cacheField name="Installed Raw(TB)" numFmtId="0">
      <sharedItems containsString="0" containsBlank="1" containsNumber="1" minValue="0" maxValue="2734.0118000260759"/>
    </cacheField>
    <cacheField name="Allocated (TB)" numFmtId="0">
      <sharedItems containsString="0" containsBlank="1" containsNumber="1" minValue="0" maxValue="2410.1924196349219"/>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08">
  <r>
    <x v="0"/>
    <x v="0"/>
    <s v="SAN"/>
    <n v="686.70881658047438"/>
    <n v="548"/>
  </r>
  <r>
    <x v="0"/>
    <x v="1"/>
    <s v="SAN"/>
    <n v="1554.1152443296314"/>
    <n v="1098"/>
  </r>
  <r>
    <x v="0"/>
    <x v="2"/>
    <s v="SAN"/>
    <n v="686.3994140625"/>
    <n v="259"/>
  </r>
  <r>
    <x v="0"/>
    <x v="3"/>
    <s v="SAN"/>
    <n v="178.17578125"/>
    <n v="166"/>
  </r>
  <r>
    <x v="0"/>
    <x v="4"/>
    <s v="SAN"/>
    <n v="253.62109375"/>
    <n v="188.009765625"/>
  </r>
  <r>
    <x v="0"/>
    <x v="5"/>
    <s v="SAN"/>
    <n v="82.728515625"/>
    <n v="45"/>
  </r>
  <r>
    <x v="0"/>
    <x v="6"/>
    <s v="SAN"/>
    <n v="76.9453125"/>
    <n v="42"/>
  </r>
  <r>
    <x v="0"/>
    <x v="7"/>
    <s v="SAN"/>
    <n v="14.849609375"/>
    <n v="4"/>
  </r>
  <r>
    <x v="0"/>
    <x v="8"/>
    <s v="SAN"/>
    <n v="53.14453125"/>
    <n v="36"/>
  </r>
  <r>
    <x v="0"/>
    <x v="9"/>
    <s v="SAN"/>
    <n v="32.3857421875"/>
    <n v="15"/>
  </r>
  <r>
    <x v="0"/>
    <x v="10"/>
    <s v="SAN"/>
    <n v="0"/>
    <n v="0"/>
  </r>
  <r>
    <x v="1"/>
    <x v="0"/>
    <s v="SAN"/>
    <n v="738.04084783047438"/>
    <n v="574.29724895302206"/>
  </r>
  <r>
    <x v="1"/>
    <x v="1"/>
    <s v="SAN"/>
    <n v="1569.8720802671314"/>
    <n v="1103.6169701132126"/>
  </r>
  <r>
    <x v="1"/>
    <x v="2"/>
    <s v="SAN"/>
    <n v="686.3994140625"/>
    <n v="256.33203125"/>
  </r>
  <r>
    <x v="1"/>
    <x v="3"/>
    <s v="SAN"/>
    <n v="178.17578125"/>
    <n v="165.8583984375"/>
  </r>
  <r>
    <x v="1"/>
    <x v="4"/>
    <s v="SAN"/>
    <n v="268.2060546875"/>
    <n v="190.8408203125"/>
  </r>
  <r>
    <x v="1"/>
    <x v="5"/>
    <s v="SAN"/>
    <n v="82.728515625"/>
    <n v="47.337738037109375"/>
  </r>
  <r>
    <x v="1"/>
    <x v="6"/>
    <s v="SAN"/>
    <n v="76.9453125"/>
    <n v="43.62455422537667"/>
  </r>
  <r>
    <x v="1"/>
    <x v="7"/>
    <s v="SAN"/>
    <n v="14.849609375"/>
    <n v="3.9599609375"/>
  </r>
  <r>
    <x v="1"/>
    <x v="8"/>
    <s v="SAN"/>
    <n v="53.14453125"/>
    <n v="37.52734375"/>
  </r>
  <r>
    <x v="1"/>
    <x v="9"/>
    <s v="SAN"/>
    <n v="32.3857421875"/>
    <n v="14.822265625"/>
  </r>
  <r>
    <x v="1"/>
    <x v="10"/>
    <s v="SAN"/>
    <n v="0"/>
    <n v="0"/>
  </r>
  <r>
    <x v="2"/>
    <x v="0"/>
    <s v="SAN"/>
    <n v="738.04084783047438"/>
    <n v="513.07859413418919"/>
  </r>
  <r>
    <x v="2"/>
    <x v="1"/>
    <s v="SAN"/>
    <n v="1569.8720802671314"/>
    <n v="1131.4870219200052"/>
  </r>
  <r>
    <x v="2"/>
    <x v="2"/>
    <s v="SAN"/>
    <n v="686.3994140625"/>
    <n v="249.2294921875"/>
  </r>
  <r>
    <x v="2"/>
    <x v="3"/>
    <s v="SAN"/>
    <n v="178.17578125"/>
    <n v="166.2578125"/>
  </r>
  <r>
    <x v="2"/>
    <x v="4"/>
    <s v="SAN"/>
    <n v="268.2060546875"/>
    <n v="191.3076171875"/>
  </r>
  <r>
    <x v="2"/>
    <x v="5"/>
    <s v="SAN"/>
    <n v="82.728515625"/>
    <n v="49.246917724609375"/>
  </r>
  <r>
    <x v="2"/>
    <x v="6"/>
    <s v="SAN"/>
    <n v="76.9453125"/>
    <n v="43.72318703787667"/>
  </r>
  <r>
    <x v="2"/>
    <x v="7"/>
    <s v="SAN"/>
    <n v="14.849609375"/>
    <n v="3.9599609375"/>
  </r>
  <r>
    <x v="2"/>
    <x v="8"/>
    <s v="SAN"/>
    <n v="53.14453125"/>
    <n v="37.7236328125"/>
  </r>
  <r>
    <x v="2"/>
    <x v="9"/>
    <s v="SAN"/>
    <n v="32.3857421875"/>
    <n v="14.8974609375"/>
  </r>
  <r>
    <x v="2"/>
    <x v="10"/>
    <s v="SAN"/>
    <n v="0"/>
    <n v="0"/>
  </r>
  <r>
    <x v="3"/>
    <x v="0"/>
    <s v="SAN"/>
    <n v="906.84267737402115"/>
    <n v="473.28713429898028"/>
  </r>
  <r>
    <x v="3"/>
    <x v="1"/>
    <s v="SAN"/>
    <n v="1718.9492436745359"/>
    <n v="1005.1802940438535"/>
  </r>
  <r>
    <x v="3"/>
    <x v="2"/>
    <s v="SAN"/>
    <n v="886.59020436287392"/>
    <n v="210.44049107142857"/>
  </r>
  <r>
    <x v="3"/>
    <x v="3"/>
    <s v="SAN"/>
    <n v="178.19944015963125"/>
    <n v="174.9619140625"/>
  </r>
  <r>
    <x v="3"/>
    <x v="4"/>
    <s v="SAN"/>
    <n v="268.20506198088697"/>
    <n v="161.80170476809144"/>
  </r>
  <r>
    <x v="3"/>
    <x v="5"/>
    <s v="SAN"/>
    <n v="84.728371142409742"/>
    <n v="47.977152630420669"/>
  </r>
  <r>
    <x v="3"/>
    <x v="6"/>
    <s v="SAN"/>
    <n v="76.945306238718331"/>
    <n v="45.070490183441763"/>
  </r>
  <r>
    <x v="3"/>
    <x v="7"/>
    <s v="SAN"/>
    <n v="14.849769727443345"/>
    <n v="4.349609375"/>
  </r>
  <r>
    <x v="3"/>
    <x v="8"/>
    <s v="SAN"/>
    <n v="53.14409476518631"/>
    <n v="38.637933603487909"/>
  </r>
  <r>
    <x v="3"/>
    <x v="9"/>
    <s v="SAN"/>
    <n v="32.384846270084381"/>
    <n v="14.945937713608146"/>
  </r>
  <r>
    <x v="3"/>
    <x v="10"/>
    <s v="SAN"/>
    <n v="0"/>
    <n v="0"/>
  </r>
  <r>
    <x v="4"/>
    <x v="0"/>
    <s v="SAN"/>
    <n v="906.84267737402115"/>
    <n v="496.89416252908967"/>
  </r>
  <r>
    <x v="4"/>
    <x v="1"/>
    <s v="SAN"/>
    <n v="1718.9492436745359"/>
    <n v="1046.7751455138464"/>
  </r>
  <r>
    <x v="4"/>
    <x v="2"/>
    <s v="SAN"/>
    <n v="886.59020436287392"/>
    <n v="228.05947544642856"/>
  </r>
  <r>
    <x v="4"/>
    <x v="3"/>
    <s v="SAN"/>
    <n v="178.19944015963125"/>
    <n v="175.9501953125"/>
  </r>
  <r>
    <x v="4"/>
    <x v="4"/>
    <s v="SAN"/>
    <n v="268.65989757458738"/>
    <n v="166.40992290154099"/>
  </r>
  <r>
    <x v="4"/>
    <x v="5"/>
    <s v="SAN"/>
    <n v="84.728371142409742"/>
    <n v="48.821901079001172"/>
  </r>
  <r>
    <x v="4"/>
    <x v="6"/>
    <s v="SAN"/>
    <n v="76.945306236855686"/>
    <n v="44.761813819541459"/>
  </r>
  <r>
    <x v="4"/>
    <x v="7"/>
    <s v="SAN"/>
    <n v="14.849769727443345"/>
    <n v="3.0185546875"/>
  </r>
  <r>
    <x v="4"/>
    <x v="8"/>
    <s v="SAN"/>
    <n v="53.14409476518631"/>
    <n v="39.843930861912668"/>
  </r>
  <r>
    <x v="4"/>
    <x v="9"/>
    <s v="SAN"/>
    <n v="32.384846270084381"/>
    <n v="14.818589305505157"/>
  </r>
  <r>
    <x v="4"/>
    <x v="10"/>
    <s v="SAN"/>
    <n v="0"/>
    <n v="0"/>
  </r>
  <r>
    <x v="5"/>
    <x v="0"/>
    <s v="SAN"/>
    <n v="906.84267737402115"/>
    <n v="556.02107484579096"/>
  </r>
  <r>
    <x v="5"/>
    <x v="1"/>
    <s v="SAN"/>
    <n v="1643.6690644216878"/>
    <n v="1152.470322422816"/>
  </r>
  <r>
    <x v="5"/>
    <x v="2"/>
    <s v="SAN"/>
    <n v="819.66893258609343"/>
    <n v="237.54540736607143"/>
  </r>
  <r>
    <x v="5"/>
    <x v="3"/>
    <s v="SAN"/>
    <n v="178.19944015963125"/>
    <n v="175.970703125"/>
  </r>
  <r>
    <x v="5"/>
    <x v="4"/>
    <s v="SAN"/>
    <n v="254.07530230656266"/>
    <n v="170.81234894692898"/>
  </r>
  <r>
    <x v="5"/>
    <x v="5"/>
    <s v="SAN"/>
    <n v="84.728371142409742"/>
    <n v="49.474710814388736"/>
  </r>
  <r>
    <x v="5"/>
    <x v="6"/>
    <s v="SAN"/>
    <n v="76.945306236855686"/>
    <n v="45.366592023654704"/>
  </r>
  <r>
    <x v="5"/>
    <x v="7"/>
    <s v="SAN"/>
    <n v="14.849769727443345"/>
    <n v="3.830078125"/>
  </r>
  <r>
    <x v="5"/>
    <x v="8"/>
    <s v="SAN"/>
    <n v="53.14409476518631"/>
    <n v="40.837008859030902"/>
  </r>
  <r>
    <x v="5"/>
    <x v="9"/>
    <s v="SAN"/>
    <n v="32.384846270084381"/>
    <n v="14.861411409452558"/>
  </r>
  <r>
    <x v="5"/>
    <x v="10"/>
    <s v="SAN"/>
    <n v="0"/>
    <n v="0"/>
  </r>
  <r>
    <x v="6"/>
    <x v="0"/>
    <s v="SAN"/>
    <n v="906.84267737402115"/>
    <n v="709.75236152535592"/>
  </r>
  <r>
    <x v="6"/>
    <x v="1"/>
    <s v="SAN"/>
    <n v="1643.6690644216878"/>
    <n v="1210.5634061551254"/>
  </r>
  <r>
    <x v="6"/>
    <x v="2"/>
    <s v="SAN"/>
    <n v="819.66893258609343"/>
    <n v="249.72396763392857"/>
  </r>
  <r>
    <x v="6"/>
    <x v="3"/>
    <s v="SAN"/>
    <n v="178.19944015963125"/>
    <n v="176.5517578125"/>
  </r>
  <r>
    <x v="6"/>
    <x v="4"/>
    <s v="SAN"/>
    <n v="254.53013790026307"/>
    <n v="171.50650681555271"/>
  </r>
  <r>
    <x v="6"/>
    <x v="5"/>
    <s v="SAN"/>
    <n v="84.728371142409742"/>
    <n v="50.241130124511464"/>
  </r>
  <r>
    <x v="6"/>
    <x v="6"/>
    <s v="SAN"/>
    <n v="76.945306236855686"/>
    <n v="45.907302029563908"/>
  </r>
  <r>
    <x v="6"/>
    <x v="7"/>
    <s v="SAN"/>
    <n v="14.849769727443345"/>
    <n v="3.8671875"/>
  </r>
  <r>
    <x v="6"/>
    <x v="8"/>
    <s v="SAN"/>
    <n v="67.698991477489471"/>
    <n v="41.590203906409442"/>
  </r>
  <r>
    <x v="6"/>
    <x v="9"/>
    <s v="SAN"/>
    <n v="32.384846270084381"/>
    <n v="15.177910370752215"/>
  </r>
  <r>
    <x v="6"/>
    <x v="10"/>
    <s v="SAN"/>
    <n v="0"/>
    <n v="0"/>
  </r>
  <r>
    <x v="7"/>
    <x v="0"/>
    <s v="SAN"/>
    <n v="957.95479269663338"/>
    <n v="737.82432402392078"/>
  </r>
  <r>
    <x v="7"/>
    <x v="1"/>
    <s v="SAN"/>
    <n v="1709.3360764566032"/>
    <n v="1279.4481628556337"/>
  </r>
  <r>
    <x v="7"/>
    <x v="2"/>
    <s v="SAN"/>
    <n v="819.66893258609343"/>
    <n v="298.36691406249997"/>
  </r>
  <r>
    <x v="7"/>
    <x v="3"/>
    <s v="SAN"/>
    <n v="178.19944015963125"/>
    <n v="157.48828125"/>
  </r>
  <r>
    <x v="7"/>
    <x v="4"/>
    <s v="SAN"/>
    <n v="254.53013790026307"/>
    <n v="193.46793520823121"/>
  </r>
  <r>
    <x v="7"/>
    <x v="5"/>
    <s v="SAN"/>
    <n v="84.728371142409742"/>
    <n v="51.03091039481972"/>
  </r>
  <r>
    <x v="7"/>
    <x v="6"/>
    <s v="SAN"/>
    <n v="76.945306236855686"/>
    <n v="46.510134995116715"/>
  </r>
  <r>
    <x v="7"/>
    <x v="7"/>
    <s v="SAN"/>
    <n v="14.849769727443345"/>
    <n v="4.6337890625"/>
  </r>
  <r>
    <x v="7"/>
    <x v="8"/>
    <s v="SAN"/>
    <n v="68.15382707118988"/>
    <n v="42.419743622653186"/>
  </r>
  <r>
    <x v="7"/>
    <x v="9"/>
    <s v="SAN"/>
    <n v="32.384846270084381"/>
    <n v="14.95301522500813"/>
  </r>
  <r>
    <x v="7"/>
    <x v="10"/>
    <s v="SAN"/>
    <n v="0"/>
    <n v="0"/>
  </r>
  <r>
    <x v="8"/>
    <x v="0"/>
    <s v="SAN"/>
    <n v="958.08533926645759"/>
    <n v="750.38602016722041"/>
  </r>
  <r>
    <x v="8"/>
    <x v="1"/>
    <s v="SAN"/>
    <n v="1709.3360764566032"/>
    <n v="1304.5693240249584"/>
  </r>
  <r>
    <x v="8"/>
    <x v="2"/>
    <s v="SAN"/>
    <n v="819.66893258609343"/>
    <n v="305.11737165178567"/>
  </r>
  <r>
    <x v="8"/>
    <x v="3"/>
    <s v="SAN"/>
    <n v="178.19944015963125"/>
    <n v="157.35546875"/>
  </r>
  <r>
    <x v="8"/>
    <x v="4"/>
    <s v="SAN"/>
    <n v="254.53013790026307"/>
    <n v="193.66520083323121"/>
  </r>
  <r>
    <x v="8"/>
    <x v="5"/>
    <s v="SAN"/>
    <n v="84.728371142409742"/>
    <n v="51.03091039481972"/>
  </r>
  <r>
    <x v="8"/>
    <x v="6"/>
    <s v="SAN"/>
    <n v="76.945306236855686"/>
    <n v="47.291384995116715"/>
  </r>
  <r>
    <x v="8"/>
    <x v="7"/>
    <s v="SAN"/>
    <n v="14.849769727443345"/>
    <n v="4.6337890625"/>
  </r>
  <r>
    <x v="8"/>
    <x v="8"/>
    <s v="SAN"/>
    <n v="68.15382707118988"/>
    <n v="42.419743622653186"/>
  </r>
  <r>
    <x v="8"/>
    <x v="9"/>
    <s v="SAN"/>
    <n v="32.384846270084381"/>
    <n v="14.95301522500813"/>
  </r>
  <r>
    <x v="8"/>
    <x v="10"/>
    <s v="SAN"/>
    <n v="0"/>
    <n v="0"/>
  </r>
  <r>
    <x v="9"/>
    <x v="0"/>
    <s v="SAN"/>
    <n v="980.62294645945076"/>
    <n v="770.33670541802746"/>
  </r>
  <r>
    <x v="9"/>
    <x v="1"/>
    <s v="SAN"/>
    <n v="1758.0692095065033"/>
    <n v="1312.3861958299256"/>
  </r>
  <r>
    <x v="9"/>
    <x v="2"/>
    <s v="SAN"/>
    <n v="863.85961837320065"/>
    <n v="281.67674665178572"/>
  </r>
  <r>
    <x v="9"/>
    <x v="3"/>
    <s v="SAN"/>
    <n v="178.19944015963125"/>
    <n v="157.35546875"/>
  </r>
  <r>
    <x v="9"/>
    <x v="4"/>
    <s v="SAN"/>
    <n v="261.80758625641465"/>
    <n v="199.86745797470212"/>
  </r>
  <r>
    <x v="9"/>
    <x v="5"/>
    <s v="SAN"/>
    <n v="84.728371139615774"/>
    <n v="52.333797291586443"/>
  </r>
  <r>
    <x v="9"/>
    <x v="6"/>
    <s v="SAN"/>
    <n v="77.400141830556095"/>
    <n v="48.953759126498227"/>
  </r>
  <r>
    <x v="9"/>
    <x v="7"/>
    <s v="SAN"/>
    <n v="14.849769727443345"/>
    <n v="4.6337890625"/>
  </r>
  <r>
    <x v="9"/>
    <x v="8"/>
    <s v="SAN"/>
    <n v="72.991186499595642"/>
    <n v="47.703622105531394"/>
  </r>
  <r>
    <x v="9"/>
    <x v="9"/>
    <s v="SAN"/>
    <n v="32.384846270084381"/>
    <n v="16.040240103378892"/>
  </r>
  <r>
    <x v="9"/>
    <x v="10"/>
    <s v="SAN"/>
    <n v="30.137853622436523"/>
    <n v="28.667757436633188"/>
  </r>
  <r>
    <x v="10"/>
    <x v="0"/>
    <s v="SAN"/>
    <n v="1066.6732879221672"/>
    <n v="753.60413027743175"/>
  </r>
  <r>
    <x v="10"/>
    <x v="1"/>
    <s v="SAN"/>
    <n v="1939.6732160055553"/>
    <n v="1288.084636913602"/>
  </r>
  <r>
    <x v="10"/>
    <x v="2"/>
    <s v="SAN"/>
    <n v="542.5267331078503"/>
    <n v="261.3964564732143"/>
  </r>
  <r>
    <x v="10"/>
    <x v="3"/>
    <s v="SAN"/>
    <n v="178.19944015963125"/>
    <n v="128.8359375"/>
  </r>
  <r>
    <x v="10"/>
    <x v="4"/>
    <s v="SAN"/>
    <n v="261.80758625641465"/>
    <n v="196.48910152167082"/>
  </r>
  <r>
    <x v="10"/>
    <x v="5"/>
    <s v="SAN"/>
    <n v="84.728371137753129"/>
    <n v="53.068237616414471"/>
  </r>
  <r>
    <x v="10"/>
    <x v="6"/>
    <s v="SAN"/>
    <n v="77.400141830556095"/>
    <n v="49.605995297564988"/>
  </r>
  <r>
    <x v="10"/>
    <x v="7"/>
    <s v="SAN"/>
    <n v="20.190894913976081"/>
    <n v="4.1220703125"/>
  </r>
  <r>
    <x v="10"/>
    <x v="8"/>
    <s v="SAN"/>
    <n v="73.609762907028198"/>
    <n v="49.35252626799047"/>
  </r>
  <r>
    <x v="10"/>
    <x v="9"/>
    <s v="SAN"/>
    <n v="32.384846270084381"/>
    <n v="16.004974601790309"/>
  </r>
  <r>
    <x v="10"/>
    <x v="10"/>
    <s v="SAN"/>
    <n v="30.137853622436523"/>
    <n v="28.667757436633185"/>
  </r>
  <r>
    <x v="11"/>
    <x v="0"/>
    <s v="SAN"/>
    <n v="1066.6732879221645"/>
    <n v="820.49374302950309"/>
  </r>
  <r>
    <x v="11"/>
    <x v="1"/>
    <s v="SAN"/>
    <n v="1939.9975050294279"/>
    <n v="1370.7238824808278"/>
  </r>
  <r>
    <x v="11"/>
    <x v="2"/>
    <s v="SAN"/>
    <n v="542.52673310784974"/>
    <n v="264.75620535714285"/>
  </r>
  <r>
    <x v="11"/>
    <x v="3"/>
    <s v="SAN"/>
    <n v="178.19944015963085"/>
    <n v="128.8359375"/>
  </r>
  <r>
    <x v="11"/>
    <x v="4"/>
    <s v="SAN"/>
    <n v="282.40386138520228"/>
    <n v="209.04395606368769"/>
  </r>
  <r>
    <x v="11"/>
    <x v="5"/>
    <s v="SAN"/>
    <n v="84.72837113775303"/>
    <n v="54.023723198766085"/>
  </r>
  <r>
    <x v="11"/>
    <x v="6"/>
    <s v="SAN"/>
    <n v="77.400141830555953"/>
    <n v="50.645304046704211"/>
  </r>
  <r>
    <x v="11"/>
    <x v="7"/>
    <s v="SAN"/>
    <n v="20.190894913976074"/>
    <n v="4.1220703125"/>
  </r>
  <r>
    <x v="11"/>
    <x v="8"/>
    <s v="SAN"/>
    <n v="73.609762907028028"/>
    <n v="50.47836661152536"/>
  </r>
  <r>
    <x v="11"/>
    <x v="9"/>
    <s v="SAN"/>
    <n v="32.384846270084275"/>
    <n v="16.004974601790302"/>
  </r>
  <r>
    <x v="11"/>
    <x v="10"/>
    <s v="SAN"/>
    <n v="30.137853622436523"/>
    <n v="28.667757436633188"/>
  </r>
  <r>
    <x v="12"/>
    <x v="0"/>
    <s v="SAN"/>
    <n v="1066.6732879221672"/>
    <n v="864.8884418295645"/>
  </r>
  <r>
    <x v="12"/>
    <x v="1"/>
    <s v="SAN"/>
    <n v="1939.9975050294315"/>
    <n v="1413.9349064559701"/>
  </r>
  <r>
    <x v="12"/>
    <x v="2"/>
    <s v="SAN"/>
    <n v="542.5267331078503"/>
    <n v="259.31077566964285"/>
  </r>
  <r>
    <x v="12"/>
    <x v="3"/>
    <s v="SAN"/>
    <n v="178.19944015963119"/>
    <n v="128.8359375"/>
  </r>
  <r>
    <x v="12"/>
    <x v="4"/>
    <s v="SAN"/>
    <n v="282.40386138520262"/>
    <n v="213.75184884667394"/>
  </r>
  <r>
    <x v="12"/>
    <x v="5"/>
    <s v="SAN"/>
    <n v="84.728371137753129"/>
    <n v="54.675159102039622"/>
  </r>
  <r>
    <x v="12"/>
    <x v="6"/>
    <s v="SAN"/>
    <n v="77.400141830556095"/>
    <n v="50.513507762125599"/>
  </r>
  <r>
    <x v="12"/>
    <x v="7"/>
    <s v="SAN"/>
    <n v="25.494392228429206"/>
    <n v="7.5135517120361328"/>
  </r>
  <r>
    <x v="12"/>
    <x v="8"/>
    <s v="SAN"/>
    <n v="73.609762907028198"/>
    <n v="51.284716632217155"/>
  </r>
  <r>
    <x v="12"/>
    <x v="9"/>
    <s v="SAN"/>
    <n v="32.384846270084381"/>
    <n v="15.863632902503017"/>
  </r>
  <r>
    <x v="12"/>
    <x v="10"/>
    <s v="SAN"/>
    <n v="30.137853622436523"/>
    <n v="28.667757436633188"/>
  </r>
  <r>
    <x v="13"/>
    <x v="0"/>
    <s v="SAN"/>
    <n v="1066.6732879221672"/>
    <n v="919.61485834344171"/>
  </r>
  <r>
    <x v="13"/>
    <x v="1"/>
    <s v="SAN"/>
    <n v="1989.3748925899863"/>
    <n v="1495.4467876681417"/>
  </r>
  <r>
    <x v="13"/>
    <x v="2"/>
    <s v="SAN"/>
    <n v="548.91574752317683"/>
    <n v="249.9649330357143"/>
  </r>
  <r>
    <x v="13"/>
    <x v="3"/>
    <s v="SAN"/>
    <n v="178.19944015963119"/>
    <n v="128.8359375"/>
  </r>
  <r>
    <x v="13"/>
    <x v="4"/>
    <s v="SAN"/>
    <n v="282.40386138520262"/>
    <n v="219.42652878165245"/>
  </r>
  <r>
    <x v="13"/>
    <x v="5"/>
    <s v="SAN"/>
    <n v="84.728371137753129"/>
    <n v="55.82666856303279"/>
  </r>
  <r>
    <x v="13"/>
    <x v="6"/>
    <s v="SAN"/>
    <n v="77.400141830556095"/>
    <n v="53.431496735795264"/>
  </r>
  <r>
    <x v="13"/>
    <x v="7"/>
    <s v="SAN"/>
    <n v="25.494392228429206"/>
    <n v="7.9980882917131702"/>
  </r>
  <r>
    <x v="13"/>
    <x v="8"/>
    <s v="SAN"/>
    <n v="73.609762907028198"/>
    <n v="52.590218772180378"/>
  </r>
  <r>
    <x v="13"/>
    <x v="9"/>
    <s v="SAN"/>
    <n v="32.384846270084381"/>
    <n v="16.004974601790309"/>
  </r>
  <r>
    <x v="13"/>
    <x v="10"/>
    <s v="SAN"/>
    <n v="30.137853622436523"/>
    <n v="28.66775743663311"/>
  </r>
  <r>
    <x v="14"/>
    <x v="0"/>
    <s v="SAN"/>
    <n v="1213.7532050001901"/>
    <n v="945.14887841597169"/>
  </r>
  <r>
    <x v="14"/>
    <x v="1"/>
    <s v="SAN"/>
    <n v="2033.3004392957091"/>
    <n v="1494.5004721248465"/>
  </r>
  <r>
    <x v="14"/>
    <x v="2"/>
    <s v="SAN"/>
    <n v="548.91574752317683"/>
    <n v="308.34435825892854"/>
  </r>
  <r>
    <x v="14"/>
    <x v="3"/>
    <s v="SAN"/>
    <n v="178.19944015963119"/>
    <n v="128.8359375"/>
  </r>
  <r>
    <x v="14"/>
    <x v="4"/>
    <s v="SAN"/>
    <n v="389.95845910454227"/>
    <n v="243.24196831456251"/>
  </r>
  <r>
    <x v="14"/>
    <x v="5"/>
    <s v="SAN"/>
    <n v="84.728371137753129"/>
    <n v="56.240954926902695"/>
  </r>
  <r>
    <x v="14"/>
    <x v="6"/>
    <s v="SAN"/>
    <n v="77.400141830556095"/>
    <n v="53.600801404698615"/>
  </r>
  <r>
    <x v="14"/>
    <x v="7"/>
    <s v="SAN"/>
    <n v="25.494392228429206"/>
    <n v="9.7558615548270087"/>
  </r>
  <r>
    <x v="14"/>
    <x v="8"/>
    <s v="SAN"/>
    <n v="73.609762907028198"/>
    <n v="52.149041731841862"/>
  </r>
  <r>
    <x v="14"/>
    <x v="9"/>
    <s v="SAN"/>
    <n v="32.384846270084381"/>
    <n v="16.004974601790309"/>
  </r>
  <r>
    <x v="14"/>
    <x v="10"/>
    <s v="SAN"/>
    <n v="30.137853622436523"/>
    <n v="28.66775743663311"/>
  </r>
  <r>
    <x v="15"/>
    <x v="0"/>
    <s v="SAN"/>
    <n v="1213.8837515700143"/>
    <n v="957.8945264547209"/>
  </r>
  <r>
    <x v="15"/>
    <x v="1"/>
    <s v="SAN"/>
    <n v="2033.1698927258849"/>
    <n v="1490.7272467694747"/>
  </r>
  <r>
    <x v="15"/>
    <x v="2"/>
    <s v="SAN"/>
    <n v="548.91574752317683"/>
    <n v="303.95309709821424"/>
  </r>
  <r>
    <x v="15"/>
    <x v="3"/>
    <s v="SAN"/>
    <n v="178.19944015963119"/>
    <n v="128.8359375"/>
  </r>
  <r>
    <x v="15"/>
    <x v="4"/>
    <s v="SAN"/>
    <n v="389.95845910454227"/>
    <n v="241.76151014824001"/>
  </r>
  <r>
    <x v="15"/>
    <x v="5"/>
    <s v="SAN"/>
    <n v="84.728371137753129"/>
    <n v="57.388536578709527"/>
  </r>
  <r>
    <x v="15"/>
    <x v="6"/>
    <s v="SAN"/>
    <n v="77.400141830556095"/>
    <n v="53.819462396337514"/>
  </r>
  <r>
    <x v="15"/>
    <x v="7"/>
    <s v="SAN"/>
    <n v="25.494392228429206"/>
    <n v="14.552736554827009"/>
  </r>
  <r>
    <x v="15"/>
    <x v="8"/>
    <s v="SAN"/>
    <n v="73.609762907028198"/>
    <n v="54.872576465830207"/>
  </r>
  <r>
    <x v="15"/>
    <x v="9"/>
    <s v="SAN"/>
    <n v="32.384846270084381"/>
    <n v="16.004974601790309"/>
  </r>
  <r>
    <x v="15"/>
    <x v="10"/>
    <s v="SAN"/>
    <n v="30.137853622436523"/>
    <n v="28.66775743663311"/>
  </r>
  <r>
    <x v="16"/>
    <x v="0"/>
    <s v="SAN"/>
    <n v="1213.8837515700143"/>
    <n v="995.51391649552716"/>
  </r>
  <r>
    <x v="16"/>
    <x v="1"/>
    <s v="SAN"/>
    <n v="2033.1698927258849"/>
    <n v="1530.7705265277834"/>
  </r>
  <r>
    <x v="16"/>
    <x v="2"/>
    <s v="SAN"/>
    <n v="548.91574752317683"/>
    <n v="326.73215401785717"/>
  </r>
  <r>
    <x v="16"/>
    <x v="3"/>
    <s v="SAN"/>
    <n v="178.19944015963119"/>
    <n v="128.8359375"/>
  </r>
  <r>
    <x v="16"/>
    <x v="4"/>
    <s v="SAN"/>
    <n v="389.95845910454227"/>
    <n v="255.46937921643257"/>
  </r>
  <r>
    <x v="16"/>
    <x v="5"/>
    <s v="SAN"/>
    <n v="84.728371137753129"/>
    <n v="58.338317765588208"/>
  </r>
  <r>
    <x v="16"/>
    <x v="6"/>
    <s v="SAN"/>
    <n v="77.400141830556095"/>
    <n v="53.974619053437237"/>
  </r>
  <r>
    <x v="16"/>
    <x v="7"/>
    <s v="SAN"/>
    <n v="25.494392228429206"/>
    <n v="14.552736554827009"/>
  </r>
  <r>
    <x v="16"/>
    <x v="8"/>
    <s v="SAN"/>
    <n v="73.609762907028198"/>
    <n v="56.536688195541501"/>
  </r>
  <r>
    <x v="16"/>
    <x v="9"/>
    <s v="SAN"/>
    <n v="32.384846270084381"/>
    <n v="16.004974601790309"/>
  </r>
  <r>
    <x v="16"/>
    <x v="10"/>
    <s v="SAN"/>
    <n v="30.137853622436523"/>
    <n v="28.66775743663311"/>
  </r>
  <r>
    <x v="17"/>
    <x v="0"/>
    <s v="SAN"/>
    <n v="1197.6182856659871"/>
    <n v="990.15324450497644"/>
  </r>
  <r>
    <x v="17"/>
    <x v="1"/>
    <s v="SAN"/>
    <n v="1931.606935998775"/>
    <n v="1559.256554465592"/>
  </r>
  <r>
    <x v="17"/>
    <x v="2"/>
    <s v="SAN"/>
    <n v="485.62341406276391"/>
    <n v="329.0333203125"/>
  </r>
  <r>
    <x v="17"/>
    <x v="3"/>
    <s v="SAN"/>
    <n v="0"/>
    <n v="0"/>
  </r>
  <r>
    <x v="17"/>
    <x v="4"/>
    <s v="SAN"/>
    <n v="389.95845910454227"/>
    <n v="262.98277598515153"/>
  </r>
  <r>
    <x v="17"/>
    <x v="5"/>
    <s v="SAN"/>
    <n v="84.728371137753129"/>
    <n v="59.175846147084876"/>
  </r>
  <r>
    <x v="17"/>
    <x v="6"/>
    <s v="SAN"/>
    <n v="77.400141830556095"/>
    <n v="54.098557077481274"/>
  </r>
  <r>
    <x v="17"/>
    <x v="7"/>
    <s v="SAN"/>
    <n v="25.494392228429206"/>
    <n v="14.552736554827009"/>
  </r>
  <r>
    <x v="17"/>
    <x v="8"/>
    <s v="SAN"/>
    <n v="73.609762907028198"/>
    <n v="57.282659159973264"/>
  </r>
  <r>
    <x v="17"/>
    <x v="9"/>
    <s v="SAN"/>
    <n v="32.384846270084381"/>
    <n v="16.004974601790309"/>
  </r>
  <r>
    <x v="17"/>
    <x v="10"/>
    <s v="SAN"/>
    <n v="30.137853622436523"/>
    <n v="28.66775743663311"/>
  </r>
  <r>
    <x v="18"/>
    <x v="0"/>
    <s v="SAN"/>
    <n v="1197.6182856659871"/>
    <n v="1024.6612463028091"/>
  </r>
  <r>
    <x v="18"/>
    <x v="1"/>
    <s v="SAN"/>
    <n v="1931.606935998775"/>
    <n v="1595.8428960969404"/>
  </r>
  <r>
    <x v="18"/>
    <x v="2"/>
    <s v="SAN"/>
    <n v="485.62341406276391"/>
    <n v="334.30811941964282"/>
  </r>
  <r>
    <x v="18"/>
    <x v="3"/>
    <s v="SAN"/>
    <n v="0"/>
    <n v="0"/>
  </r>
  <r>
    <x v="18"/>
    <x v="4"/>
    <s v="SAN"/>
    <n v="389.95845910454227"/>
    <n v="264.55020518869162"/>
  </r>
  <r>
    <x v="18"/>
    <x v="5"/>
    <s v="SAN"/>
    <n v="84.728371137753129"/>
    <n v="59.402424717987223"/>
  </r>
  <r>
    <x v="18"/>
    <x v="6"/>
    <s v="SAN"/>
    <n v="77.400141830556095"/>
    <n v="54.133219659461503"/>
  </r>
  <r>
    <x v="18"/>
    <x v="7"/>
    <s v="SAN"/>
    <n v="25.494392228429206"/>
    <n v="14.552736554827009"/>
  </r>
  <r>
    <x v="18"/>
    <x v="8"/>
    <s v="SAN"/>
    <n v="73.609762907028198"/>
    <n v="57.406302431598306"/>
  </r>
  <r>
    <x v="18"/>
    <x v="9"/>
    <s v="SAN"/>
    <n v="32.384846270084381"/>
    <n v="16.004974601790309"/>
  </r>
  <r>
    <x v="18"/>
    <x v="10"/>
    <s v="SAN"/>
    <n v="30.137853622436523"/>
    <n v="28.66775743663311"/>
  </r>
  <r>
    <x v="19"/>
    <x v="0"/>
    <s v="SAN"/>
    <n v="1206.2659630875569"/>
    <n v="1058.557546377182"/>
  </r>
  <r>
    <x v="19"/>
    <x v="1"/>
    <s v="SAN"/>
    <n v="2048.9207711204663"/>
    <n v="1576.8527531297768"/>
  </r>
  <r>
    <x v="19"/>
    <x v="2"/>
    <s v="SAN"/>
    <n v="485.62341406276391"/>
    <n v="341.20957031249998"/>
  </r>
  <r>
    <x v="19"/>
    <x v="3"/>
    <s v="SAN"/>
    <n v="0"/>
    <n v="0"/>
  </r>
  <r>
    <x v="19"/>
    <x v="4"/>
    <s v="SAN"/>
    <n v="419.06809481525852"/>
    <n v="272.78500153392554"/>
  </r>
  <r>
    <x v="19"/>
    <x v="5"/>
    <s v="SAN"/>
    <n v="84.728371137753129"/>
    <n v="60.958151916707202"/>
  </r>
  <r>
    <x v="19"/>
    <x v="6"/>
    <s v="SAN"/>
    <n v="77.400141830556095"/>
    <n v="54.386177417023902"/>
  </r>
  <r>
    <x v="19"/>
    <x v="7"/>
    <s v="SAN"/>
    <n v="25.494392228429206"/>
    <n v="14.552736554827009"/>
  </r>
  <r>
    <x v="19"/>
    <x v="8"/>
    <s v="SAN"/>
    <n v="131.96009111404419"/>
    <n v="59.478838542476296"/>
  </r>
  <r>
    <x v="19"/>
    <x v="9"/>
    <s v="SAN"/>
    <n v="32.384846270084381"/>
    <n v="16.004974601790309"/>
  </r>
  <r>
    <x v="19"/>
    <x v="10"/>
    <s v="SAN"/>
    <n v="30.137853622436523"/>
    <n v="28.66775743663311"/>
  </r>
  <r>
    <x v="20"/>
    <x v="0"/>
    <s v="SAN"/>
    <n v="1334.0462513940874"/>
    <n v="1091.0994478989073"/>
  </r>
  <r>
    <x v="20"/>
    <x v="1"/>
    <s v="SAN"/>
    <n v="2050.4934468254223"/>
    <n v="1595.0587442691835"/>
  </r>
  <r>
    <x v="20"/>
    <x v="2"/>
    <s v="SAN"/>
    <n v="485.62341406276391"/>
    <n v="345.28247209821427"/>
  </r>
  <r>
    <x v="20"/>
    <x v="3"/>
    <s v="SAN"/>
    <n v="0"/>
    <n v="0"/>
  </r>
  <r>
    <x v="20"/>
    <x v="4"/>
    <s v="SAN"/>
    <n v="421.52293832799478"/>
    <n v="279.3226482000947"/>
  </r>
  <r>
    <x v="20"/>
    <x v="5"/>
    <s v="SAN"/>
    <n v="84.728371137753129"/>
    <n v="61.531925744110985"/>
  </r>
  <r>
    <x v="20"/>
    <x v="6"/>
    <s v="SAN"/>
    <n v="91.955038542859256"/>
    <n v="58.474170088901047"/>
  </r>
  <r>
    <x v="20"/>
    <x v="7"/>
    <s v="SAN"/>
    <n v="25.494392228429206"/>
    <n v="19.29883030482701"/>
  </r>
  <r>
    <x v="20"/>
    <x v="8"/>
    <s v="SAN"/>
    <n v="131.96009111404419"/>
    <n v="60.158962896093726"/>
  </r>
  <r>
    <x v="20"/>
    <x v="9"/>
    <s v="SAN"/>
    <n v="32.384846270084381"/>
    <n v="16.004974601790309"/>
  </r>
  <r>
    <x v="20"/>
    <x v="10"/>
    <s v="SAN"/>
    <n v="30.137853622436523"/>
    <n v="28.66775743663311"/>
  </r>
  <r>
    <x v="21"/>
    <x v="0"/>
    <s v="SAN"/>
    <n v="1468.2155541159445"/>
    <n v="1149.2927379635828"/>
  </r>
  <r>
    <x v="21"/>
    <x v="1"/>
    <s v="SAN"/>
    <n v="2164.2801015964951"/>
    <n v="1623.8529462020629"/>
  </r>
  <r>
    <x v="21"/>
    <x v="2"/>
    <s v="SAN"/>
    <n v="485.62341406276391"/>
    <n v="344.34367187499998"/>
  </r>
  <r>
    <x v="21"/>
    <x v="3"/>
    <s v="SAN"/>
    <n v="0"/>
    <n v="0"/>
  </r>
  <r>
    <x v="21"/>
    <x v="4"/>
    <s v="SAN"/>
    <n v="421.52293832799478"/>
    <n v="277.85187811080903"/>
  </r>
  <r>
    <x v="21"/>
    <x v="5"/>
    <s v="SAN"/>
    <n v="84.728371137753129"/>
    <n v="61.531925744110985"/>
  </r>
  <r>
    <x v="21"/>
    <x v="6"/>
    <s v="SAN"/>
    <n v="91.955038542859256"/>
    <n v="58.474170088901047"/>
  </r>
  <r>
    <x v="21"/>
    <x v="7"/>
    <s v="SAN"/>
    <n v="25.494392228429206"/>
    <n v="19.29883030482701"/>
  </r>
  <r>
    <x v="21"/>
    <x v="8"/>
    <s v="SAN"/>
    <n v="131.96009111404419"/>
    <n v="60.158962896093726"/>
  </r>
  <r>
    <x v="21"/>
    <x v="9"/>
    <s v="SAN"/>
    <n v="32.384846270084381"/>
    <n v="16.004974601790309"/>
  </r>
  <r>
    <x v="21"/>
    <x v="10"/>
    <s v="SAN"/>
    <n v="30.137853622436523"/>
    <n v="28.929569467902184"/>
  </r>
  <r>
    <x v="22"/>
    <x v="0"/>
    <s v="SAN"/>
    <n v="1468.2155541159445"/>
    <n v="1159.8958534540875"/>
  </r>
  <r>
    <x v="22"/>
    <x v="1"/>
    <s v="SAN"/>
    <n v="2164.2801015964951"/>
    <n v="1648.0673563790215"/>
  </r>
  <r>
    <x v="22"/>
    <x v="2"/>
    <s v="SAN"/>
    <n v="485.62341406276391"/>
    <n v="344.41909598214284"/>
  </r>
  <r>
    <x v="22"/>
    <x v="3"/>
    <s v="SAN"/>
    <n v="0"/>
    <n v="0"/>
  </r>
  <r>
    <x v="22"/>
    <x v="4"/>
    <s v="SAN"/>
    <n v="421.52293832799478"/>
    <n v="277.85187811080903"/>
  </r>
  <r>
    <x v="22"/>
    <x v="5"/>
    <s v="SAN"/>
    <n v="84.728371137753129"/>
    <n v="61.531925744110985"/>
  </r>
  <r>
    <x v="22"/>
    <x v="6"/>
    <s v="SAN"/>
    <n v="91.955038542859256"/>
    <n v="58.474170088901047"/>
  </r>
  <r>
    <x v="22"/>
    <x v="7"/>
    <s v="SAN"/>
    <n v="25.494392228429206"/>
    <n v="19.29883030482701"/>
  </r>
  <r>
    <x v="22"/>
    <x v="8"/>
    <s v="SAN"/>
    <n v="131.96009111404419"/>
    <n v="60.158962896093726"/>
  </r>
  <r>
    <x v="22"/>
    <x v="9"/>
    <s v="SAN"/>
    <n v="32.384846270084381"/>
    <n v="16.004974601790309"/>
  </r>
  <r>
    <x v="22"/>
    <x v="10"/>
    <s v="SAN"/>
    <n v="30.137853622436523"/>
    <n v="28.929569467902184"/>
  </r>
  <r>
    <x v="23"/>
    <x v="0"/>
    <s v="SAN"/>
    <n v="1468.2155541159445"/>
    <n v="1248.6463818605032"/>
  </r>
  <r>
    <x v="23"/>
    <x v="1"/>
    <s v="SAN"/>
    <n v="2104.9997841111626"/>
    <n v="1675.267468241655"/>
  </r>
  <r>
    <x v="23"/>
    <x v="2"/>
    <s v="SAN"/>
    <n v="425.80281197359727"/>
    <n v="344.79621651785715"/>
  </r>
  <r>
    <x v="23"/>
    <x v="3"/>
    <s v="SAN"/>
    <n v="0"/>
    <n v="0"/>
  </r>
  <r>
    <x v="23"/>
    <x v="4"/>
    <s v="SAN"/>
    <n v="321.18466897135659"/>
    <n v="177.46596540178572"/>
  </r>
  <r>
    <x v="23"/>
    <x v="5"/>
    <s v="SAN"/>
    <n v="84.728371137753129"/>
    <n v="64.529715401785722"/>
  </r>
  <r>
    <x v="23"/>
    <x v="6"/>
    <s v="SAN"/>
    <n v="91.955038542859256"/>
    <n v="61.02006203787667"/>
  </r>
  <r>
    <x v="23"/>
    <x v="7"/>
    <s v="SAN"/>
    <n v="25.494392228429206"/>
    <n v="19.29883030482701"/>
  </r>
  <r>
    <x v="23"/>
    <x v="8"/>
    <s v="SAN"/>
    <n v="131.96009111404419"/>
    <n v="63.489719986915588"/>
  </r>
  <r>
    <x v="23"/>
    <x v="9"/>
    <s v="SAN"/>
    <n v="32.384846270084381"/>
    <n v="22.0849609375"/>
  </r>
  <r>
    <x v="23"/>
    <x v="10"/>
    <s v="SAN"/>
    <n v="30.137853622436523"/>
    <n v="28.929569467902184"/>
  </r>
  <r>
    <x v="24"/>
    <x v="0"/>
    <s v="SAN"/>
    <n v="1497.3249291159445"/>
    <n v="1225.0337866347602"/>
  </r>
  <r>
    <x v="24"/>
    <x v="1"/>
    <s v="SAN"/>
    <n v="2163.2187948218789"/>
    <n v="1677.0692942718415"/>
  </r>
  <r>
    <x v="24"/>
    <x v="2"/>
    <s v="SAN"/>
    <n v="425.80281197359727"/>
    <n v="343.28031250000004"/>
  </r>
  <r>
    <x v="24"/>
    <x v="3"/>
    <s v="SAN"/>
    <n v="0"/>
    <n v="0"/>
  </r>
  <r>
    <x v="24"/>
    <x v="4"/>
    <s v="SAN"/>
    <n v="321.18466897135659"/>
    <n v="181.58338727678571"/>
  </r>
  <r>
    <x v="24"/>
    <x v="5"/>
    <s v="SAN"/>
    <n v="84.728371137753129"/>
    <n v="65.371512276785722"/>
  </r>
  <r>
    <x v="24"/>
    <x v="6"/>
    <s v="SAN"/>
    <n v="91.955038542859256"/>
    <n v="61.83060891287667"/>
  </r>
  <r>
    <x v="24"/>
    <x v="7"/>
    <s v="SAN"/>
    <n v="25.494392228429206"/>
    <n v="19.29883030482701"/>
  </r>
  <r>
    <x v="24"/>
    <x v="8"/>
    <s v="SAN"/>
    <n v="131.96009111404419"/>
    <n v="64.628391861915588"/>
  </r>
  <r>
    <x v="24"/>
    <x v="9"/>
    <s v="SAN"/>
    <n v="32.384846270084381"/>
    <n v="22.732421875"/>
  </r>
  <r>
    <x v="24"/>
    <x v="10"/>
    <s v="SAN"/>
    <n v="30.137853622436523"/>
    <n v="28.929569467902184"/>
  </r>
  <r>
    <x v="25"/>
    <x v="0"/>
    <s v="SAN"/>
    <n v="1497.3247853296343"/>
    <n v="1248.2287364415185"/>
  </r>
  <r>
    <x v="25"/>
    <x v="1"/>
    <s v="SAN"/>
    <n v="2163.6736304155793"/>
    <n v="1739.8655187957947"/>
  </r>
  <r>
    <x v="25"/>
    <x v="2"/>
    <s v="SAN"/>
    <n v="425.80281197359727"/>
    <n v="350.39312499999994"/>
  </r>
  <r>
    <x v="25"/>
    <x v="3"/>
    <s v="SAN"/>
    <n v="0"/>
    <n v="0"/>
  </r>
  <r>
    <x v="25"/>
    <x v="4"/>
    <s v="SAN"/>
    <n v="321.18466897135659"/>
    <n v="187.95643415178571"/>
  </r>
  <r>
    <x v="25"/>
    <x v="5"/>
    <s v="SAN"/>
    <n v="84.728371137753129"/>
    <n v="65.706473214285722"/>
  </r>
  <r>
    <x v="25"/>
    <x v="6"/>
    <s v="SAN"/>
    <n v="91.955038542859256"/>
    <n v="62.81010110037667"/>
  </r>
  <r>
    <x v="25"/>
    <x v="7"/>
    <s v="SAN"/>
    <n v="25.494392228429206"/>
    <n v="19.29883030482701"/>
  </r>
  <r>
    <x v="25"/>
    <x v="8"/>
    <s v="SAN"/>
    <n v="131.96009111404419"/>
    <n v="65.914524674415588"/>
  </r>
  <r>
    <x v="25"/>
    <x v="9"/>
    <s v="SAN"/>
    <n v="32.384846270084381"/>
    <n v="23.447265625"/>
  </r>
  <r>
    <x v="25"/>
    <x v="10"/>
    <s v="SAN"/>
    <n v="30.137853622436523"/>
    <n v="28.929569467902184"/>
  </r>
  <r>
    <x v="26"/>
    <x v="0"/>
    <s v="SAN"/>
    <n v="1501.1878866638226"/>
    <n v="1333.0597812135995"/>
  </r>
  <r>
    <x v="26"/>
    <x v="1"/>
    <s v="SAN"/>
    <n v="2547.4573995676396"/>
    <n v="1839.774377789875"/>
  </r>
  <r>
    <x v="26"/>
    <x v="2"/>
    <s v="SAN"/>
    <n v="484.36469160635897"/>
    <n v="348.2303794642857"/>
  </r>
  <r>
    <x v="26"/>
    <x v="3"/>
    <s v="SAN"/>
    <n v="0"/>
    <n v="0"/>
  </r>
  <r>
    <x v="26"/>
    <x v="4"/>
    <s v="SAN"/>
    <n v="328.15283946576528"/>
    <n v="208.01709821428571"/>
  </r>
  <r>
    <x v="26"/>
    <x v="5"/>
    <s v="SAN"/>
    <n v="84.728515625"/>
    <n v="54.397321428571431"/>
  </r>
  <r>
    <x v="26"/>
    <x v="6"/>
    <s v="SAN"/>
    <n v="91.955078125"/>
    <n v="55.340680803571431"/>
  </r>
  <r>
    <x v="26"/>
    <x v="7"/>
    <s v="SAN"/>
    <n v="25.494392228429206"/>
    <n v="19.29883030482701"/>
  </r>
  <r>
    <x v="26"/>
    <x v="8"/>
    <s v="SAN"/>
    <n v="131.96060371398926"/>
    <n v="67.324680976569653"/>
  </r>
  <r>
    <x v="26"/>
    <x v="9"/>
    <s v="SAN"/>
    <n v="43.9921875"/>
    <n v="24.2177734375"/>
  </r>
  <r>
    <x v="26"/>
    <x v="10"/>
    <s v="SAN"/>
    <n v="30.137853622436523"/>
    <n v="28.929569467902184"/>
  </r>
  <r>
    <x v="27"/>
    <x v="0"/>
    <s v="SAN"/>
    <n v="1577.0864967234666"/>
    <n v="1383.9736050874899"/>
  </r>
  <r>
    <x v="27"/>
    <x v="1"/>
    <s v="SAN"/>
    <n v="2547.4643789926786"/>
    <n v="1918.4741404789843"/>
  </r>
  <r>
    <x v="27"/>
    <x v="2"/>
    <s v="SAN"/>
    <n v="484.36469160635897"/>
    <n v="349.95164620535712"/>
  </r>
  <r>
    <x v="27"/>
    <x v="3"/>
    <s v="SAN"/>
    <n v="0"/>
    <n v="0"/>
  </r>
  <r>
    <x v="27"/>
    <x v="4"/>
    <s v="SAN"/>
    <n v="329.06201915326528"/>
    <n v="214.2940625"/>
  </r>
  <r>
    <x v="27"/>
    <x v="5"/>
    <s v="SAN"/>
    <n v="84.728515625"/>
    <n v="54.547712053571431"/>
  </r>
  <r>
    <x v="27"/>
    <x v="6"/>
    <s v="SAN"/>
    <n v="91.955078125"/>
    <n v="56.147321428571431"/>
  </r>
  <r>
    <x v="27"/>
    <x v="7"/>
    <s v="SAN"/>
    <n v="25.494392228429206"/>
    <n v="19.29883030482701"/>
  </r>
  <r>
    <x v="27"/>
    <x v="8"/>
    <s v="SAN"/>
    <n v="131.96060371398926"/>
    <n v="68.492649674415588"/>
  </r>
  <r>
    <x v="27"/>
    <x v="9"/>
    <s v="SAN"/>
    <n v="43.9921875"/>
    <n v="24.9052734375"/>
  </r>
  <r>
    <x v="27"/>
    <x v="10"/>
    <s v="SAN"/>
    <n v="30.137853622436523"/>
    <n v="28.929569467902184"/>
  </r>
  <r>
    <x v="28"/>
    <x v="0"/>
    <s v="SAN"/>
    <n v="2017.9039763346082"/>
    <n v="1393.3873964891743"/>
  </r>
  <r>
    <x v="28"/>
    <x v="1"/>
    <s v="SAN"/>
    <n v="2580.7737088818112"/>
    <n v="1956.0272593907534"/>
  </r>
  <r>
    <x v="28"/>
    <x v="2"/>
    <s v="SAN"/>
    <n v="484.36469160635897"/>
    <n v="332.87944196428572"/>
  </r>
  <r>
    <x v="28"/>
    <x v="3"/>
    <s v="SAN"/>
    <n v="0"/>
    <n v="0"/>
  </r>
  <r>
    <x v="28"/>
    <x v="4"/>
    <s v="SAN"/>
    <n v="330.88135509076528"/>
    <n v="216.9981640625"/>
  </r>
  <r>
    <x v="28"/>
    <x v="5"/>
    <s v="SAN"/>
    <n v="84.728515625"/>
    <n v="54.682477678571431"/>
  </r>
  <r>
    <x v="28"/>
    <x v="6"/>
    <s v="SAN"/>
    <n v="91.955078125"/>
    <n v="57.118024553571431"/>
  </r>
  <r>
    <x v="28"/>
    <x v="7"/>
    <s v="SAN"/>
    <n v="25.494392228429206"/>
    <n v="19.29883030482701"/>
  </r>
  <r>
    <x v="28"/>
    <x v="8"/>
    <s v="SAN"/>
    <n v="131.96060371398926"/>
    <n v="69.583469986915588"/>
  </r>
  <r>
    <x v="28"/>
    <x v="9"/>
    <s v="SAN"/>
    <n v="43.9921875"/>
    <n v="25.4599609375"/>
  </r>
  <r>
    <x v="28"/>
    <x v="10"/>
    <s v="SAN"/>
    <n v="38.916077613830566"/>
    <n v="36.783930405974388"/>
  </r>
  <r>
    <x v="29"/>
    <x v="0"/>
    <s v="SAN"/>
    <n v="2132.9062358104857"/>
    <n v="1458.83837203856"/>
  </r>
  <r>
    <x v="29"/>
    <x v="1"/>
    <s v="SAN"/>
    <n v="2697.9056438272091"/>
    <n v="1996.337123583108"/>
  </r>
  <r>
    <x v="29"/>
    <x v="2"/>
    <s v="SAN"/>
    <n v="543.99549652390124"/>
    <n v="329.30316964285714"/>
  </r>
  <r>
    <x v="29"/>
    <x v="3"/>
    <s v="SAN"/>
    <n v="0"/>
    <n v="0"/>
  </r>
  <r>
    <x v="29"/>
    <x v="4"/>
    <s v="SAN"/>
    <n v="330.88135509076528"/>
    <n v="222.010859375"/>
  </r>
  <r>
    <x v="29"/>
    <x v="5"/>
    <s v="SAN"/>
    <n v="84.728515625"/>
    <n v="54.654157366071431"/>
  </r>
  <r>
    <x v="29"/>
    <x v="6"/>
    <s v="SAN"/>
    <n v="91.955078125"/>
    <n v="57.318219866071431"/>
  </r>
  <r>
    <x v="29"/>
    <x v="7"/>
    <s v="SAN"/>
    <n v="25.494392228429206"/>
    <n v="19.29883030482701"/>
  </r>
  <r>
    <x v="29"/>
    <x v="8"/>
    <s v="SAN"/>
    <n v="131.96060371398926"/>
    <n v="70.797337174415588"/>
  </r>
  <r>
    <x v="29"/>
    <x v="9"/>
    <s v="SAN"/>
    <n v="43.9921875"/>
    <n v="26.0068359375"/>
  </r>
  <r>
    <x v="29"/>
    <x v="10"/>
    <s v="SAN"/>
    <n v="38.916077613830566"/>
    <n v="36.783930405974388"/>
  </r>
  <r>
    <x v="30"/>
    <x v="0"/>
    <s v="SAN"/>
    <n v="2097.10636096492"/>
    <n v="1619.2089930106167"/>
  </r>
  <r>
    <x v="30"/>
    <x v="1"/>
    <s v="SAN"/>
    <n v="2663.2683809948126"/>
    <n v="2185.252356546287"/>
  </r>
  <r>
    <x v="30"/>
    <x v="2"/>
    <s v="SAN"/>
    <n v="533.57917967718095"/>
    <n v="338.48487165178574"/>
  </r>
  <r>
    <x v="30"/>
    <x v="3"/>
    <s v="SAN"/>
    <n v="0"/>
    <n v="0"/>
  </r>
  <r>
    <x v="30"/>
    <x v="4"/>
    <s v="SAN"/>
    <n v="330.88187079015188"/>
    <n v="219.87609375"/>
  </r>
  <r>
    <x v="30"/>
    <x v="5"/>
    <s v="SAN"/>
    <n v="84.728371134959161"/>
    <n v="54.705915178571431"/>
  </r>
  <r>
    <x v="30"/>
    <x v="6"/>
    <s v="SAN"/>
    <n v="92.573614948429167"/>
    <n v="58.294782366071431"/>
  </r>
  <r>
    <x v="30"/>
    <x v="7"/>
    <s v="SAN"/>
    <n v="25.494392228429199"/>
    <n v="19.29883030482701"/>
  </r>
  <r>
    <x v="30"/>
    <x v="8"/>
    <s v="SAN"/>
    <n v="131.96009111404419"/>
    <n v="72.120579361915588"/>
  </r>
  <r>
    <x v="30"/>
    <x v="9"/>
    <s v="SAN"/>
    <n v="43.9921875"/>
    <n v="26.830078125"/>
  </r>
  <r>
    <x v="30"/>
    <x v="10"/>
    <s v="SAN"/>
    <n v="38.916077613830566"/>
    <n v="37.175988420844078"/>
  </r>
  <r>
    <x v="31"/>
    <x v="0"/>
    <s v="SAN"/>
    <n v="2097.1066284506587"/>
    <n v="1621"/>
  </r>
  <r>
    <x v="31"/>
    <x v="1"/>
    <s v="SAN"/>
    <n v="2718.4900736165205"/>
    <n v="2185.5190576503105"/>
  </r>
  <r>
    <x v="31"/>
    <x v="2"/>
    <s v="SAN"/>
    <n v="628.27000859659165"/>
    <n v="364.86609375"/>
  </r>
  <r>
    <x v="31"/>
    <x v="3"/>
    <s v="SAN"/>
    <n v="0"/>
    <n v="0"/>
  </r>
  <r>
    <x v="31"/>
    <x v="4"/>
    <s v="SAN"/>
    <n v="331.33643321576528"/>
    <n v="221.3887890625"/>
  </r>
  <r>
    <x v="31"/>
    <x v="5"/>
    <s v="SAN"/>
    <n v="172.056640625"/>
    <n v="59.484235491071431"/>
  </r>
  <r>
    <x v="31"/>
    <x v="6"/>
    <s v="SAN"/>
    <n v="150.79296875"/>
    <n v="58.752790178571431"/>
  </r>
  <r>
    <x v="31"/>
    <x v="7"/>
    <s v="SAN"/>
    <n v="25.494392228429206"/>
    <n v="3.8759787423270091"/>
  </r>
  <r>
    <x v="31"/>
    <x v="8"/>
    <s v="SAN"/>
    <n v="131.96060371398926"/>
    <n v="72.554173111915588"/>
  </r>
  <r>
    <x v="31"/>
    <x v="9"/>
    <s v="SAN"/>
    <n v="43.9921875"/>
    <n v="27.251953125"/>
  </r>
  <r>
    <x v="31"/>
    <x v="10"/>
    <s v="SAN"/>
    <n v="38.916077613830566"/>
    <n v="37.175988420844078"/>
  </r>
  <r>
    <x v="32"/>
    <x v="0"/>
    <s v="SAN"/>
    <n v="2097.1066284506587"/>
    <n v="1642.9440724938574"/>
  </r>
  <r>
    <x v="32"/>
    <x v="1"/>
    <s v="SAN"/>
    <n v="2718.546607588904"/>
    <n v="2350.3928734679812"/>
  </r>
  <r>
    <x v="32"/>
    <x v="2"/>
    <s v="SAN"/>
    <n v="628.28796598594636"/>
    <n v="357.18810825892859"/>
  </r>
  <r>
    <x v="32"/>
    <x v="3"/>
    <s v="SAN"/>
    <n v="0"/>
    <n v="0"/>
  </r>
  <r>
    <x v="32"/>
    <x v="4"/>
    <s v="SAN"/>
    <n v="331.33643321576528"/>
    <n v="226.33789620535714"/>
  </r>
  <r>
    <x v="32"/>
    <x v="5"/>
    <s v="SAN"/>
    <n v="171.62890625"/>
    <n v="60.257672991071431"/>
  </r>
  <r>
    <x v="32"/>
    <x v="6"/>
    <s v="SAN"/>
    <n v="151.287109375"/>
    <n v="59.983258928571431"/>
  </r>
  <r>
    <x v="32"/>
    <x v="7"/>
    <s v="SAN"/>
    <n v="25.494392228429206"/>
    <n v="3.8759787423270091"/>
  </r>
  <r>
    <x v="32"/>
    <x v="8"/>
    <s v="SAN"/>
    <n v="131.96060371398926"/>
    <n v="74.141087174415588"/>
  </r>
  <r>
    <x v="32"/>
    <x v="9"/>
    <s v="SAN"/>
    <n v="43.9921875"/>
    <n v="27.95703125"/>
  </r>
  <r>
    <x v="32"/>
    <x v="10"/>
    <s v="SAN"/>
    <n v="38.916077613830566"/>
    <n v="37.175988427363336"/>
  </r>
  <r>
    <x v="33"/>
    <x v="0"/>
    <s v="SAN"/>
    <n v="2127.2135219751863"/>
    <n v="2048.4105894694685"/>
  </r>
  <r>
    <x v="33"/>
    <x v="1"/>
    <s v="SAN"/>
    <n v="2734.0118000260759"/>
    <n v="2410.1924196349219"/>
  </r>
  <r>
    <x v="33"/>
    <x v="2"/>
    <s v="SAN"/>
    <n v="628.28796598594636"/>
    <n v="357.37627790178573"/>
  </r>
  <r>
    <x v="33"/>
    <x v="3"/>
    <s v="SAN"/>
    <n v="0"/>
    <n v="0"/>
  </r>
  <r>
    <x v="33"/>
    <x v="4"/>
    <s v="SAN"/>
    <n v="332.89014415326528"/>
    <n v="228.90010602678572"/>
  </r>
  <r>
    <x v="33"/>
    <x v="5"/>
    <s v="SAN"/>
    <n v="172.0572782671079"/>
    <n v="82.647521873403875"/>
  </r>
  <r>
    <x v="33"/>
    <x v="6"/>
    <s v="SAN"/>
    <n v="151.41146277543157"/>
    <n v="78.8175399568198"/>
  </r>
  <r>
    <x v="33"/>
    <x v="7"/>
    <s v="SAN"/>
    <n v="5.303497314453125"/>
    <n v="3.8759787423270091"/>
  </r>
  <r>
    <x v="33"/>
    <x v="8"/>
    <s v="SAN"/>
    <n v="131.96060371398926"/>
    <n v="75.371555924415588"/>
  </r>
  <r>
    <x v="33"/>
    <x v="9"/>
    <s v="SAN"/>
    <n v="43.9921875"/>
    <n v="28.5634765625"/>
  </r>
  <r>
    <x v="33"/>
    <x v="10"/>
    <s v="SAN"/>
    <n v="38.916077613830566"/>
    <n v="37.175988427363336"/>
  </r>
  <r>
    <x v="34"/>
    <x v="0"/>
    <s v="SAN"/>
    <n v="2127.2135219751863"/>
    <n v="2048.4105894694685"/>
  </r>
  <r>
    <x v="34"/>
    <x v="1"/>
    <s v="SAN"/>
    <n v="2734.0118000260759"/>
    <n v="2410.1924196349219"/>
  </r>
  <r>
    <x v="34"/>
    <x v="2"/>
    <s v="SAN"/>
    <n v="628.28796598594636"/>
    <n v="357.37627790178573"/>
  </r>
  <r>
    <x v="34"/>
    <x v="3"/>
    <s v="SAN"/>
    <n v="0"/>
    <n v="0"/>
  </r>
  <r>
    <x v="34"/>
    <x v="4"/>
    <s v="SAN"/>
    <n v="332.89014415326528"/>
    <n v="228.90010602678572"/>
  </r>
  <r>
    <x v="34"/>
    <x v="5"/>
    <s v="SAN"/>
    <n v="172.0572782671079"/>
    <n v="82.647521873403875"/>
  </r>
  <r>
    <x v="34"/>
    <x v="6"/>
    <s v="SAN"/>
    <n v="151.41146277543157"/>
    <n v="78.8175399568198"/>
  </r>
  <r>
    <x v="34"/>
    <x v="7"/>
    <s v="SAN"/>
    <n v="5.303497314453125"/>
    <n v="3.8759787423270091"/>
  </r>
  <r>
    <x v="34"/>
    <x v="8"/>
    <s v="SAN"/>
    <n v="131.96060371398926"/>
    <n v="75.371555924415588"/>
  </r>
  <r>
    <x v="34"/>
    <x v="9"/>
    <s v="SAN"/>
    <n v="43.9921875"/>
    <n v="28.5634765625"/>
  </r>
  <r>
    <x v="34"/>
    <x v="10"/>
    <s v="SAN"/>
    <n v="38.916077613830566"/>
    <n v="37.175988427363336"/>
  </r>
  <r>
    <x v="35"/>
    <x v="0"/>
    <s v="SAN"/>
    <n v="2127.2135219751863"/>
    <n v="2048.4105894694685"/>
  </r>
  <r>
    <x v="35"/>
    <x v="1"/>
    <s v="SAN"/>
    <n v="2734.0118000260759"/>
    <n v="2410.1924196349219"/>
  </r>
  <r>
    <x v="35"/>
    <x v="2"/>
    <s v="SAN"/>
    <n v="628.28796598594636"/>
    <n v="357.37627790178573"/>
  </r>
  <r>
    <x v="35"/>
    <x v="3"/>
    <s v="SAN"/>
    <n v="0"/>
    <n v="0"/>
  </r>
  <r>
    <x v="35"/>
    <x v="4"/>
    <s v="SAN"/>
    <n v="332.89014415326528"/>
    <n v="228.90010602678572"/>
  </r>
  <r>
    <x v="35"/>
    <x v="5"/>
    <s v="SAN"/>
    <n v="172.0572782671079"/>
    <n v="82.647521873403875"/>
  </r>
  <r>
    <x v="35"/>
    <x v="6"/>
    <s v="SAN"/>
    <n v="151.41146277543157"/>
    <n v="78.8175399568198"/>
  </r>
  <r>
    <x v="35"/>
    <x v="7"/>
    <s v="SAN"/>
    <n v="5.303497314453125"/>
    <n v="3.8759787423270091"/>
  </r>
  <r>
    <x v="35"/>
    <x v="8"/>
    <s v="SAN"/>
    <n v="131.96060371398926"/>
    <n v="75.371555924415588"/>
  </r>
  <r>
    <x v="35"/>
    <x v="9"/>
    <s v="SAN"/>
    <n v="43.9921875"/>
    <n v="28.5634765625"/>
  </r>
  <r>
    <x v="35"/>
    <x v="10"/>
    <s v="SAN"/>
    <n v="38.916077613830566"/>
    <n v="37.175988427363336"/>
  </r>
  <r>
    <x v="36"/>
    <x v="11"/>
    <m/>
    <m/>
    <m/>
  </r>
  <r>
    <x v="36"/>
    <x v="11"/>
    <m/>
    <m/>
    <m/>
  </r>
  <r>
    <x v="36"/>
    <x v="11"/>
    <m/>
    <m/>
    <m/>
  </r>
  <r>
    <x v="36"/>
    <x v="11"/>
    <m/>
    <m/>
    <m/>
  </r>
  <r>
    <x v="36"/>
    <x v="11"/>
    <m/>
    <m/>
    <m/>
  </r>
  <r>
    <x v="36"/>
    <x v="11"/>
    <m/>
    <m/>
    <m/>
  </r>
  <r>
    <x v="36"/>
    <x v="11"/>
    <m/>
    <m/>
    <m/>
  </r>
  <r>
    <x v="36"/>
    <x v="11"/>
    <m/>
    <m/>
    <m/>
  </r>
  <r>
    <x v="36"/>
    <x v="11"/>
    <m/>
    <m/>
    <m/>
  </r>
  <r>
    <x v="36"/>
    <x v="11"/>
    <m/>
    <m/>
    <m/>
  </r>
  <r>
    <x v="36"/>
    <x v="11"/>
    <m/>
    <m/>
    <m/>
  </r>
  <r>
    <x v="36"/>
    <x v="11"/>
    <s v="Insert above this line"/>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2" cacheId="99" applyNumberFormats="0" applyBorderFormats="0" applyFontFormats="0" applyPatternFormats="0" applyAlignmentFormats="0" applyWidthHeightFormats="1" dataCaption="Values" updatedVersion="4" minRefreshableVersion="3" showCalcMbrs="0" useAutoFormatting="1" rowGrandTotals="0" itemPrintTitles="1" createdVersion="3" indent="0" outline="1" outlineData="1" multipleFieldFilters="0">
  <location ref="P4:AB9" firstHeaderRow="1" firstDataRow="2" firstDataCol="1"/>
  <pivotFields count="5">
    <pivotField axis="axisRow" showAll="0">
      <items count="38">
        <item h="1" x="0"/>
        <item h="1" x="1"/>
        <item h="1" x="2"/>
        <item h="1" x="3"/>
        <item h="1" x="4"/>
        <item h="1" x="5"/>
        <item h="1" x="6"/>
        <item h="1" x="7"/>
        <item h="1" x="8"/>
        <item h="1" x="9"/>
        <item h="1" x="10"/>
        <item h="1" x="11"/>
        <item h="1" x="12"/>
        <item h="1" x="13"/>
        <item h="1" x="14"/>
        <item h="1" x="36"/>
        <item h="1" x="15"/>
        <item h="1" x="16"/>
        <item h="1" x="17"/>
        <item h="1" x="18"/>
        <item h="1" x="19"/>
        <item h="1" x="20"/>
        <item h="1" x="21"/>
        <item h="1" x="22"/>
        <item h="1" x="23"/>
        <item h="1" x="24"/>
        <item h="1" x="25"/>
        <item h="1" x="26"/>
        <item h="1" x="27"/>
        <item h="1" x="28"/>
        <item h="1" x="29"/>
        <item h="1" x="30"/>
        <item h="1" x="31"/>
        <item x="32"/>
        <item x="33"/>
        <item x="34"/>
        <item x="35"/>
        <item t="default"/>
      </items>
    </pivotField>
    <pivotField axis="axisCol" showAll="0">
      <items count="23">
        <item x="2"/>
        <item m="1" x="14"/>
        <item m="1" x="18"/>
        <item x="0"/>
        <item m="1" x="21"/>
        <item x="6"/>
        <item m="1" x="12"/>
        <item x="3"/>
        <item m="1" x="19"/>
        <item x="1"/>
        <item x="4"/>
        <item m="1" x="13"/>
        <item x="10"/>
        <item m="1" x="16"/>
        <item x="5"/>
        <item m="1" x="17"/>
        <item x="9"/>
        <item x="8"/>
        <item m="1" x="20"/>
        <item x="7"/>
        <item m="1" x="15"/>
        <item x="11"/>
        <item t="default"/>
      </items>
    </pivotField>
    <pivotField showAll="0"/>
    <pivotField showAll="0"/>
    <pivotField dataField="1" showAll="0"/>
  </pivotFields>
  <rowFields count="1">
    <field x="0"/>
  </rowFields>
  <rowItems count="4">
    <i>
      <x v="33"/>
    </i>
    <i>
      <x v="34"/>
    </i>
    <i>
      <x v="35"/>
    </i>
    <i>
      <x v="36"/>
    </i>
  </rowItems>
  <colFields count="1">
    <field x="1"/>
  </colFields>
  <colItems count="12">
    <i>
      <x/>
    </i>
    <i>
      <x v="3"/>
    </i>
    <i>
      <x v="5"/>
    </i>
    <i>
      <x v="7"/>
    </i>
    <i>
      <x v="9"/>
    </i>
    <i>
      <x v="10"/>
    </i>
    <i>
      <x v="12"/>
    </i>
    <i>
      <x v="14"/>
    </i>
    <i>
      <x v="16"/>
    </i>
    <i>
      <x v="17"/>
    </i>
    <i>
      <x v="19"/>
    </i>
    <i t="grand">
      <x/>
    </i>
  </colItems>
  <dataFields count="1">
    <dataField name="Allocated(TB)" fld="4" baseField="0" baseItem="0" numFmtId="3"/>
  </dataFields>
  <formats count="2">
    <format dxfId="9">
      <pivotArea dataOnly="0" labelOnly="1" fieldPosition="0">
        <references count="1">
          <reference field="0" count="0"/>
        </references>
      </pivotArea>
    </format>
    <format dxfId="8">
      <pivotArea outline="0" fieldPosition="0">
        <references count="1">
          <reference field="4294967294" count="1">
            <x v="0"/>
          </reference>
        </references>
      </pivotArea>
    </format>
  </formats>
  <pivotTableStyleInfo name="PivotStyleLight16" showRowHeaders="1" showColHeaders="1" showRowStripes="0" showColStripes="0" showLastColumn="1"/>
</pivotTableDefinition>
</file>

<file path=xl/pivotTables/pivotTable2.xml><?xml version="1.0" encoding="utf-8"?>
<pivotTableDefinition xmlns="http://schemas.openxmlformats.org/spreadsheetml/2006/main" name="PivotTable1" cacheId="99" applyNumberFormats="0" applyBorderFormats="0" applyFontFormats="0" applyPatternFormats="0" applyAlignmentFormats="0" applyWidthHeightFormats="1" dataCaption="Values" updatedVersion="4" minRefreshableVersion="3" showCalcMbrs="0" useAutoFormatting="1" rowGrandTotals="0" itemPrintTitles="1" createdVersion="3" indent="0" outline="1" outlineData="1" multipleFieldFilters="0" fieldListSortAscending="1">
  <location ref="B4:N9" firstHeaderRow="1" firstDataRow="2" firstDataCol="1"/>
  <pivotFields count="5">
    <pivotField axis="axisRow" showAll="0">
      <items count="38">
        <item h="1" x="0"/>
        <item h="1" x="1"/>
        <item h="1" x="2"/>
        <item h="1" x="3"/>
        <item h="1" x="4"/>
        <item h="1" x="5"/>
        <item h="1" x="6"/>
        <item h="1" x="7"/>
        <item h="1" x="8"/>
        <item h="1" x="9"/>
        <item h="1" x="10"/>
        <item h="1" x="11"/>
        <item h="1" x="12"/>
        <item h="1" x="13"/>
        <item h="1" x="14"/>
        <item h="1" x="36"/>
        <item h="1" x="15"/>
        <item h="1" x="16"/>
        <item h="1" x="17"/>
        <item h="1" x="18"/>
        <item h="1" x="19"/>
        <item h="1" x="20"/>
        <item h="1" x="21"/>
        <item h="1" x="22"/>
        <item h="1" x="23"/>
        <item h="1" x="24"/>
        <item h="1" x="25"/>
        <item h="1" x="26"/>
        <item h="1" x="27"/>
        <item h="1" x="28"/>
        <item h="1" x="29"/>
        <item h="1" x="30"/>
        <item h="1" x="31"/>
        <item x="32"/>
        <item x="33"/>
        <item x="34"/>
        <item x="35"/>
        <item t="default"/>
      </items>
    </pivotField>
    <pivotField axis="axisCol" showAll="0">
      <items count="23">
        <item x="2"/>
        <item m="1" x="14"/>
        <item m="1" x="18"/>
        <item x="0"/>
        <item m="1" x="21"/>
        <item x="6"/>
        <item m="1" x="12"/>
        <item x="3"/>
        <item m="1" x="19"/>
        <item x="1"/>
        <item x="4"/>
        <item m="1" x="13"/>
        <item x="10"/>
        <item m="1" x="16"/>
        <item x="5"/>
        <item m="1" x="17"/>
        <item x="9"/>
        <item x="8"/>
        <item m="1" x="20"/>
        <item x="7"/>
        <item m="1" x="15"/>
        <item x="11"/>
        <item t="default"/>
      </items>
    </pivotField>
    <pivotField showAll="0"/>
    <pivotField dataField="1" showAll="0"/>
    <pivotField showAll="0"/>
  </pivotFields>
  <rowFields count="1">
    <field x="0"/>
  </rowFields>
  <rowItems count="4">
    <i>
      <x v="33"/>
    </i>
    <i>
      <x v="34"/>
    </i>
    <i>
      <x v="35"/>
    </i>
    <i>
      <x v="36"/>
    </i>
  </rowItems>
  <colFields count="1">
    <field x="1"/>
  </colFields>
  <colItems count="12">
    <i>
      <x/>
    </i>
    <i>
      <x v="3"/>
    </i>
    <i>
      <x v="5"/>
    </i>
    <i>
      <x v="7"/>
    </i>
    <i>
      <x v="9"/>
    </i>
    <i>
      <x v="10"/>
    </i>
    <i>
      <x v="12"/>
    </i>
    <i>
      <x v="14"/>
    </i>
    <i>
      <x v="16"/>
    </i>
    <i>
      <x v="17"/>
    </i>
    <i>
      <x v="19"/>
    </i>
    <i t="grand">
      <x/>
    </i>
  </colItems>
  <dataFields count="1">
    <dataField name="Installed Raw (TB)" fld="3" baseField="0" baseItem="0" numFmtId="3"/>
  </dataFields>
  <formats count="2">
    <format dxfId="11">
      <pivotArea dataOnly="0" labelOnly="1" fieldPosition="0">
        <references count="1">
          <reference field="0" count="0"/>
        </references>
      </pivotArea>
    </format>
    <format dxfId="10">
      <pivotArea outline="0" fieldPosition="0">
        <references count="1">
          <reference field="4294967294" count="1">
            <x v="0"/>
          </reference>
        </references>
      </pivotArea>
    </format>
  </formats>
  <pivotTableStyleInfo name="PivotStyleLight16" showRowHeaders="1" showColHeaders="1" showRowStripes="0" showColStripes="0" showLastColumn="1"/>
</pivotTableDefinitio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62"/>
  <sheetViews>
    <sheetView tabSelected="1" zoomScale="85" zoomScaleNormal="85" workbookViewId="0">
      <pane xSplit="3" ySplit="3" topLeftCell="BD4" activePane="bottomRight" state="frozen"/>
      <selection pane="topRight" activeCell="D1" sqref="D1"/>
      <selection pane="bottomLeft" activeCell="A4" sqref="A4"/>
      <selection pane="bottomRight" activeCell="BX20" sqref="BX20"/>
    </sheetView>
  </sheetViews>
  <sheetFormatPr defaultColWidth="9.140625" defaultRowHeight="15" outlineLevelCol="1"/>
  <cols>
    <col min="1" max="1" width="12.5703125" style="7" customWidth="1"/>
    <col min="2" max="2" width="9.140625" style="3"/>
    <col min="3" max="3" width="17.42578125" style="3" customWidth="1"/>
    <col min="4" max="7" width="14" style="3" customWidth="1" outlineLevel="1"/>
    <col min="8" max="18" width="10.7109375" style="3" customWidth="1" outlineLevel="1"/>
    <col min="19" max="30" width="10.7109375" style="3" customWidth="1"/>
    <col min="31" max="31" width="8.7109375" style="3" customWidth="1"/>
    <col min="32" max="39" width="10.7109375" style="3" customWidth="1"/>
    <col min="40" max="40" width="9.140625" style="3"/>
    <col min="41" max="41" width="8.7109375" style="181" customWidth="1"/>
    <col min="42" max="42" width="9.28515625" style="3" customWidth="1"/>
    <col min="43" max="43" width="11.42578125" style="3" customWidth="1"/>
    <col min="44" max="45" width="10" style="3" bestFit="1" customWidth="1"/>
    <col min="46" max="47" width="11" style="3" customWidth="1"/>
    <col min="48" max="48" width="9.140625" style="3"/>
    <col min="49" max="52" width="10" style="3" bestFit="1" customWidth="1"/>
    <col min="53" max="53" width="9.140625" style="3"/>
    <col min="54" max="55" width="10" style="3" bestFit="1" customWidth="1"/>
    <col min="56" max="57" width="9.140625" style="3"/>
    <col min="58" max="58" width="11" style="3" bestFit="1" customWidth="1"/>
    <col min="59" max="59" width="9.140625" style="3"/>
    <col min="60" max="61" width="10.28515625" style="3" bestFit="1" customWidth="1"/>
    <col min="62" max="74" width="9.140625" style="3"/>
    <col min="75" max="75" width="9.5703125" style="3" bestFit="1" customWidth="1"/>
    <col min="76" max="76" width="16.42578125" style="3" bestFit="1" customWidth="1"/>
    <col min="77" max="77" width="11.5703125" style="3" bestFit="1" customWidth="1"/>
    <col min="78" max="78" width="12" style="3" bestFit="1" customWidth="1"/>
    <col min="79" max="79" width="16.42578125" style="3" bestFit="1" customWidth="1"/>
    <col min="80" max="80" width="18.140625" style="3" bestFit="1" customWidth="1"/>
    <col min="81" max="16384" width="9.140625" style="3"/>
  </cols>
  <sheetData>
    <row r="1" spans="1:71" ht="32.25" thickBot="1">
      <c r="A1" s="1" t="s">
        <v>0</v>
      </c>
      <c r="B1" s="2"/>
    </row>
    <row r="2" spans="1:71" ht="32.25" thickBot="1">
      <c r="A2" s="1"/>
      <c r="B2" s="2"/>
      <c r="D2" s="424">
        <v>2009</v>
      </c>
      <c r="E2" s="425"/>
      <c r="F2" s="425"/>
      <c r="G2" s="426"/>
      <c r="H2" s="424">
        <v>2010</v>
      </c>
      <c r="I2" s="425"/>
      <c r="J2" s="425"/>
      <c r="K2" s="425"/>
      <c r="L2" s="425"/>
      <c r="M2" s="425"/>
      <c r="N2" s="425"/>
      <c r="O2" s="425"/>
      <c r="P2" s="425"/>
      <c r="Q2" s="425"/>
      <c r="R2" s="425"/>
      <c r="S2" s="425"/>
      <c r="T2" s="425"/>
      <c r="U2" s="425"/>
      <c r="V2" s="425"/>
      <c r="W2" s="426"/>
      <c r="X2" s="424">
        <v>2011</v>
      </c>
      <c r="Y2" s="425"/>
      <c r="Z2" s="425"/>
      <c r="AA2" s="425"/>
      <c r="AB2" s="425"/>
      <c r="AC2" s="425"/>
      <c r="AD2" s="425"/>
      <c r="AE2" s="425"/>
      <c r="AF2" s="425"/>
      <c r="AG2" s="425"/>
      <c r="AH2" s="425"/>
      <c r="AI2" s="425"/>
      <c r="AJ2" s="425"/>
      <c r="AK2" s="425"/>
      <c r="AL2" s="425"/>
      <c r="AM2" s="426"/>
      <c r="AN2" s="424">
        <v>2012</v>
      </c>
      <c r="AO2" s="425"/>
      <c r="AP2" s="425"/>
      <c r="AQ2" s="425"/>
      <c r="AR2" s="425"/>
      <c r="AS2" s="425"/>
      <c r="AT2" s="425"/>
      <c r="AU2" s="425"/>
      <c r="AV2" s="425"/>
      <c r="AW2" s="425"/>
      <c r="AX2" s="425"/>
      <c r="AY2" s="425"/>
      <c r="AZ2" s="425"/>
      <c r="BA2" s="425"/>
      <c r="BB2" s="425"/>
      <c r="BC2" s="426"/>
      <c r="BD2" s="424">
        <v>2013</v>
      </c>
      <c r="BE2" s="425"/>
      <c r="BF2" s="425"/>
      <c r="BG2" s="425"/>
      <c r="BH2" s="425"/>
      <c r="BI2" s="425"/>
      <c r="BJ2" s="425"/>
      <c r="BK2" s="425"/>
      <c r="BL2" s="425"/>
      <c r="BM2" s="425"/>
      <c r="BN2" s="425"/>
      <c r="BO2" s="425"/>
      <c r="BP2" s="425"/>
      <c r="BQ2" s="425"/>
      <c r="BR2" s="425"/>
      <c r="BS2" s="426"/>
    </row>
    <row r="3" spans="1:71" ht="32.25" thickBot="1">
      <c r="A3" s="1" t="s">
        <v>1</v>
      </c>
      <c r="D3" s="4" t="s">
        <v>2</v>
      </c>
      <c r="E3" s="5" t="s">
        <v>3</v>
      </c>
      <c r="F3" s="5" t="s">
        <v>4</v>
      </c>
      <c r="G3" s="6" t="s">
        <v>5</v>
      </c>
      <c r="H3" s="5" t="s">
        <v>6</v>
      </c>
      <c r="I3" s="5" t="s">
        <v>7</v>
      </c>
      <c r="J3" s="5" t="s">
        <v>8</v>
      </c>
      <c r="K3" s="5" t="s">
        <v>2</v>
      </c>
      <c r="L3" s="5" t="s">
        <v>9</v>
      </c>
      <c r="M3" s="5" t="s">
        <v>10</v>
      </c>
      <c r="N3" s="5" t="s">
        <v>11</v>
      </c>
      <c r="O3" s="5" t="s">
        <v>3</v>
      </c>
      <c r="P3" s="5" t="s">
        <v>12</v>
      </c>
      <c r="Q3" s="5" t="s">
        <v>13</v>
      </c>
      <c r="R3" s="5" t="s">
        <v>14</v>
      </c>
      <c r="S3" s="5" t="s">
        <v>4</v>
      </c>
      <c r="T3" s="5" t="s">
        <v>15</v>
      </c>
      <c r="U3" s="5" t="s">
        <v>16</v>
      </c>
      <c r="V3" s="5" t="s">
        <v>17</v>
      </c>
      <c r="W3" s="6" t="s">
        <v>5</v>
      </c>
      <c r="X3" s="4" t="s">
        <v>6</v>
      </c>
      <c r="Y3" s="5" t="s">
        <v>7</v>
      </c>
      <c r="Z3" s="5" t="s">
        <v>8</v>
      </c>
      <c r="AA3" s="5" t="s">
        <v>2</v>
      </c>
      <c r="AB3" s="5" t="s">
        <v>9</v>
      </c>
      <c r="AC3" s="5" t="s">
        <v>10</v>
      </c>
      <c r="AD3" s="5" t="s">
        <v>11</v>
      </c>
      <c r="AE3" s="5" t="s">
        <v>3</v>
      </c>
      <c r="AF3" s="5" t="s">
        <v>12</v>
      </c>
      <c r="AG3" s="5" t="s">
        <v>13</v>
      </c>
      <c r="AH3" s="5" t="s">
        <v>14</v>
      </c>
      <c r="AI3" s="5" t="s">
        <v>4</v>
      </c>
      <c r="AJ3" s="5" t="s">
        <v>15</v>
      </c>
      <c r="AK3" s="5" t="s">
        <v>16</v>
      </c>
      <c r="AL3" s="5" t="s">
        <v>17</v>
      </c>
      <c r="AM3" s="6" t="s">
        <v>5</v>
      </c>
      <c r="AN3" s="307" t="s">
        <v>6</v>
      </c>
      <c r="AO3" s="318" t="s">
        <v>7</v>
      </c>
      <c r="AP3" s="308" t="s">
        <v>8</v>
      </c>
      <c r="AQ3" s="308" t="s">
        <v>2</v>
      </c>
      <c r="AR3" s="308" t="s">
        <v>9</v>
      </c>
      <c r="AS3" s="308" t="s">
        <v>10</v>
      </c>
      <c r="AT3" s="308" t="s">
        <v>11</v>
      </c>
      <c r="AU3" s="308" t="s">
        <v>3</v>
      </c>
      <c r="AV3" s="308" t="s">
        <v>12</v>
      </c>
      <c r="AW3" s="308" t="s">
        <v>13</v>
      </c>
      <c r="AX3" s="308" t="s">
        <v>14</v>
      </c>
      <c r="AY3" s="308" t="s">
        <v>4</v>
      </c>
      <c r="AZ3" s="308" t="s">
        <v>15</v>
      </c>
      <c r="BA3" s="308" t="s">
        <v>16</v>
      </c>
      <c r="BB3" s="308" t="s">
        <v>17</v>
      </c>
      <c r="BC3" s="309" t="s">
        <v>5</v>
      </c>
      <c r="BD3" s="415" t="s">
        <v>6</v>
      </c>
      <c r="BE3" s="416" t="s">
        <v>7</v>
      </c>
      <c r="BF3" s="416" t="s">
        <v>8</v>
      </c>
      <c r="BG3" s="416" t="s">
        <v>2</v>
      </c>
      <c r="BH3" s="416" t="s">
        <v>9</v>
      </c>
      <c r="BI3" s="416" t="s">
        <v>10</v>
      </c>
      <c r="BJ3" s="416" t="s">
        <v>11</v>
      </c>
      <c r="BK3" s="416" t="s">
        <v>3</v>
      </c>
      <c r="BL3" s="416" t="s">
        <v>12</v>
      </c>
      <c r="BM3" s="416" t="s">
        <v>13</v>
      </c>
      <c r="BN3" s="416" t="s">
        <v>14</v>
      </c>
      <c r="BO3" s="416" t="s">
        <v>4</v>
      </c>
      <c r="BP3" s="416" t="s">
        <v>15</v>
      </c>
      <c r="BQ3" s="416" t="s">
        <v>16</v>
      </c>
      <c r="BR3" s="416" t="s">
        <v>17</v>
      </c>
      <c r="BS3" s="417" t="s">
        <v>5</v>
      </c>
    </row>
    <row r="4" spans="1:71" ht="20.100000000000001" customHeight="1">
      <c r="B4" s="433" t="s">
        <v>18</v>
      </c>
      <c r="C4" s="8" t="s">
        <v>19</v>
      </c>
      <c r="D4" s="9"/>
      <c r="E4" s="10"/>
      <c r="F4" s="10"/>
      <c r="G4" s="11"/>
      <c r="H4" s="12">
        <v>6.9914367506451486E-3</v>
      </c>
      <c r="I4" s="12">
        <v>5.3189013812789459E-3</v>
      </c>
      <c r="J4" s="12">
        <v>0</v>
      </c>
      <c r="K4" s="12">
        <f>J4</f>
        <v>0</v>
      </c>
      <c r="L4" s="12">
        <v>2.2670457596307373E-3</v>
      </c>
      <c r="M4" s="12">
        <v>4.5846965371414789E-3</v>
      </c>
      <c r="N4" s="12">
        <v>8.1681162266143935E-3</v>
      </c>
      <c r="O4" s="12">
        <f>N4</f>
        <v>8.1681162266143935E-3</v>
      </c>
      <c r="P4" s="13">
        <v>7.2606565219744705E-3</v>
      </c>
      <c r="Q4" s="12">
        <v>7.4357144113721112E-3</v>
      </c>
      <c r="R4" s="12">
        <v>5.7898481014036114E-3</v>
      </c>
      <c r="S4" s="12">
        <f>R4</f>
        <v>5.7898481014036114E-3</v>
      </c>
      <c r="T4" s="12">
        <v>1.9340009243665791E-5</v>
      </c>
      <c r="U4" s="12">
        <v>1.0400530309489877E-3</v>
      </c>
      <c r="V4" s="12">
        <v>7.5914637975944984E-4</v>
      </c>
      <c r="W4" s="12">
        <f>V4</f>
        <v>7.5914637975944984E-4</v>
      </c>
      <c r="X4" s="14">
        <v>7.6496361051537059E-4</v>
      </c>
      <c r="Y4" s="12">
        <v>1.4018843758516763E-3</v>
      </c>
      <c r="Z4" s="12">
        <v>8.0591591831024548E-4</v>
      </c>
      <c r="AA4" s="12">
        <f>+Z4</f>
        <v>8.0591591831024548E-4</v>
      </c>
      <c r="AB4" s="12">
        <v>5.8065389783645979E-4</v>
      </c>
      <c r="AC4" s="12">
        <v>5.8065389783645979E-4</v>
      </c>
      <c r="AD4" s="165">
        <v>7.4195628108606013E-4</v>
      </c>
      <c r="AE4" s="12">
        <f>+AD4</f>
        <v>7.4195628108606013E-4</v>
      </c>
      <c r="AF4" s="12">
        <v>7.3942615811519472E-4</v>
      </c>
      <c r="AG4" s="276">
        <v>5.6704223985384417E-4</v>
      </c>
      <c r="AH4" s="12">
        <v>8.2896046345277453E-4</v>
      </c>
      <c r="AI4" s="12">
        <f>+AH4</f>
        <v>8.2896046345277453E-4</v>
      </c>
      <c r="AJ4" s="12">
        <v>0.11406985114997059</v>
      </c>
      <c r="AK4" s="12">
        <v>0.12752408100159346</v>
      </c>
      <c r="AL4" s="12">
        <v>0.13483506390533256</v>
      </c>
      <c r="AM4" s="166">
        <f>+AL4</f>
        <v>0.13483506390533256</v>
      </c>
      <c r="AN4" s="14">
        <v>0.1151993443853863</v>
      </c>
      <c r="AO4" s="12">
        <v>0.13925945888759264</v>
      </c>
      <c r="AP4" s="12">
        <v>0.1316556348443842</v>
      </c>
      <c r="AQ4" s="12">
        <f t="shared" ref="AQ4:AQ16" si="0">+AP4</f>
        <v>0.1316556348443842</v>
      </c>
      <c r="AR4" s="12">
        <v>0.10497668930261794</v>
      </c>
      <c r="AS4" s="12">
        <v>0.10053725351248344</v>
      </c>
      <c r="AT4" s="165">
        <v>8.4834253242529564E-2</v>
      </c>
      <c r="AU4" s="12">
        <f t="shared" ref="AU4:AU16" si="1">+AT4</f>
        <v>8.4834253242529564E-2</v>
      </c>
      <c r="AV4" s="12">
        <v>0.11033193367706813</v>
      </c>
      <c r="AW4" s="276">
        <v>0.11010547106776566</v>
      </c>
      <c r="AX4" s="12">
        <v>9.5437640951949898E-2</v>
      </c>
      <c r="AY4" s="12">
        <f>+AX4</f>
        <v>9.5437640951949898E-2</v>
      </c>
      <c r="AZ4" s="12">
        <v>9.6758697765403703E-2</v>
      </c>
      <c r="BA4" s="12"/>
      <c r="BB4" s="12">
        <v>8.7492837461520589E-2</v>
      </c>
      <c r="BC4" s="166">
        <f>+BB4</f>
        <v>8.7492837461520589E-2</v>
      </c>
      <c r="BD4" s="14" t="s">
        <v>306</v>
      </c>
      <c r="BE4" s="12">
        <v>0.09</v>
      </c>
      <c r="BF4" s="12">
        <v>9.4E-2</v>
      </c>
      <c r="BG4" s="12">
        <f>+BF4</f>
        <v>9.4E-2</v>
      </c>
      <c r="BH4" s="12"/>
      <c r="BI4" s="12"/>
      <c r="BJ4" s="165"/>
      <c r="BK4" s="12"/>
      <c r="BL4" s="12"/>
      <c r="BM4" s="276"/>
      <c r="BN4" s="12"/>
      <c r="BO4" s="12"/>
      <c r="BP4" s="12"/>
      <c r="BQ4" s="12"/>
      <c r="BR4" s="12"/>
      <c r="BS4" s="166"/>
    </row>
    <row r="5" spans="1:71" ht="20.100000000000001" customHeight="1">
      <c r="B5" s="434"/>
      <c r="C5" s="15" t="s">
        <v>20</v>
      </c>
      <c r="D5" s="16"/>
      <c r="E5" s="17"/>
      <c r="F5" s="17"/>
      <c r="G5" s="18"/>
      <c r="H5" s="19"/>
      <c r="I5" s="19"/>
      <c r="J5" s="19"/>
      <c r="K5" s="19">
        <f t="shared" ref="K5:K36" si="2">J5</f>
        <v>0</v>
      </c>
      <c r="L5" s="19"/>
      <c r="M5" s="19"/>
      <c r="N5" s="19"/>
      <c r="O5" s="19">
        <f t="shared" ref="O5:O36" si="3">N5</f>
        <v>0</v>
      </c>
      <c r="P5" s="13">
        <v>0.11018589896253364</v>
      </c>
      <c r="Q5" s="19">
        <v>0.11281085923317805</v>
      </c>
      <c r="R5" s="19">
        <v>8.909860662013086E-2</v>
      </c>
      <c r="S5" s="19">
        <f t="shared" ref="S5:S36" si="4">R5</f>
        <v>8.909860662013086E-2</v>
      </c>
      <c r="T5" s="19">
        <v>9.7454856821468233E-2</v>
      </c>
      <c r="U5" s="19">
        <v>0.41423829943477247</v>
      </c>
      <c r="V5" s="19">
        <v>0.38344618853472578</v>
      </c>
      <c r="W5" s="19">
        <f t="shared" ref="W5:W36" si="5">V5</f>
        <v>0.38344618853472578</v>
      </c>
      <c r="X5" s="20">
        <v>0.38588217875438524</v>
      </c>
      <c r="Y5" s="19">
        <v>0.34331453918020077</v>
      </c>
      <c r="Z5" s="19">
        <v>0.34495407077407458</v>
      </c>
      <c r="AA5" s="19">
        <f t="shared" ref="AA5:AB36" si="6">+Z5</f>
        <v>0.34495407077407458</v>
      </c>
      <c r="AB5" s="19">
        <v>0.3531582754872602</v>
      </c>
      <c r="AC5" s="19">
        <v>0.54522846193018004</v>
      </c>
      <c r="AD5" s="167">
        <v>0.55287150056785894</v>
      </c>
      <c r="AE5" s="19">
        <f t="shared" ref="AE5:AE36" si="7">+AD5</f>
        <v>0.55287150056785894</v>
      </c>
      <c r="AF5" s="19">
        <v>0.56936427002616696</v>
      </c>
      <c r="AG5" s="277">
        <v>0.58069051036438479</v>
      </c>
      <c r="AH5" s="19">
        <v>0.57461576241726331</v>
      </c>
      <c r="AI5" s="19">
        <f t="shared" ref="AI5:AI36" si="8">+AH5</f>
        <v>0.57461576241726331</v>
      </c>
      <c r="AJ5" s="19">
        <v>0.54631616248731918</v>
      </c>
      <c r="AK5" s="19">
        <v>0.54751988506192439</v>
      </c>
      <c r="AL5" s="19">
        <v>0.56407430149177751</v>
      </c>
      <c r="AM5" s="168">
        <f t="shared" ref="AM5:AM36" si="9">+AL5</f>
        <v>0.56407430149177751</v>
      </c>
      <c r="AN5" s="20">
        <v>0.57890109912805265</v>
      </c>
      <c r="AO5" s="19">
        <v>0.57980765246599064</v>
      </c>
      <c r="AP5" s="19">
        <v>0.58859857908238533</v>
      </c>
      <c r="AQ5" s="19">
        <f t="shared" si="0"/>
        <v>0.58859857908238533</v>
      </c>
      <c r="AR5" s="19">
        <v>0.592162011799515</v>
      </c>
      <c r="AS5" s="19">
        <v>0.61012351243298535</v>
      </c>
      <c r="AT5" s="324">
        <v>0.57770683348467389</v>
      </c>
      <c r="AU5" s="19">
        <f t="shared" si="1"/>
        <v>0.57770683348467389</v>
      </c>
      <c r="AV5" s="392">
        <v>0.56184126766506037</v>
      </c>
      <c r="AW5" s="277">
        <v>0.56209715238811897</v>
      </c>
      <c r="AX5" s="324">
        <v>0.57375800268040367</v>
      </c>
      <c r="AY5" s="19">
        <f t="shared" ref="AY5:BB36" si="10">+AX5</f>
        <v>0.57375800268040367</v>
      </c>
      <c r="AZ5" s="19">
        <v>0.57191252773084067</v>
      </c>
      <c r="BA5" s="19"/>
      <c r="BB5" s="19">
        <v>0.52392136262889144</v>
      </c>
      <c r="BC5" s="168">
        <f t="shared" ref="BC5:BC36" si="11">+BB5</f>
        <v>0.52392136262889144</v>
      </c>
      <c r="BD5" s="20"/>
      <c r="BE5" s="19">
        <v>0.52</v>
      </c>
      <c r="BF5" s="19">
        <v>0.59</v>
      </c>
      <c r="BG5" s="19">
        <f t="shared" ref="BG4:BG36" si="12">+BF5</f>
        <v>0.59</v>
      </c>
      <c r="BH5" s="19"/>
      <c r="BI5" s="19"/>
      <c r="BJ5" s="324"/>
      <c r="BK5" s="19">
        <f t="shared" ref="BK4:BK36" si="13">+BJ5</f>
        <v>0</v>
      </c>
      <c r="BL5" s="392"/>
      <c r="BM5" s="277"/>
      <c r="BN5" s="324"/>
      <c r="BO5" s="19">
        <f t="shared" ref="BO5:BO36" si="14">+BN5</f>
        <v>0</v>
      </c>
      <c r="BP5" s="19"/>
      <c r="BQ5" s="19"/>
      <c r="BR5" s="19"/>
      <c r="BS5" s="168">
        <f t="shared" ref="BS5:BS36" si="15">+BR5</f>
        <v>0</v>
      </c>
    </row>
    <row r="6" spans="1:71" ht="20.100000000000001" customHeight="1">
      <c r="B6" s="434"/>
      <c r="C6" s="15" t="s">
        <v>21</v>
      </c>
      <c r="D6" s="21">
        <f>IF(D7=0,0,D8/D7)</f>
        <v>0</v>
      </c>
      <c r="E6" s="22">
        <f>IF(E7=0,0,E8/E7)</f>
        <v>0</v>
      </c>
      <c r="F6" s="22">
        <f>IF(F7=0,0,F8/F7)</f>
        <v>0</v>
      </c>
      <c r="G6" s="23">
        <f>IF(G7=0,0,G8/G7)</f>
        <v>0</v>
      </c>
      <c r="H6" s="24">
        <f>IF(H7=0,0,H8/H7)</f>
        <v>0.43975199776058116</v>
      </c>
      <c r="I6" s="24">
        <f t="shared" ref="I6:U6" si="16">IF(I7=0,0,I8/I7)</f>
        <v>0.43566496701521196</v>
      </c>
      <c r="J6" s="24">
        <f>IF(J7=0,0,J8/J7)</f>
        <v>0.39890375122565125</v>
      </c>
      <c r="K6" s="24">
        <f t="shared" si="2"/>
        <v>0.39890375122565125</v>
      </c>
      <c r="L6" s="24">
        <f t="shared" si="16"/>
        <v>0.5022775574222359</v>
      </c>
      <c r="M6" s="24">
        <f t="shared" si="16"/>
        <v>0.58472469230919111</v>
      </c>
      <c r="N6" s="24">
        <f t="shared" si="16"/>
        <v>0.59120340820365291</v>
      </c>
      <c r="O6" s="24">
        <f t="shared" si="3"/>
        <v>0.59120340820365291</v>
      </c>
      <c r="P6" s="24">
        <f t="shared" si="16"/>
        <v>0.61020653795777335</v>
      </c>
      <c r="Q6" s="24">
        <f t="shared" si="16"/>
        <v>0.60228290473617208</v>
      </c>
      <c r="R6" s="24">
        <f t="shared" si="16"/>
        <v>0.57724929479649401</v>
      </c>
      <c r="S6" s="24">
        <f t="shared" si="4"/>
        <v>0.57724929479649401</v>
      </c>
      <c r="T6" s="24">
        <f t="shared" si="16"/>
        <v>0.58953727532494216</v>
      </c>
      <c r="U6" s="24">
        <f t="shared" si="16"/>
        <v>0.54487983864869349</v>
      </c>
      <c r="V6" s="24">
        <f>IF(V7=0,0,V8/V7)</f>
        <v>0.5495275492949202</v>
      </c>
      <c r="W6" s="24">
        <f t="shared" si="5"/>
        <v>0.5495275492949202</v>
      </c>
      <c r="X6" s="25">
        <f>IF(X7=0,0,X8/X7)</f>
        <v>0.52426458702490153</v>
      </c>
      <c r="Y6" s="24">
        <f>IF(Y7=0,0,Y8/Y7)</f>
        <v>0.49425643152039028</v>
      </c>
      <c r="Z6" s="24">
        <f>IF(Z7=0,0,Z8/Z7)</f>
        <v>0.56254979217726508</v>
      </c>
      <c r="AA6" s="24">
        <f t="shared" si="6"/>
        <v>0.56254979217726508</v>
      </c>
      <c r="AB6" s="24">
        <f>IF(AB7=0,0,AB8/AB7)</f>
        <v>0.57410529157590773</v>
      </c>
      <c r="AC6" s="24">
        <f>IF(AC7=0,0,AC8/AC7)</f>
        <v>0.51993276007109901</v>
      </c>
      <c r="AD6" s="24">
        <f>IF(AD7=0,0,AD8/AD7)</f>
        <v>0.57150704539849606</v>
      </c>
      <c r="AE6" s="24">
        <f t="shared" si="7"/>
        <v>0.57150704539849606</v>
      </c>
      <c r="AF6" s="24">
        <f>IF(AF7=0,0,AF8/AF7)</f>
        <v>0.65431034480414185</v>
      </c>
      <c r="AG6" s="24">
        <f>IF(AG7=0,0,AG8/AG7)</f>
        <v>0.63095887397422312</v>
      </c>
      <c r="AH6" s="24">
        <f>IF(AH7=0,0,AH8/AH7)</f>
        <v>0.57207505997903985</v>
      </c>
      <c r="AI6" s="24">
        <f t="shared" si="8"/>
        <v>0.57207505997903985</v>
      </c>
      <c r="AJ6" s="24">
        <f>IF(AJ7=0,0,AJ8/AJ7)</f>
        <v>0.540267749335411</v>
      </c>
      <c r="AK6" s="24">
        <f>IF(AK7=0,0,AK8/AK7)</f>
        <v>0.58487142776778434</v>
      </c>
      <c r="AL6" s="24">
        <f>IF(AL7=0,0,AL8/AL7)</f>
        <v>0.58597136757822943</v>
      </c>
      <c r="AM6" s="169">
        <f t="shared" si="9"/>
        <v>0.58597136757822943</v>
      </c>
      <c r="AN6" s="25">
        <f>IF(AN7=0,0,AN8/AN7)</f>
        <v>0.61704801067176285</v>
      </c>
      <c r="AO6" s="24">
        <f>IF(AO7=0,0,AO8/AO7)</f>
        <v>0.6052682611733502</v>
      </c>
      <c r="AP6" s="24">
        <f>IF(AP7=0,0,AP8/AP7)</f>
        <v>0.57645970698281113</v>
      </c>
      <c r="AQ6" s="24">
        <f t="shared" si="0"/>
        <v>0.57645970698281113</v>
      </c>
      <c r="AR6" s="24">
        <f>IF(AR7=0,0,AR8/AR7)</f>
        <v>0.58074927956060918</v>
      </c>
      <c r="AS6" s="24">
        <f>IF(AS7=0,0,AS8/AS7)</f>
        <v>0.55070816477273676</v>
      </c>
      <c r="AT6" s="24">
        <f>IF(AT7=0,0,AT8/AT7)</f>
        <v>0.56415317409852583</v>
      </c>
      <c r="AU6" s="24">
        <f t="shared" si="1"/>
        <v>0.56415317409852583</v>
      </c>
      <c r="AV6" s="24">
        <f>IF(AV7=0,0,AV8/AV7)</f>
        <v>0.62587059117784805</v>
      </c>
      <c r="AW6" s="24">
        <f>IF(AW7=0,0,AW8/AW7)</f>
        <v>0.58140954134247247</v>
      </c>
      <c r="AX6" s="24">
        <f>IF(AX7=0,0,AX8/AX7)</f>
        <v>0.60185973960071248</v>
      </c>
      <c r="AY6" s="24">
        <f t="shared" si="10"/>
        <v>0.60185973960071248</v>
      </c>
      <c r="AZ6" s="24">
        <f>IF(AZ7=0,0,AZ8/AZ7)</f>
        <v>0.61390408679424779</v>
      </c>
      <c r="BA6" s="24">
        <f>IF(BA7=0,0,BA8/BA7)</f>
        <v>0</v>
      </c>
      <c r="BB6" s="24">
        <f>IF(BB7=0,0,BB8/BB7)</f>
        <v>0.64142921848687051</v>
      </c>
      <c r="BC6" s="169">
        <f t="shared" si="11"/>
        <v>0.64142921848687051</v>
      </c>
      <c r="BD6" s="25">
        <f>IF(BD7=0,0,BD8/BD7)</f>
        <v>0</v>
      </c>
      <c r="BE6" s="24">
        <f>IF(BE7=0,0,BE8/BE7)</f>
        <v>0.64149682592716339</v>
      </c>
      <c r="BF6" s="24">
        <f>IF(BF7=0,0,BF8/BF7)</f>
        <v>0.52892234519800285</v>
      </c>
      <c r="BG6" s="24">
        <f t="shared" si="12"/>
        <v>0.52892234519800285</v>
      </c>
      <c r="BH6" s="24">
        <f>IF(BH7=0,0,BH8/BH7)</f>
        <v>0</v>
      </c>
      <c r="BI6" s="24">
        <f>IF(BI7=0,0,BI8/BI7)</f>
        <v>0</v>
      </c>
      <c r="BJ6" s="24">
        <f>IF(BJ7=0,0,BJ8/BJ7)</f>
        <v>0</v>
      </c>
      <c r="BK6" s="24">
        <f t="shared" si="13"/>
        <v>0</v>
      </c>
      <c r="BL6" s="24">
        <f>IF(BL7=0,0,BL8/BL7)</f>
        <v>0</v>
      </c>
      <c r="BM6" s="24">
        <f>IF(BM7=0,0,BM8/BM7)</f>
        <v>0</v>
      </c>
      <c r="BN6" s="24">
        <f>IF(BN7=0,0,BN8/BN7)</f>
        <v>0</v>
      </c>
      <c r="BO6" s="24">
        <f t="shared" si="14"/>
        <v>0</v>
      </c>
      <c r="BP6" s="24">
        <f>IF(BP7=0,0,BP8/BP7)</f>
        <v>0</v>
      </c>
      <c r="BQ6" s="24">
        <f>IF(BQ7=0,0,BQ8/BQ7)</f>
        <v>0</v>
      </c>
      <c r="BR6" s="24">
        <f>IF(BR7=0,0,BR8/BR7)</f>
        <v>0</v>
      </c>
      <c r="BS6" s="169">
        <f t="shared" si="15"/>
        <v>0</v>
      </c>
    </row>
    <row r="7" spans="1:71" ht="20.100000000000001" customHeight="1">
      <c r="B7" s="434"/>
      <c r="C7" s="15" t="s">
        <v>22</v>
      </c>
      <c r="D7" s="26"/>
      <c r="E7" s="27"/>
      <c r="F7" s="27"/>
      <c r="G7" s="28"/>
      <c r="H7" s="29">
        <v>206.49445476124887</v>
      </c>
      <c r="I7" s="29">
        <v>200.59120802112466</v>
      </c>
      <c r="J7" s="29">
        <v>205.1161573488136</v>
      </c>
      <c r="K7" s="29">
        <f t="shared" si="2"/>
        <v>205.1161573488136</v>
      </c>
      <c r="L7" s="29">
        <v>233.98753005636968</v>
      </c>
      <c r="M7" s="29">
        <v>351.78474609375559</v>
      </c>
      <c r="N7" s="29">
        <v>332.21064453124887</v>
      </c>
      <c r="O7" s="29">
        <f t="shared" si="3"/>
        <v>332.21064453124887</v>
      </c>
      <c r="P7" s="29">
        <v>373.96406250000427</v>
      </c>
      <c r="Q7" s="29">
        <v>365.26232421875966</v>
      </c>
      <c r="R7" s="29">
        <v>463.31600585938196</v>
      </c>
      <c r="S7" s="29">
        <f t="shared" si="4"/>
        <v>463.31600585938196</v>
      </c>
      <c r="T7" s="29">
        <v>479.19202148437927</v>
      </c>
      <c r="U7" s="29">
        <v>428.88476896095204</v>
      </c>
      <c r="V7" s="29">
        <v>488.23855468749872</v>
      </c>
      <c r="W7" s="29">
        <f t="shared" si="5"/>
        <v>488.23855468749872</v>
      </c>
      <c r="X7" s="30">
        <v>484.52570312500171</v>
      </c>
      <c r="Y7" s="29">
        <v>452.52985351562182</v>
      </c>
      <c r="Z7" s="29">
        <v>471.06486328125015</v>
      </c>
      <c r="AA7" s="29">
        <f t="shared" si="6"/>
        <v>471.06486328125015</v>
      </c>
      <c r="AB7" s="123">
        <v>1201.2300354240197</v>
      </c>
      <c r="AC7" s="29">
        <v>1680.9066516789142</v>
      </c>
      <c r="AD7" s="150">
        <v>1598.9283908737175</v>
      </c>
      <c r="AE7" s="29">
        <f t="shared" si="7"/>
        <v>1598.9283908737175</v>
      </c>
      <c r="AF7" s="29">
        <v>1605.3634063151949</v>
      </c>
      <c r="AG7" s="29">
        <v>1622.5271820396695</v>
      </c>
      <c r="AH7" s="29">
        <v>1879.5837201304089</v>
      </c>
      <c r="AI7" s="29">
        <f t="shared" si="8"/>
        <v>1879.5837201304089</v>
      </c>
      <c r="AJ7" s="29">
        <v>2084.6098154280871</v>
      </c>
      <c r="AK7" s="29">
        <v>2050.8871198550296</v>
      </c>
      <c r="AL7" s="29">
        <v>2151.57674066137</v>
      </c>
      <c r="AM7" s="170">
        <f t="shared" si="9"/>
        <v>2151.57674066137</v>
      </c>
      <c r="AN7" s="30">
        <v>2253.2264531203896</v>
      </c>
      <c r="AO7" s="29">
        <v>2296.050418402433</v>
      </c>
      <c r="AP7" s="29">
        <v>2401.9973618848212</v>
      </c>
      <c r="AQ7" s="394">
        <f t="shared" si="0"/>
        <v>2401.9973618848212</v>
      </c>
      <c r="AR7" s="395">
        <v>2475.6079420893761</v>
      </c>
      <c r="AS7" s="394">
        <v>2582.1406103527638</v>
      </c>
      <c r="AT7" s="396">
        <v>2424.0271408265189</v>
      </c>
      <c r="AU7" s="394">
        <f t="shared" si="1"/>
        <v>2424.0271408265189</v>
      </c>
      <c r="AV7" s="394">
        <v>2348.4197890726573</v>
      </c>
      <c r="AW7" s="394">
        <v>2351.2279266938558</v>
      </c>
      <c r="AX7" s="394">
        <v>2485.2417643969611</v>
      </c>
      <c r="AY7" s="394">
        <f t="shared" si="10"/>
        <v>2485.2417643969611</v>
      </c>
      <c r="AZ7" s="394">
        <v>2510.2603051765955</v>
      </c>
      <c r="BA7" s="394"/>
      <c r="BB7" s="394">
        <v>2993.2373220457562</v>
      </c>
      <c r="BC7" s="397">
        <f t="shared" si="11"/>
        <v>2993.2373220457562</v>
      </c>
      <c r="BD7" s="30"/>
      <c r="BE7" s="29">
        <v>2993</v>
      </c>
      <c r="BF7" s="245">
        <v>1753.0686612810407</v>
      </c>
      <c r="BG7" s="394">
        <f t="shared" si="12"/>
        <v>1753.0686612810407</v>
      </c>
      <c r="BH7" s="395"/>
      <c r="BI7" s="394"/>
      <c r="BJ7" s="245"/>
      <c r="BK7" s="394">
        <f t="shared" si="13"/>
        <v>0</v>
      </c>
      <c r="BL7" s="394"/>
      <c r="BM7" s="394"/>
      <c r="BN7" s="394"/>
      <c r="BO7" s="394">
        <f t="shared" si="14"/>
        <v>0</v>
      </c>
      <c r="BP7" s="394"/>
      <c r="BQ7" s="394"/>
      <c r="BR7" s="394"/>
      <c r="BS7" s="397">
        <f t="shared" si="15"/>
        <v>0</v>
      </c>
    </row>
    <row r="8" spans="1:71" ht="20.100000000000001" customHeight="1">
      <c r="B8" s="434"/>
      <c r="C8" s="15" t="s">
        <v>23</v>
      </c>
      <c r="D8" s="26"/>
      <c r="E8" s="27"/>
      <c r="F8" s="27"/>
      <c r="G8" s="28"/>
      <c r="H8" s="29">
        <v>90.806349007741147</v>
      </c>
      <c r="I8" s="29">
        <v>87.390562026064799</v>
      </c>
      <c r="J8" s="29">
        <v>81.821604603432675</v>
      </c>
      <c r="K8" s="29">
        <f t="shared" si="2"/>
        <v>81.821604603432675</v>
      </c>
      <c r="L8" s="29">
        <v>117.52668506397536</v>
      </c>
      <c r="M8" s="29">
        <v>205.69722741873815</v>
      </c>
      <c r="N8" s="29">
        <v>196.40406528840657</v>
      </c>
      <c r="O8" s="29">
        <f t="shared" si="3"/>
        <v>196.40406528840657</v>
      </c>
      <c r="P8" s="29">
        <v>228.19531589875197</v>
      </c>
      <c r="Q8" s="29">
        <v>219.99125362116004</v>
      </c>
      <c r="R8" s="29">
        <v>267.44883765025651</v>
      </c>
      <c r="S8" s="29">
        <f t="shared" si="4"/>
        <v>267.44883765025651</v>
      </c>
      <c r="T8" s="29">
        <v>282.50155870335209</v>
      </c>
      <c r="U8" s="29">
        <v>233.69066371032574</v>
      </c>
      <c r="V8" s="29">
        <v>268.30053642871502</v>
      </c>
      <c r="W8" s="29">
        <f t="shared" si="5"/>
        <v>268.30053642871502</v>
      </c>
      <c r="X8" s="30">
        <v>254.01966765177906</v>
      </c>
      <c r="Y8" s="29">
        <v>223.66579055507617</v>
      </c>
      <c r="Z8" s="29">
        <v>264.99744094087907</v>
      </c>
      <c r="AA8" s="29">
        <f t="shared" si="6"/>
        <v>264.99744094087907</v>
      </c>
      <c r="AB8" s="123">
        <v>689.63251973684476</v>
      </c>
      <c r="AC8" s="29">
        <v>873.95843482928728</v>
      </c>
      <c r="AD8" s="150">
        <v>913.79884047200994</v>
      </c>
      <c r="AE8" s="29">
        <f t="shared" si="7"/>
        <v>913.79884047200994</v>
      </c>
      <c r="AF8" s="29">
        <v>1050.4058839220468</v>
      </c>
      <c r="AG8" s="29">
        <v>1023.7479237723192</v>
      </c>
      <c r="AH8" s="29">
        <v>1075.2629694292305</v>
      </c>
      <c r="AI8" s="29">
        <f t="shared" si="8"/>
        <v>1075.2629694292305</v>
      </c>
      <c r="AJ8" s="29">
        <v>1126.2474532238391</v>
      </c>
      <c r="AK8" s="29">
        <v>1199.5052779801701</v>
      </c>
      <c r="AL8" s="29">
        <v>1260.7623651748524</v>
      </c>
      <c r="AM8" s="170">
        <f t="shared" si="9"/>
        <v>1260.7623651748524</v>
      </c>
      <c r="AN8" s="30">
        <v>1390.3489004909286</v>
      </c>
      <c r="AO8" s="29">
        <v>1389.7264443127838</v>
      </c>
      <c r="AP8" s="29">
        <v>1384.6546954056093</v>
      </c>
      <c r="AQ8" s="394">
        <f t="shared" si="0"/>
        <v>1384.6546954056093</v>
      </c>
      <c r="AR8" s="395">
        <v>1437.7075288429276</v>
      </c>
      <c r="AS8" s="394">
        <v>1422.005916712525</v>
      </c>
      <c r="AT8" s="396">
        <v>1367.5226055982548</v>
      </c>
      <c r="AU8" s="394">
        <f t="shared" si="1"/>
        <v>1367.5226055982548</v>
      </c>
      <c r="AV8" s="394">
        <v>1469.8068817206613</v>
      </c>
      <c r="AW8" s="394">
        <v>1367.0263504506872</v>
      </c>
      <c r="AX8" s="394">
        <v>1495.7669611647702</v>
      </c>
      <c r="AY8" s="394">
        <f t="shared" si="10"/>
        <v>1495.7669611647702</v>
      </c>
      <c r="AZ8" s="394">
        <v>1541.0590602652876</v>
      </c>
      <c r="BA8" s="394"/>
      <c r="BB8" s="394">
        <v>1919.9498762255425</v>
      </c>
      <c r="BC8" s="397">
        <f t="shared" si="11"/>
        <v>1919.9498762255425</v>
      </c>
      <c r="BD8" s="30"/>
      <c r="BE8" s="29">
        <v>1920</v>
      </c>
      <c r="BF8" s="245">
        <v>927.23718761789132</v>
      </c>
      <c r="BG8" s="394">
        <f t="shared" si="12"/>
        <v>927.23718761789132</v>
      </c>
      <c r="BH8" s="395"/>
      <c r="BI8" s="394"/>
      <c r="BJ8" s="396"/>
      <c r="BK8" s="394">
        <f t="shared" si="13"/>
        <v>0</v>
      </c>
      <c r="BL8" s="394"/>
      <c r="BM8" s="394"/>
      <c r="BN8" s="394"/>
      <c r="BO8" s="394">
        <f t="shared" si="14"/>
        <v>0</v>
      </c>
      <c r="BP8" s="394"/>
      <c r="BQ8" s="394"/>
      <c r="BR8" s="394"/>
      <c r="BS8" s="397">
        <f t="shared" si="15"/>
        <v>0</v>
      </c>
    </row>
    <row r="9" spans="1:71" ht="20.100000000000001" customHeight="1" thickBot="1">
      <c r="B9" s="435"/>
      <c r="C9" s="31" t="s">
        <v>24</v>
      </c>
      <c r="D9" s="32"/>
      <c r="E9" s="33"/>
      <c r="F9" s="33"/>
      <c r="G9" s="34"/>
      <c r="H9" s="35">
        <v>115.68810575350773</v>
      </c>
      <c r="I9" s="35">
        <v>113.20064599505986</v>
      </c>
      <c r="J9" s="35">
        <v>123.29455274538093</v>
      </c>
      <c r="K9" s="29">
        <f t="shared" si="2"/>
        <v>123.29455274538093</v>
      </c>
      <c r="L9" s="35">
        <v>116.46084499239431</v>
      </c>
      <c r="M9" s="35">
        <v>146.08751867501744</v>
      </c>
      <c r="N9" s="35">
        <v>135.8065792428423</v>
      </c>
      <c r="O9" s="29">
        <f t="shared" si="3"/>
        <v>135.8065792428423</v>
      </c>
      <c r="P9" s="35">
        <v>145.7687466012523</v>
      </c>
      <c r="Q9" s="35">
        <v>145.27107059759962</v>
      </c>
      <c r="R9" s="35">
        <v>195.86716820912545</v>
      </c>
      <c r="S9" s="29">
        <f t="shared" si="4"/>
        <v>195.86716820912545</v>
      </c>
      <c r="T9" s="35">
        <v>196.69046278102718</v>
      </c>
      <c r="U9" s="35">
        <v>195.19410525062631</v>
      </c>
      <c r="V9" s="35">
        <v>219.9380182587837</v>
      </c>
      <c r="W9" s="29">
        <f t="shared" si="5"/>
        <v>219.9380182587837</v>
      </c>
      <c r="X9" s="36">
        <v>230.50603547322265</v>
      </c>
      <c r="Y9" s="35">
        <v>228.86406296054565</v>
      </c>
      <c r="Z9" s="35">
        <v>206.06742234037108</v>
      </c>
      <c r="AA9" s="29">
        <f t="shared" si="6"/>
        <v>206.06742234037108</v>
      </c>
      <c r="AB9" s="35">
        <f>AB7-AB8</f>
        <v>511.5975156871749</v>
      </c>
      <c r="AC9" s="35">
        <f>AC7-AC8</f>
        <v>806.94821684962687</v>
      </c>
      <c r="AD9" s="35">
        <f>AD7-AD8</f>
        <v>685.12955040170755</v>
      </c>
      <c r="AE9" s="29">
        <f t="shared" si="7"/>
        <v>685.12955040170755</v>
      </c>
      <c r="AF9" s="35">
        <f>AF7-AF8</f>
        <v>554.95752239314811</v>
      </c>
      <c r="AG9" s="35">
        <f>AG7-AG8</f>
        <v>598.77925826735031</v>
      </c>
      <c r="AH9" s="35">
        <f>AH7-AH8</f>
        <v>804.32075070117844</v>
      </c>
      <c r="AI9" s="29">
        <f t="shared" si="8"/>
        <v>804.32075070117844</v>
      </c>
      <c r="AJ9" s="35">
        <f>AJ7-AJ8</f>
        <v>958.36236220424803</v>
      </c>
      <c r="AK9" s="35">
        <f>AK7-AK8</f>
        <v>851.38184187485945</v>
      </c>
      <c r="AL9" s="35">
        <f>AL7-AL8</f>
        <v>890.81437548651752</v>
      </c>
      <c r="AM9" s="170">
        <f t="shared" si="9"/>
        <v>890.81437548651752</v>
      </c>
      <c r="AN9" s="35">
        <f>AN7-AN8</f>
        <v>862.87755262946098</v>
      </c>
      <c r="AO9" s="35">
        <f>AO7-AO8</f>
        <v>906.32397408964925</v>
      </c>
      <c r="AP9" s="35">
        <f>AP7-AP8</f>
        <v>1017.3426664792119</v>
      </c>
      <c r="AQ9" s="394">
        <f t="shared" si="0"/>
        <v>1017.3426664792119</v>
      </c>
      <c r="AR9" s="87">
        <f>AR7-AR8</f>
        <v>1037.9004132464486</v>
      </c>
      <c r="AS9" s="87">
        <f>AS7-AS8</f>
        <v>1160.1346936402388</v>
      </c>
      <c r="AT9" s="87">
        <f>AT7-AT8</f>
        <v>1056.5045352282641</v>
      </c>
      <c r="AU9" s="394">
        <f t="shared" si="1"/>
        <v>1056.5045352282641</v>
      </c>
      <c r="AV9" s="87">
        <f>AV7-AV8</f>
        <v>878.612907351996</v>
      </c>
      <c r="AW9" s="87">
        <f>AW7-AW8</f>
        <v>984.20157624316857</v>
      </c>
      <c r="AX9" s="87">
        <f>AX7-AX8</f>
        <v>989.47480323219088</v>
      </c>
      <c r="AY9" s="394">
        <f t="shared" si="10"/>
        <v>989.47480323219088</v>
      </c>
      <c r="AZ9" s="87">
        <f>AZ7-AZ8</f>
        <v>969.20124491130787</v>
      </c>
      <c r="BA9" s="87">
        <f>BA7-BA8</f>
        <v>0</v>
      </c>
      <c r="BB9" s="87">
        <f>BB7-BB8</f>
        <v>1073.2874458202136</v>
      </c>
      <c r="BC9" s="397">
        <f t="shared" si="11"/>
        <v>1073.2874458202136</v>
      </c>
      <c r="BD9" s="35">
        <f>BD7-BD8</f>
        <v>0</v>
      </c>
      <c r="BE9" s="35">
        <v>1073</v>
      </c>
      <c r="BF9" s="245">
        <v>825.83147366314938</v>
      </c>
      <c r="BG9" s="394">
        <f t="shared" si="12"/>
        <v>825.83147366314938</v>
      </c>
      <c r="BH9" s="87"/>
      <c r="BI9" s="87"/>
      <c r="BJ9" s="87"/>
      <c r="BK9" s="394">
        <f t="shared" si="13"/>
        <v>0</v>
      </c>
      <c r="BL9" s="87"/>
      <c r="BM9" s="87"/>
      <c r="BN9" s="87"/>
      <c r="BO9" s="394">
        <f t="shared" si="14"/>
        <v>0</v>
      </c>
      <c r="BP9" s="87"/>
      <c r="BQ9" s="87"/>
      <c r="BR9" s="87"/>
      <c r="BS9" s="397">
        <f t="shared" si="15"/>
        <v>0</v>
      </c>
    </row>
    <row r="10" spans="1:71" ht="20.100000000000001" customHeight="1">
      <c r="B10" s="427" t="s">
        <v>25</v>
      </c>
      <c r="C10" s="37" t="s">
        <v>19</v>
      </c>
      <c r="D10" s="38"/>
      <c r="E10" s="39"/>
      <c r="F10" s="39"/>
      <c r="G10" s="40"/>
      <c r="H10" s="41">
        <v>9.5660319175410152E-2</v>
      </c>
      <c r="I10" s="41">
        <v>8.0765625780198316E-2</v>
      </c>
      <c r="J10" s="41">
        <v>6.9852524728240856E-2</v>
      </c>
      <c r="K10" s="41">
        <f t="shared" si="2"/>
        <v>6.9852524728240856E-2</v>
      </c>
      <c r="L10" s="41">
        <v>8.9738950176430479E-2</v>
      </c>
      <c r="M10" s="41">
        <v>9.8898134112976516E-2</v>
      </c>
      <c r="N10" s="41">
        <v>9.9170339334383587E-2</v>
      </c>
      <c r="O10" s="41">
        <f t="shared" si="3"/>
        <v>9.9170339334383587E-2</v>
      </c>
      <c r="P10" s="41">
        <v>8.8813919919130457E-2</v>
      </c>
      <c r="Q10" s="41">
        <v>7.9099688730869103E-2</v>
      </c>
      <c r="R10" s="41">
        <v>6.2493879848127022E-2</v>
      </c>
      <c r="S10" s="41">
        <f t="shared" si="4"/>
        <v>6.2493879848127022E-2</v>
      </c>
      <c r="T10" s="41">
        <v>1.6958200873611717E-2</v>
      </c>
      <c r="U10" s="41">
        <v>7.3931125453931643E-2</v>
      </c>
      <c r="V10" s="41">
        <v>1.5111273868279039E-2</v>
      </c>
      <c r="W10" s="41">
        <f t="shared" si="5"/>
        <v>1.5111273868279039E-2</v>
      </c>
      <c r="X10" s="42">
        <v>1.271543879564997E-2</v>
      </c>
      <c r="Y10" s="41">
        <v>1.4507535090599918E-2</v>
      </c>
      <c r="Z10" s="41">
        <v>4.5805450838068251E-2</v>
      </c>
      <c r="AA10" s="41">
        <f t="shared" si="6"/>
        <v>4.5805450838068251E-2</v>
      </c>
      <c r="AB10" s="41">
        <v>4.2452295630046676E-2</v>
      </c>
      <c r="AC10" s="41">
        <v>4.2452295630046676E-2</v>
      </c>
      <c r="AD10" s="41">
        <v>1.0524247482416425E-2</v>
      </c>
      <c r="AE10" s="41">
        <f t="shared" si="7"/>
        <v>1.0524247482416425E-2</v>
      </c>
      <c r="AF10" s="41">
        <v>7.3633982022800097E-3</v>
      </c>
      <c r="AG10" s="41">
        <v>8.1906148231586321E-3</v>
      </c>
      <c r="AH10" s="41">
        <v>3.9444793558439474E-2</v>
      </c>
      <c r="AI10" s="41">
        <f t="shared" si="8"/>
        <v>3.9444793558439474E-2</v>
      </c>
      <c r="AJ10" s="41">
        <v>0.27192878744908816</v>
      </c>
      <c r="AK10" s="41">
        <v>0.36829694369783611</v>
      </c>
      <c r="AL10" s="41">
        <v>0.37687993266769121</v>
      </c>
      <c r="AM10" s="171">
        <f t="shared" si="9"/>
        <v>0.37687993266769121</v>
      </c>
      <c r="AN10" s="42">
        <v>0.29112288483132487</v>
      </c>
      <c r="AO10" s="41">
        <v>0.28037823772431147</v>
      </c>
      <c r="AP10" s="41">
        <v>0.29208522289826949</v>
      </c>
      <c r="AQ10" s="398">
        <f t="shared" si="0"/>
        <v>0.29208522289826949</v>
      </c>
      <c r="AR10" s="398">
        <v>0.27049507596953037</v>
      </c>
      <c r="AS10" s="398">
        <v>0.24624587685472751</v>
      </c>
      <c r="AT10" s="398">
        <v>0.21556587846650263</v>
      </c>
      <c r="AU10" s="398">
        <f t="shared" si="1"/>
        <v>0.21556587846650263</v>
      </c>
      <c r="AV10" s="398">
        <v>0.30810694877782213</v>
      </c>
      <c r="AW10" s="398">
        <v>0.29677957942879957</v>
      </c>
      <c r="AX10" s="398">
        <v>0.3136668269749146</v>
      </c>
      <c r="AY10" s="398">
        <f t="shared" si="10"/>
        <v>0.3136668269749146</v>
      </c>
      <c r="AZ10" s="398">
        <v>0.29357962831854956</v>
      </c>
      <c r="BA10" s="398"/>
      <c r="BB10" s="398">
        <v>0.31485683972036888</v>
      </c>
      <c r="BC10" s="399">
        <f t="shared" si="11"/>
        <v>0.31485683972036888</v>
      </c>
      <c r="BD10" s="42"/>
      <c r="BE10" s="41">
        <v>0.31</v>
      </c>
      <c r="BF10" s="41">
        <v>0.31759999999999999</v>
      </c>
      <c r="BG10" s="398">
        <f t="shared" si="12"/>
        <v>0.31759999999999999</v>
      </c>
      <c r="BH10" s="398"/>
      <c r="BI10" s="398"/>
      <c r="BJ10" s="398"/>
      <c r="BK10" s="398">
        <f t="shared" si="13"/>
        <v>0</v>
      </c>
      <c r="BL10" s="398"/>
      <c r="BM10" s="398"/>
      <c r="BN10" s="398"/>
      <c r="BO10" s="398">
        <f t="shared" si="14"/>
        <v>0</v>
      </c>
      <c r="BP10" s="398"/>
      <c r="BQ10" s="398"/>
      <c r="BR10" s="398"/>
      <c r="BS10" s="399">
        <f t="shared" si="15"/>
        <v>0</v>
      </c>
    </row>
    <row r="11" spans="1:71" ht="20.100000000000001" customHeight="1">
      <c r="B11" s="428"/>
      <c r="C11" s="43" t="s">
        <v>20</v>
      </c>
      <c r="D11" s="44"/>
      <c r="E11" s="45"/>
      <c r="F11" s="45"/>
      <c r="G11" s="46"/>
      <c r="H11" s="47"/>
      <c r="I11" s="47"/>
      <c r="J11" s="47"/>
      <c r="K11" s="47">
        <f t="shared" si="2"/>
        <v>0</v>
      </c>
      <c r="L11" s="47"/>
      <c r="M11" s="47"/>
      <c r="N11" s="47"/>
      <c r="O11" s="47">
        <f t="shared" si="3"/>
        <v>0</v>
      </c>
      <c r="P11" s="47">
        <v>1.9673299006971519E-2</v>
      </c>
      <c r="Q11" s="47">
        <v>4.4361387059210127E-3</v>
      </c>
      <c r="R11" s="47">
        <v>4.3057865098535359E-3</v>
      </c>
      <c r="S11" s="47">
        <f t="shared" si="4"/>
        <v>4.3057865098535359E-3</v>
      </c>
      <c r="T11" s="47">
        <v>1.4538501273640135E-2</v>
      </c>
      <c r="U11" s="47">
        <v>0.19784190493596929</v>
      </c>
      <c r="V11" s="47">
        <v>0.1936274078831034</v>
      </c>
      <c r="W11" s="47">
        <f t="shared" si="5"/>
        <v>0.1936274078831034</v>
      </c>
      <c r="X11" s="48">
        <v>0.19284700994270529</v>
      </c>
      <c r="Y11" s="47">
        <v>0.1835725596414802</v>
      </c>
      <c r="Z11" s="47">
        <v>0.18713749223356302</v>
      </c>
      <c r="AA11" s="47">
        <f t="shared" si="6"/>
        <v>0.18713749223356302</v>
      </c>
      <c r="AB11" s="47">
        <v>0.19414969956216033</v>
      </c>
      <c r="AC11" s="47">
        <v>0.53711709765390991</v>
      </c>
      <c r="AD11" s="47">
        <v>0.55498098360261872</v>
      </c>
      <c r="AE11" s="47">
        <f t="shared" si="7"/>
        <v>0.55498098360261872</v>
      </c>
      <c r="AF11" s="47">
        <v>0.56770204073630104</v>
      </c>
      <c r="AG11" s="47">
        <v>0.57095101136814108</v>
      </c>
      <c r="AH11" s="47">
        <v>0.58028742532565947</v>
      </c>
      <c r="AI11" s="47">
        <f t="shared" si="8"/>
        <v>0.58028742532565947</v>
      </c>
      <c r="AJ11" s="47">
        <v>0.62474828975564489</v>
      </c>
      <c r="AK11" s="47">
        <v>0.64469049989258209</v>
      </c>
      <c r="AL11" s="47">
        <v>0.62670453180312935</v>
      </c>
      <c r="AM11" s="172">
        <f t="shared" si="9"/>
        <v>0.62670453180312935</v>
      </c>
      <c r="AN11" s="48">
        <v>0.63421244638525553</v>
      </c>
      <c r="AO11" s="47">
        <v>0.67438396539983347</v>
      </c>
      <c r="AP11" s="47">
        <v>0.66714821189933748</v>
      </c>
      <c r="AQ11" s="400">
        <f t="shared" si="0"/>
        <v>0.66714821189933748</v>
      </c>
      <c r="AR11" s="400">
        <v>0.67679318734844385</v>
      </c>
      <c r="AS11" s="400">
        <v>0.67903397285197531</v>
      </c>
      <c r="AT11" s="401">
        <v>0.64992435384746716</v>
      </c>
      <c r="AU11" s="400">
        <f t="shared" si="1"/>
        <v>0.64992435384746716</v>
      </c>
      <c r="AV11" s="400">
        <v>0.64616530979511932</v>
      </c>
      <c r="AW11" s="400">
        <v>0.64658486655306691</v>
      </c>
      <c r="AX11" s="400">
        <v>0.64628528159128329</v>
      </c>
      <c r="AY11" s="400">
        <f t="shared" si="10"/>
        <v>0.64628528159128329</v>
      </c>
      <c r="AZ11" s="400">
        <v>0.73740063693269986</v>
      </c>
      <c r="BA11" s="400"/>
      <c r="BB11" s="400">
        <v>0.59594330227163406</v>
      </c>
      <c r="BC11" s="402">
        <f t="shared" si="11"/>
        <v>0.59594330227163406</v>
      </c>
      <c r="BD11" s="48"/>
      <c r="BE11" s="47">
        <v>0.6</v>
      </c>
      <c r="BF11" s="47">
        <v>0.67</v>
      </c>
      <c r="BG11" s="400">
        <f t="shared" si="12"/>
        <v>0.67</v>
      </c>
      <c r="BH11" s="400"/>
      <c r="BI11" s="400"/>
      <c r="BJ11" s="401"/>
      <c r="BK11" s="400">
        <f t="shared" si="13"/>
        <v>0</v>
      </c>
      <c r="BL11" s="400"/>
      <c r="BM11" s="400"/>
      <c r="BN11" s="400"/>
      <c r="BO11" s="400">
        <f t="shared" si="14"/>
        <v>0</v>
      </c>
      <c r="BP11" s="400"/>
      <c r="BQ11" s="400"/>
      <c r="BR11" s="400"/>
      <c r="BS11" s="402">
        <f t="shared" si="15"/>
        <v>0</v>
      </c>
    </row>
    <row r="12" spans="1:71" ht="20.100000000000001" customHeight="1">
      <c r="B12" s="428"/>
      <c r="C12" s="43" t="s">
        <v>21</v>
      </c>
      <c r="D12" s="49">
        <f t="shared" ref="D12:J12" si="17">IF(D13=0,0,D14/D13)</f>
        <v>0</v>
      </c>
      <c r="E12" s="50">
        <f t="shared" si="17"/>
        <v>0</v>
      </c>
      <c r="F12" s="50">
        <f t="shared" si="17"/>
        <v>0</v>
      </c>
      <c r="G12" s="51">
        <f t="shared" si="17"/>
        <v>0</v>
      </c>
      <c r="H12" s="52">
        <f t="shared" si="17"/>
        <v>0.58700362028214337</v>
      </c>
      <c r="I12" s="52">
        <f t="shared" si="17"/>
        <v>0.57229618477639121</v>
      </c>
      <c r="J12" s="52">
        <f t="shared" si="17"/>
        <v>0.61632657974873295</v>
      </c>
      <c r="K12" s="52">
        <f t="shared" si="2"/>
        <v>0.61632657974873295</v>
      </c>
      <c r="L12" s="52">
        <f>IF(L13=0,0,L14/L13)</f>
        <v>0.60240989590956473</v>
      </c>
      <c r="M12" s="52">
        <f>IF(M13=0,0,M14/M13)</f>
        <v>0.5803542610114486</v>
      </c>
      <c r="N12" s="52">
        <f>IF(N13=0,0,N14/N13)</f>
        <v>0.58589340560793901</v>
      </c>
      <c r="O12" s="52">
        <f t="shared" si="3"/>
        <v>0.58589340560793901</v>
      </c>
      <c r="P12" s="52">
        <f>IF(P13=0,0,P14/P13)</f>
        <v>0.58128923993322001</v>
      </c>
      <c r="Q12" s="52">
        <f>IF(Q13=0,0,Q14/Q13)</f>
        <v>0.57601477630842179</v>
      </c>
      <c r="R12" s="52">
        <f>IF(R13=0,0,R14/R13)</f>
        <v>0.57205059128417657</v>
      </c>
      <c r="S12" s="52">
        <f t="shared" si="4"/>
        <v>0.57205059128417657</v>
      </c>
      <c r="T12" s="52">
        <f>IF(T13=0,0,T14/T13)</f>
        <v>0.60239692483647622</v>
      </c>
      <c r="U12" s="52">
        <f>IF(U13=0,0,U14/U13)</f>
        <v>0.58970685189581573</v>
      </c>
      <c r="V12" s="52">
        <f>IF(V13=0,0,V14/V13)</f>
        <v>0.5432611911293479</v>
      </c>
      <c r="W12" s="52">
        <f t="shared" si="5"/>
        <v>0.5432611911293479</v>
      </c>
      <c r="X12" s="53">
        <f>IF(X13=0,0,X14/X13)</f>
        <v>0.54121980825565763</v>
      </c>
      <c r="Y12" s="52">
        <f>IF(Y13=0,0,Y14/Y13)</f>
        <v>0.54973685657690807</v>
      </c>
      <c r="Z12" s="52">
        <f>IF(Z13=0,0,Z14/Z13)</f>
        <v>0.56195884079393887</v>
      </c>
      <c r="AA12" s="52">
        <f t="shared" si="6"/>
        <v>0.56195884079393887</v>
      </c>
      <c r="AB12" s="52">
        <f>IF(AB13=0,0,AB14/AB13)</f>
        <v>0.55159819794557652</v>
      </c>
      <c r="AC12" s="52">
        <f>IF(AC13=0,0,AC14/AC13)</f>
        <v>0.54280516011795121</v>
      </c>
      <c r="AD12" s="52">
        <f>IF(AD13=0,0,AD14/AD13)</f>
        <v>0.54149260440185043</v>
      </c>
      <c r="AE12" s="52">
        <f t="shared" si="7"/>
        <v>0.54149260440185043</v>
      </c>
      <c r="AF12" s="52">
        <f>IF(AF13=0,0,AF14/AF13)</f>
        <v>0.61722348300919383</v>
      </c>
      <c r="AG12" s="52">
        <f>IF(AG13=0,0,AG14/AG13)</f>
        <v>0.63954057088848559</v>
      </c>
      <c r="AH12" s="52">
        <f>IF(AH13=0,0,AH14/AH13)</f>
        <v>0.60158168292951619</v>
      </c>
      <c r="AI12" s="52">
        <f t="shared" si="8"/>
        <v>0.60158168292951619</v>
      </c>
      <c r="AJ12" s="52">
        <f>IF(AJ13=0,0,AJ14/AJ13)</f>
        <v>0.70752963215358267</v>
      </c>
      <c r="AK12" s="52">
        <f>IF(AK13=0,0,AK14/AK13)</f>
        <v>0.75368142152005912</v>
      </c>
      <c r="AL12" s="52">
        <f>IF(AL13=0,0,AL14/AL13)</f>
        <v>0.75836846878578867</v>
      </c>
      <c r="AM12" s="173">
        <f t="shared" si="9"/>
        <v>0.75836846878578867</v>
      </c>
      <c r="AN12" s="53">
        <f>IF(AN13=0,0,AN14/AN13)</f>
        <v>0.72045380244074619</v>
      </c>
      <c r="AO12" s="52">
        <f>IF(AO13=0,0,AO14/AO13)</f>
        <v>0.73569846029453134</v>
      </c>
      <c r="AP12" s="52">
        <f>IF(AP13=0,0,AP14/AP13)</f>
        <v>0.73264835897492409</v>
      </c>
      <c r="AQ12" s="403">
        <f t="shared" si="0"/>
        <v>0.73264835897492409</v>
      </c>
      <c r="AR12" s="403">
        <f>IF(AR13=0,0,AR14/AR13)</f>
        <v>0.72083819447762842</v>
      </c>
      <c r="AS12" s="403">
        <f>IF(AS13=0,0,AS14/AS13)</f>
        <v>0.67898040988414587</v>
      </c>
      <c r="AT12" s="403">
        <f>IF(AT13=0,0,AT14/AT13)</f>
        <v>0.65760777032473139</v>
      </c>
      <c r="AU12" s="403">
        <f t="shared" si="1"/>
        <v>0.65760777032473139</v>
      </c>
      <c r="AV12" s="403">
        <f>IF(AV13=0,0,AV14/AV13)</f>
        <v>0.78850400613440341</v>
      </c>
      <c r="AW12" s="403">
        <f>IF(AW13=0,0,AW14/AW13)</f>
        <v>0.74785363957756146</v>
      </c>
      <c r="AX12" s="403">
        <f>IF(AX13=0,0,AX14/AX13)</f>
        <v>0.77425404874796222</v>
      </c>
      <c r="AY12" s="403">
        <f t="shared" si="10"/>
        <v>0.77425404874796222</v>
      </c>
      <c r="AZ12" s="403">
        <f>IF(AZ13=0,0,AZ14/AZ13)</f>
        <v>0.83091570621010269</v>
      </c>
      <c r="BA12" s="403">
        <f>IF(BA13=0,0,BA14/BA13)</f>
        <v>0</v>
      </c>
      <c r="BB12" s="403">
        <f>IF(BB13=0,0,BB14/BB13)</f>
        <v>0.83502908379168495</v>
      </c>
      <c r="BC12" s="404">
        <f t="shared" si="11"/>
        <v>0.83502908379168495</v>
      </c>
      <c r="BD12" s="53">
        <f>IF(BD13=0,0,BD14/BD13)</f>
        <v>0</v>
      </c>
      <c r="BE12" s="52">
        <f>IF(BE13=0,0,BE14/BE13)</f>
        <v>0.83488372093023255</v>
      </c>
      <c r="BF12" s="52">
        <f>IF(BF13=0,0,BF14/BF13)</f>
        <v>0.716631289402612</v>
      </c>
      <c r="BG12" s="403">
        <f t="shared" si="12"/>
        <v>0.716631289402612</v>
      </c>
      <c r="BH12" s="403">
        <f>IF(BH13=0,0,BH14/BH13)</f>
        <v>0</v>
      </c>
      <c r="BI12" s="403">
        <f>IF(BI13=0,0,BI14/BI13)</f>
        <v>0</v>
      </c>
      <c r="BJ12" s="403">
        <f>IF(BJ13=0,0,BJ14/BJ13)</f>
        <v>0</v>
      </c>
      <c r="BK12" s="403">
        <f t="shared" si="13"/>
        <v>0</v>
      </c>
      <c r="BL12" s="403">
        <f>IF(BL13=0,0,BL14/BL13)</f>
        <v>0</v>
      </c>
      <c r="BM12" s="403">
        <f>IF(BM13=0,0,BM14/BM13)</f>
        <v>0</v>
      </c>
      <c r="BN12" s="403">
        <f>IF(BN13=0,0,BN14/BN13)</f>
        <v>0</v>
      </c>
      <c r="BO12" s="403">
        <f t="shared" si="14"/>
        <v>0</v>
      </c>
      <c r="BP12" s="403">
        <f>IF(BP13=0,0,BP14/BP13)</f>
        <v>0</v>
      </c>
      <c r="BQ12" s="403">
        <f>IF(BQ13=0,0,BQ14/BQ13)</f>
        <v>0</v>
      </c>
      <c r="BR12" s="403">
        <f>IF(BR13=0,0,BR14/BR13)</f>
        <v>0</v>
      </c>
      <c r="BS12" s="404">
        <f t="shared" si="15"/>
        <v>0</v>
      </c>
    </row>
    <row r="13" spans="1:71" ht="20.100000000000001" customHeight="1">
      <c r="B13" s="428"/>
      <c r="C13" s="43" t="s">
        <v>22</v>
      </c>
      <c r="D13" s="54"/>
      <c r="E13" s="55"/>
      <c r="F13" s="55"/>
      <c r="G13" s="56"/>
      <c r="H13" s="57">
        <v>671.53560264840144</v>
      </c>
      <c r="I13" s="57">
        <v>675.46382062187217</v>
      </c>
      <c r="J13" s="57">
        <v>683.75303139001551</v>
      </c>
      <c r="K13" s="57">
        <f t="shared" si="2"/>
        <v>683.75303139001551</v>
      </c>
      <c r="L13" s="57">
        <v>706.46391868894079</v>
      </c>
      <c r="M13" s="57">
        <v>1320.1035937500155</v>
      </c>
      <c r="N13" s="57">
        <v>1332.496015625027</v>
      </c>
      <c r="O13" s="57">
        <f t="shared" si="3"/>
        <v>1332.496015625027</v>
      </c>
      <c r="P13" s="57">
        <v>1346.5814355466646</v>
      </c>
      <c r="Q13" s="57">
        <v>1339.8586523438589</v>
      </c>
      <c r="R13" s="57">
        <v>1380.9360058592808</v>
      </c>
      <c r="S13" s="57">
        <f t="shared" si="4"/>
        <v>1380.9360058592808</v>
      </c>
      <c r="T13" s="57">
        <v>1395.3178320317008</v>
      </c>
      <c r="U13" s="57">
        <v>824.1524562893386</v>
      </c>
      <c r="V13" s="57">
        <v>818.62966796878288</v>
      </c>
      <c r="W13" s="57">
        <f t="shared" si="5"/>
        <v>818.62966796878288</v>
      </c>
      <c r="X13" s="58">
        <v>825.40991210939978</v>
      </c>
      <c r="Y13" s="57">
        <v>829.57584960939801</v>
      </c>
      <c r="Z13" s="57">
        <v>845.40719726565726</v>
      </c>
      <c r="AA13" s="57">
        <f t="shared" si="6"/>
        <v>845.40719726565726</v>
      </c>
      <c r="AB13" s="57">
        <v>827.08392578126632</v>
      </c>
      <c r="AC13" s="57">
        <v>1006.2262896656234</v>
      </c>
      <c r="AD13" s="57">
        <v>904.84869140624801</v>
      </c>
      <c r="AE13" s="57">
        <f t="shared" si="7"/>
        <v>904.84869140624801</v>
      </c>
      <c r="AF13" s="57">
        <v>904.77342773437272</v>
      </c>
      <c r="AG13" s="57">
        <v>923.66816406249677</v>
      </c>
      <c r="AH13" s="57">
        <v>1016.213359375</v>
      </c>
      <c r="AI13" s="57">
        <f t="shared" si="8"/>
        <v>1016.213359375</v>
      </c>
      <c r="AJ13" s="57">
        <v>1142.0592156001501</v>
      </c>
      <c r="AK13" s="57">
        <v>1217.8177409035827</v>
      </c>
      <c r="AL13" s="57">
        <v>1147.7502924128946</v>
      </c>
      <c r="AM13" s="174">
        <f t="shared" si="9"/>
        <v>1147.7502924128946</v>
      </c>
      <c r="AN13" s="58">
        <v>1167.9133882141116</v>
      </c>
      <c r="AO13" s="57">
        <v>1310.1881189003605</v>
      </c>
      <c r="AP13" s="57">
        <v>1286.2112517438632</v>
      </c>
      <c r="AQ13" s="405">
        <f t="shared" si="0"/>
        <v>1286.2112517438632</v>
      </c>
      <c r="AR13" s="405">
        <v>1324.5937222235557</v>
      </c>
      <c r="AS13" s="405">
        <v>1292.6733286110427</v>
      </c>
      <c r="AT13" s="405">
        <v>1145.8367809568133</v>
      </c>
      <c r="AU13" s="405">
        <f t="shared" si="1"/>
        <v>1145.8367809568133</v>
      </c>
      <c r="AV13" s="405">
        <v>1141.6399843352181</v>
      </c>
      <c r="AW13" s="405">
        <v>1141.1985901423864</v>
      </c>
      <c r="AX13" s="405">
        <v>1131.0694266727992</v>
      </c>
      <c r="AY13" s="405">
        <f t="shared" si="10"/>
        <v>1131.0694266727992</v>
      </c>
      <c r="AZ13" s="405">
        <v>976.64513063430786</v>
      </c>
      <c r="BA13" s="405"/>
      <c r="BB13" s="405">
        <v>1289.7907472337995</v>
      </c>
      <c r="BC13" s="406">
        <f t="shared" si="11"/>
        <v>1289.7907472337995</v>
      </c>
      <c r="BD13" s="58"/>
      <c r="BE13" s="57">
        <v>1290</v>
      </c>
      <c r="BF13" s="438">
        <v>1099.5278728348869</v>
      </c>
      <c r="BG13" s="405">
        <f t="shared" si="12"/>
        <v>1099.5278728348869</v>
      </c>
      <c r="BH13" s="405"/>
      <c r="BI13" s="405"/>
      <c r="BJ13" s="405"/>
      <c r="BK13" s="405">
        <f t="shared" si="13"/>
        <v>0</v>
      </c>
      <c r="BL13" s="405"/>
      <c r="BM13" s="405"/>
      <c r="BN13" s="405"/>
      <c r="BO13" s="405">
        <f t="shared" si="14"/>
        <v>0</v>
      </c>
      <c r="BP13" s="405"/>
      <c r="BQ13" s="405"/>
      <c r="BR13" s="405"/>
      <c r="BS13" s="406">
        <f t="shared" si="15"/>
        <v>0</v>
      </c>
    </row>
    <row r="14" spans="1:71" ht="20.100000000000001" customHeight="1">
      <c r="B14" s="428"/>
      <c r="C14" s="43" t="s">
        <v>23</v>
      </c>
      <c r="D14" s="54"/>
      <c r="E14" s="55"/>
      <c r="F14" s="55"/>
      <c r="G14" s="56"/>
      <c r="H14" s="57">
        <v>394.19382990296253</v>
      </c>
      <c r="I14" s="57">
        <v>386.56536749638212</v>
      </c>
      <c r="J14" s="57">
        <v>421.41516722943629</v>
      </c>
      <c r="K14" s="57">
        <f t="shared" si="2"/>
        <v>421.41516722943629</v>
      </c>
      <c r="L14" s="57">
        <v>425.58085572126799</v>
      </c>
      <c r="M14" s="57">
        <v>766.12774560934781</v>
      </c>
      <c r="N14" s="57">
        <v>780.70062855355661</v>
      </c>
      <c r="O14" s="57">
        <f t="shared" si="3"/>
        <v>780.70062855355661</v>
      </c>
      <c r="P14" s="57">
        <v>782.75329917710496</v>
      </c>
      <c r="Q14" s="57">
        <v>771.77838191475144</v>
      </c>
      <c r="R14" s="57">
        <v>789.9652586774107</v>
      </c>
      <c r="S14" s="57">
        <f t="shared" si="4"/>
        <v>789.9652586774107</v>
      </c>
      <c r="T14" s="57">
        <v>840.53517118539548</v>
      </c>
      <c r="U14" s="57">
        <v>486.00835048058974</v>
      </c>
      <c r="V14" s="57">
        <v>444.72972851454358</v>
      </c>
      <c r="W14" s="57">
        <f t="shared" si="5"/>
        <v>444.72972851454358</v>
      </c>
      <c r="X14" s="58">
        <v>446.72819436416859</v>
      </c>
      <c r="Y14" s="57">
        <v>456.04841985638831</v>
      </c>
      <c r="Z14" s="57">
        <v>475.0840485742616</v>
      </c>
      <c r="AA14" s="57">
        <f t="shared" si="6"/>
        <v>475.0840485742616</v>
      </c>
      <c r="AB14" s="57">
        <v>456.21800301069948</v>
      </c>
      <c r="AC14" s="57">
        <v>546.18482227684069</v>
      </c>
      <c r="AD14" s="57">
        <v>489.96887449917551</v>
      </c>
      <c r="AE14" s="57">
        <f t="shared" si="7"/>
        <v>489.96887449917551</v>
      </c>
      <c r="AF14" s="57">
        <v>558.44740640037662</v>
      </c>
      <c r="AG14" s="57">
        <v>590.72326495604852</v>
      </c>
      <c r="AH14" s="57">
        <v>611.33534294826973</v>
      </c>
      <c r="AI14" s="57">
        <f t="shared" si="8"/>
        <v>611.33534294826973</v>
      </c>
      <c r="AJ14" s="57">
        <v>808.04073671118329</v>
      </c>
      <c r="AK14" s="57">
        <v>917.84660611655931</v>
      </c>
      <c r="AL14" s="57">
        <v>870.41763180560815</v>
      </c>
      <c r="AM14" s="174">
        <f t="shared" si="9"/>
        <v>870.41763180560815</v>
      </c>
      <c r="AN14" s="58">
        <v>841.42764146031209</v>
      </c>
      <c r="AO14" s="57">
        <v>963.90338177118349</v>
      </c>
      <c r="AP14" s="57">
        <v>942.34056288522436</v>
      </c>
      <c r="AQ14" s="405">
        <f t="shared" si="0"/>
        <v>942.34056288522436</v>
      </c>
      <c r="AR14" s="405">
        <v>954.81774714402923</v>
      </c>
      <c r="AS14" s="405">
        <v>877.69986650662895</v>
      </c>
      <c r="AT14" s="405">
        <v>753.5111706810776</v>
      </c>
      <c r="AU14" s="405">
        <f t="shared" si="1"/>
        <v>753.5111706810776</v>
      </c>
      <c r="AV14" s="405">
        <v>900.18770121153705</v>
      </c>
      <c r="AW14" s="405">
        <v>853.44951911876547</v>
      </c>
      <c r="AX14" s="405">
        <v>875.7350830164512</v>
      </c>
      <c r="AY14" s="405">
        <f t="shared" si="10"/>
        <v>875.7350830164512</v>
      </c>
      <c r="AZ14" s="405">
        <v>811.50977843766395</v>
      </c>
      <c r="BA14" s="405"/>
      <c r="BB14" s="405">
        <v>1077.0127859456322</v>
      </c>
      <c r="BC14" s="406">
        <f t="shared" si="11"/>
        <v>1077.0127859456322</v>
      </c>
      <c r="BD14" s="58"/>
      <c r="BE14" s="57">
        <v>1077</v>
      </c>
      <c r="BF14" s="438">
        <v>787.95607724377624</v>
      </c>
      <c r="BG14" s="405">
        <f t="shared" si="12"/>
        <v>787.95607724377624</v>
      </c>
      <c r="BH14" s="405"/>
      <c r="BI14" s="405"/>
      <c r="BJ14" s="405"/>
      <c r="BK14" s="405">
        <f t="shared" si="13"/>
        <v>0</v>
      </c>
      <c r="BL14" s="405"/>
      <c r="BM14" s="405"/>
      <c r="BN14" s="405"/>
      <c r="BO14" s="405">
        <f t="shared" si="14"/>
        <v>0</v>
      </c>
      <c r="BP14" s="405"/>
      <c r="BQ14" s="405"/>
      <c r="BR14" s="405"/>
      <c r="BS14" s="406">
        <f t="shared" si="15"/>
        <v>0</v>
      </c>
    </row>
    <row r="15" spans="1:71" ht="20.100000000000001" customHeight="1" thickBot="1">
      <c r="B15" s="429"/>
      <c r="C15" s="59" t="s">
        <v>24</v>
      </c>
      <c r="D15" s="60"/>
      <c r="E15" s="61"/>
      <c r="F15" s="61"/>
      <c r="G15" s="62"/>
      <c r="H15" s="63">
        <v>277.3417727454389</v>
      </c>
      <c r="I15" s="63">
        <v>288.89845312549005</v>
      </c>
      <c r="J15" s="63">
        <v>262.33786416057922</v>
      </c>
      <c r="K15" s="57">
        <f t="shared" si="2"/>
        <v>262.33786416057922</v>
      </c>
      <c r="L15" s="63">
        <v>280.8830629676728</v>
      </c>
      <c r="M15" s="63">
        <v>553.97584814066772</v>
      </c>
      <c r="N15" s="63">
        <v>551.79538707147037</v>
      </c>
      <c r="O15" s="57">
        <f t="shared" si="3"/>
        <v>551.79538707147037</v>
      </c>
      <c r="P15" s="63">
        <v>563.82813636955962</v>
      </c>
      <c r="Q15" s="63">
        <v>568.08027042910749</v>
      </c>
      <c r="R15" s="63">
        <v>590.97074718187014</v>
      </c>
      <c r="S15" s="57">
        <f t="shared" si="4"/>
        <v>590.97074718187014</v>
      </c>
      <c r="T15" s="63">
        <v>554.78266084630536</v>
      </c>
      <c r="U15" s="63">
        <v>338.14410580874886</v>
      </c>
      <c r="V15" s="63">
        <v>373.8999394542393</v>
      </c>
      <c r="W15" s="57">
        <f t="shared" si="5"/>
        <v>373.8999394542393</v>
      </c>
      <c r="X15" s="64">
        <v>378.6817177452312</v>
      </c>
      <c r="Y15" s="63">
        <v>373.5274297530097</v>
      </c>
      <c r="Z15" s="63">
        <v>370.32314869139566</v>
      </c>
      <c r="AA15" s="57">
        <f t="shared" si="6"/>
        <v>370.32314869139566</v>
      </c>
      <c r="AB15" s="63">
        <f>AB13-AB14</f>
        <v>370.86592277056684</v>
      </c>
      <c r="AC15" s="63">
        <f>AC13-AC14</f>
        <v>460.04146738878273</v>
      </c>
      <c r="AD15" s="63">
        <f>AD13-AD14</f>
        <v>414.8798169070725</v>
      </c>
      <c r="AE15" s="57">
        <f t="shared" si="7"/>
        <v>414.8798169070725</v>
      </c>
      <c r="AF15" s="63">
        <f>AF13-AF14</f>
        <v>346.3260213339961</v>
      </c>
      <c r="AG15" s="63">
        <f>AG13-AG14</f>
        <v>332.94489910644825</v>
      </c>
      <c r="AH15" s="63">
        <f>AH13-AH14</f>
        <v>404.87801642673026</v>
      </c>
      <c r="AI15" s="57">
        <f t="shared" si="8"/>
        <v>404.87801642673026</v>
      </c>
      <c r="AJ15" s="63">
        <f>AJ13-AJ14</f>
        <v>334.0184788889668</v>
      </c>
      <c r="AK15" s="63">
        <f>AK13-AK14</f>
        <v>299.9711347870234</v>
      </c>
      <c r="AL15" s="63">
        <f>AL13-AL14</f>
        <v>277.33266060728647</v>
      </c>
      <c r="AM15" s="174">
        <f t="shared" si="9"/>
        <v>277.33266060728647</v>
      </c>
      <c r="AN15" s="63">
        <f>AN13-AN14</f>
        <v>326.4857467537995</v>
      </c>
      <c r="AO15" s="63">
        <f>AO13-AO14</f>
        <v>346.28473712917696</v>
      </c>
      <c r="AP15" s="63">
        <f>AP13-AP14</f>
        <v>343.8706888586388</v>
      </c>
      <c r="AQ15" s="405">
        <f t="shared" si="0"/>
        <v>343.8706888586388</v>
      </c>
      <c r="AR15" s="407">
        <f>AR13-AR14</f>
        <v>369.77597507952646</v>
      </c>
      <c r="AS15" s="407">
        <f>AS13-AS14</f>
        <v>414.97346210441378</v>
      </c>
      <c r="AT15" s="407">
        <f>AT13-AT14</f>
        <v>392.3256102757357</v>
      </c>
      <c r="AU15" s="405">
        <f t="shared" si="1"/>
        <v>392.3256102757357</v>
      </c>
      <c r="AV15" s="407">
        <f>AV13-AV14</f>
        <v>241.45228312368101</v>
      </c>
      <c r="AW15" s="407">
        <f>AW13-AW14</f>
        <v>287.7490710236209</v>
      </c>
      <c r="AX15" s="407">
        <f>AX13-AX14</f>
        <v>255.33434365634798</v>
      </c>
      <c r="AY15" s="405">
        <f t="shared" si="10"/>
        <v>255.33434365634798</v>
      </c>
      <c r="AZ15" s="407">
        <f>AZ13-AZ14</f>
        <v>165.13535219664391</v>
      </c>
      <c r="BA15" s="407">
        <f>BA13-BA14</f>
        <v>0</v>
      </c>
      <c r="BB15" s="407">
        <f>BB13-BB14</f>
        <v>212.77796128816726</v>
      </c>
      <c r="BC15" s="406">
        <f t="shared" si="11"/>
        <v>212.77796128816726</v>
      </c>
      <c r="BD15" s="63">
        <f>BD13-BD14</f>
        <v>0</v>
      </c>
      <c r="BE15" s="63">
        <v>213</v>
      </c>
      <c r="BF15" s="439">
        <v>311.57179559111069</v>
      </c>
      <c r="BG15" s="405">
        <f t="shared" si="12"/>
        <v>311.57179559111069</v>
      </c>
      <c r="BH15" s="407"/>
      <c r="BI15" s="407"/>
      <c r="BJ15" s="407"/>
      <c r="BK15" s="405">
        <f t="shared" si="13"/>
        <v>0</v>
      </c>
      <c r="BL15" s="407"/>
      <c r="BM15" s="407"/>
      <c r="BN15" s="407"/>
      <c r="BO15" s="405">
        <f t="shared" si="14"/>
        <v>0</v>
      </c>
      <c r="BP15" s="407"/>
      <c r="BQ15" s="407"/>
      <c r="BR15" s="407"/>
      <c r="BS15" s="406">
        <f t="shared" si="15"/>
        <v>0</v>
      </c>
    </row>
    <row r="16" spans="1:71" ht="20.100000000000001" customHeight="1">
      <c r="B16" s="433" t="s">
        <v>26</v>
      </c>
      <c r="C16" s="8" t="s">
        <v>19</v>
      </c>
      <c r="D16" s="9"/>
      <c r="E16" s="10"/>
      <c r="F16" s="10"/>
      <c r="G16" s="11"/>
      <c r="H16" s="12">
        <v>3.1999282298181386E-2</v>
      </c>
      <c r="I16" s="12">
        <v>3.7799643054089761E-2</v>
      </c>
      <c r="J16" s="12">
        <v>3.3435546803552998E-2</v>
      </c>
      <c r="K16" s="12">
        <f t="shared" si="2"/>
        <v>3.3435546803552998E-2</v>
      </c>
      <c r="L16" s="12">
        <v>0.33593335913653988</v>
      </c>
      <c r="M16" s="12">
        <v>0.36437413913309652</v>
      </c>
      <c r="N16" s="12">
        <v>0.36435920427731749</v>
      </c>
      <c r="O16" s="12">
        <f t="shared" si="3"/>
        <v>0.36435920427731749</v>
      </c>
      <c r="P16" s="12">
        <v>2.9434330053790085E-2</v>
      </c>
      <c r="Q16" s="12">
        <v>2.9165646953873626E-2</v>
      </c>
      <c r="R16" s="12">
        <v>3.0859794363048035E-3</v>
      </c>
      <c r="S16" s="12">
        <f t="shared" si="4"/>
        <v>3.0859794363048035E-3</v>
      </c>
      <c r="T16" s="12">
        <v>0.3073776535544322</v>
      </c>
      <c r="U16" s="12">
        <v>6.9573877068371606E-3</v>
      </c>
      <c r="V16" s="12">
        <v>2.5662457811488726E-3</v>
      </c>
      <c r="W16" s="12">
        <f t="shared" si="5"/>
        <v>2.5662457811488726E-3</v>
      </c>
      <c r="X16" s="14">
        <v>2.5708497147041483E-3</v>
      </c>
      <c r="Y16" s="12">
        <v>2.6013548987027686E-3</v>
      </c>
      <c r="Z16" s="12">
        <v>2.3604855916079912E-3</v>
      </c>
      <c r="AA16" s="12">
        <f t="shared" si="6"/>
        <v>2.3604855916079912E-3</v>
      </c>
      <c r="AB16" s="12">
        <v>2.3604855916079916E-3</v>
      </c>
      <c r="AC16" s="12">
        <v>2.3604855916079916E-3</v>
      </c>
      <c r="AD16" s="12">
        <v>1.6291894781138394E-3</v>
      </c>
      <c r="AE16" s="12">
        <f t="shared" si="7"/>
        <v>1.6291894781138394E-3</v>
      </c>
      <c r="AF16" s="12">
        <v>1.68587486665428E-3</v>
      </c>
      <c r="AG16" s="278">
        <v>5.6704223985384417E-4</v>
      </c>
      <c r="AH16" s="12">
        <v>1.6962888769342104E-3</v>
      </c>
      <c r="AI16" s="12">
        <f t="shared" si="8"/>
        <v>1.6962888769342104E-3</v>
      </c>
      <c r="AJ16" s="12">
        <v>0.57559353183653672</v>
      </c>
      <c r="AK16" s="12">
        <v>0.62204029508841385</v>
      </c>
      <c r="AL16" s="12">
        <v>0.66513100005928538</v>
      </c>
      <c r="AM16" s="166">
        <f t="shared" si="9"/>
        <v>0.66513100005928538</v>
      </c>
      <c r="AN16" s="14">
        <v>0.57455224041573449</v>
      </c>
      <c r="AO16" s="12">
        <v>0.36443637525303457</v>
      </c>
      <c r="AP16" s="12">
        <v>0.34297905966377434</v>
      </c>
      <c r="AQ16" s="408">
        <f t="shared" si="0"/>
        <v>0.34297905966377434</v>
      </c>
      <c r="AR16" s="408">
        <v>0.34183140180018118</v>
      </c>
      <c r="AS16" s="408">
        <v>0.23893752951693703</v>
      </c>
      <c r="AT16" s="409">
        <v>0.1699216349503542</v>
      </c>
      <c r="AU16" s="408">
        <f t="shared" si="1"/>
        <v>0.1699216349503542</v>
      </c>
      <c r="AV16" s="410">
        <v>0.30982259281485602</v>
      </c>
      <c r="AW16" s="276">
        <v>0.31065210253029735</v>
      </c>
      <c r="AX16" s="408">
        <v>0.31690760394270173</v>
      </c>
      <c r="AY16" s="408">
        <f>+AX16</f>
        <v>0.31690760394270173</v>
      </c>
      <c r="AZ16" s="408">
        <v>0.32348730770979123</v>
      </c>
      <c r="BA16" s="408"/>
      <c r="BB16" s="408">
        <v>0.32269768423177109</v>
      </c>
      <c r="BC16" s="411">
        <f>+BB16</f>
        <v>0.32269768423177109</v>
      </c>
      <c r="BD16" s="14"/>
      <c r="BE16" s="12">
        <v>0.32</v>
      </c>
      <c r="BF16" s="12">
        <v>0.3009</v>
      </c>
      <c r="BG16" s="408">
        <f t="shared" si="12"/>
        <v>0.3009</v>
      </c>
      <c r="BH16" s="408"/>
      <c r="BI16" s="408"/>
      <c r="BJ16" s="409"/>
      <c r="BK16" s="408">
        <f t="shared" si="13"/>
        <v>0</v>
      </c>
      <c r="BL16" s="410"/>
      <c r="BM16" s="276"/>
      <c r="BN16" s="408"/>
      <c r="BO16" s="408">
        <f>+BN16</f>
        <v>0</v>
      </c>
      <c r="BP16" s="408"/>
      <c r="BQ16" s="408"/>
      <c r="BR16" s="408"/>
      <c r="BS16" s="411">
        <f>+BR16</f>
        <v>0</v>
      </c>
    </row>
    <row r="17" spans="2:71" ht="20.100000000000001" customHeight="1">
      <c r="B17" s="434"/>
      <c r="C17" s="15" t="s">
        <v>20</v>
      </c>
      <c r="D17" s="16"/>
      <c r="E17" s="17"/>
      <c r="F17" s="17"/>
      <c r="G17" s="18"/>
      <c r="H17" s="19"/>
      <c r="I17" s="19"/>
      <c r="J17" s="19"/>
      <c r="K17" s="19">
        <f t="shared" si="2"/>
        <v>0</v>
      </c>
      <c r="L17" s="19"/>
      <c r="M17" s="19"/>
      <c r="N17" s="19"/>
      <c r="O17" s="19">
        <f t="shared" si="3"/>
        <v>0</v>
      </c>
      <c r="P17" s="19">
        <v>0</v>
      </c>
      <c r="Q17" s="19">
        <v>0</v>
      </c>
      <c r="R17" s="19">
        <v>0</v>
      </c>
      <c r="S17" s="19">
        <f t="shared" si="4"/>
        <v>0</v>
      </c>
      <c r="T17" s="19">
        <v>1.956111605065872E-2</v>
      </c>
      <c r="U17" s="19">
        <v>8.5227887981733363E-2</v>
      </c>
      <c r="V17" s="19">
        <v>3.2023234049652655E-2</v>
      </c>
      <c r="W17" s="19">
        <f t="shared" si="5"/>
        <v>3.2023234049652655E-2</v>
      </c>
      <c r="X17" s="20">
        <v>3.2079733396525666E-2</v>
      </c>
      <c r="Y17" s="19">
        <v>3.2460385040334543E-2</v>
      </c>
      <c r="Z17" s="19">
        <v>3.5955576274424521E-2</v>
      </c>
      <c r="AA17" s="19">
        <f t="shared" si="6"/>
        <v>3.5955576274424521E-2</v>
      </c>
      <c r="AB17" s="19">
        <v>3.5955576274424528E-2</v>
      </c>
      <c r="AC17" s="19">
        <v>0.52118537689417654</v>
      </c>
      <c r="AD17" s="19">
        <v>0.59817582061402652</v>
      </c>
      <c r="AE17" s="19">
        <f t="shared" si="7"/>
        <v>0.59817582061402652</v>
      </c>
      <c r="AF17" s="19">
        <v>0.62368615347534895</v>
      </c>
      <c r="AG17" s="19">
        <v>0.84981939334627155</v>
      </c>
      <c r="AH17" s="19">
        <v>0.84113851694825548</v>
      </c>
      <c r="AI17" s="19">
        <f t="shared" si="8"/>
        <v>0.84113851694825548</v>
      </c>
      <c r="AJ17" s="19">
        <v>0.91608204561387607</v>
      </c>
      <c r="AK17" s="19">
        <v>0.92324473592302669</v>
      </c>
      <c r="AL17" s="19">
        <v>0.93605337036655301</v>
      </c>
      <c r="AM17" s="168">
        <f t="shared" si="9"/>
        <v>0.93605337036655301</v>
      </c>
      <c r="AN17" s="20">
        <v>0.93338582834052997</v>
      </c>
      <c r="AO17" s="19">
        <v>0.95067146670417835</v>
      </c>
      <c r="AP17" s="19">
        <v>0.95519555995711025</v>
      </c>
      <c r="AQ17" s="412">
        <f t="shared" ref="AQ17:AQ27" si="18">+AP17</f>
        <v>0.95519555995711025</v>
      </c>
      <c r="AR17" s="412">
        <v>0.96345631792020414</v>
      </c>
      <c r="AS17" s="412">
        <v>0.96776427225788508</v>
      </c>
      <c r="AT17" s="413">
        <v>0.90702906415506201</v>
      </c>
      <c r="AU17" s="412">
        <f t="shared" ref="AU17:AU27" si="19">+AT17</f>
        <v>0.90702906415506201</v>
      </c>
      <c r="AV17" s="392">
        <v>0.90484170973909117</v>
      </c>
      <c r="AW17" s="277">
        <v>0.90775806960779404</v>
      </c>
      <c r="AX17" s="412">
        <v>0.92555916702065599</v>
      </c>
      <c r="AY17" s="412">
        <f t="shared" ref="AY17:AY27" si="20">+AX17</f>
        <v>0.92555916702065599</v>
      </c>
      <c r="AZ17" s="412">
        <v>0.94173283875961633</v>
      </c>
      <c r="BA17" s="412"/>
      <c r="BB17" s="412">
        <v>0.95978035057396638</v>
      </c>
      <c r="BC17" s="414">
        <f t="shared" ref="BC17:BC27" si="21">+BB17</f>
        <v>0.95978035057396638</v>
      </c>
      <c r="BD17" s="20"/>
      <c r="BE17" s="19">
        <v>0.96</v>
      </c>
      <c r="BF17" s="19">
        <v>0.96</v>
      </c>
      <c r="BG17" s="412">
        <f t="shared" si="12"/>
        <v>0.96</v>
      </c>
      <c r="BH17" s="412"/>
      <c r="BI17" s="412"/>
      <c r="BJ17" s="413"/>
      <c r="BK17" s="412">
        <f t="shared" si="13"/>
        <v>0</v>
      </c>
      <c r="BL17" s="392"/>
      <c r="BM17" s="277"/>
      <c r="BN17" s="412"/>
      <c r="BO17" s="412">
        <f t="shared" ref="BO17:BO36" si="22">+BN17</f>
        <v>0</v>
      </c>
      <c r="BP17" s="412"/>
      <c r="BQ17" s="412"/>
      <c r="BR17" s="412"/>
      <c r="BS17" s="414">
        <f t="shared" ref="BS17:BS36" si="23">+BR17</f>
        <v>0</v>
      </c>
    </row>
    <row r="18" spans="2:71" ht="20.100000000000001" customHeight="1">
      <c r="B18" s="434"/>
      <c r="C18" s="15" t="s">
        <v>21</v>
      </c>
      <c r="D18" s="21">
        <f t="shared" ref="D18:J18" si="24">IF(D19=0,0,D20/D19)</f>
        <v>0</v>
      </c>
      <c r="E18" s="22">
        <f t="shared" si="24"/>
        <v>0</v>
      </c>
      <c r="F18" s="22">
        <f t="shared" si="24"/>
        <v>0</v>
      </c>
      <c r="G18" s="23">
        <f t="shared" si="24"/>
        <v>0</v>
      </c>
      <c r="H18" s="24">
        <f t="shared" si="24"/>
        <v>0.62957181878339485</v>
      </c>
      <c r="I18" s="24">
        <f t="shared" si="24"/>
        <v>0.52564009187137939</v>
      </c>
      <c r="J18" s="24">
        <f t="shared" si="24"/>
        <v>0.53275951011769118</v>
      </c>
      <c r="K18" s="24">
        <f t="shared" si="2"/>
        <v>0.53275951011769118</v>
      </c>
      <c r="L18" s="24">
        <f>IF(L19=0,0,L20/L19)</f>
        <v>0.75669536774635271</v>
      </c>
      <c r="M18" s="24">
        <f>IF(M19=0,0,M20/M19)</f>
        <v>0.75597546885567901</v>
      </c>
      <c r="N18" s="24">
        <f>IF(N19=0,0,N20/N19)</f>
        <v>0.7729661398956319</v>
      </c>
      <c r="O18" s="24">
        <f t="shared" si="3"/>
        <v>0.7729661398956319</v>
      </c>
      <c r="P18" s="24">
        <f>IF(P19=0,0,P20/P19)</f>
        <v>0.48335128068415845</v>
      </c>
      <c r="Q18" s="24">
        <f>IF(Q19=0,0,Q20/Q19)</f>
        <v>0.48452516848418953</v>
      </c>
      <c r="R18" s="24">
        <f>IF(R19=0,0,R20/R19)</f>
        <v>0.335045825534451</v>
      </c>
      <c r="S18" s="24">
        <f t="shared" si="4"/>
        <v>0.335045825534451</v>
      </c>
      <c r="T18" s="24">
        <f>IF(T19=0,0,T20/T19)</f>
        <v>0.64251440052192998</v>
      </c>
      <c r="U18" s="24">
        <f>IF(U19=0,0,U20/U19)</f>
        <v>0.50044041331478106</v>
      </c>
      <c r="V18" s="24">
        <f>IF(V19=0,0,V20/V19)</f>
        <v>0.53334498472409664</v>
      </c>
      <c r="W18" s="24">
        <f t="shared" si="5"/>
        <v>0.53334498472409664</v>
      </c>
      <c r="X18" s="25">
        <f>IF(X19=0,0,X20/X19)</f>
        <v>0.53730019620083846</v>
      </c>
      <c r="Y18" s="24">
        <f>IF(Y19=0,0,Y20/Y19)</f>
        <v>0.521442213650822</v>
      </c>
      <c r="Z18" s="24">
        <f>IF(Z19=0,0,Z20/Z19)</f>
        <v>0.70927754249969266</v>
      </c>
      <c r="AA18" s="24">
        <f t="shared" si="6"/>
        <v>0.70927754249969266</v>
      </c>
      <c r="AB18" s="24">
        <f>IF(AB19=0,0,AB20/AB19)</f>
        <v>0.72293927884393905</v>
      </c>
      <c r="AC18" s="24">
        <f>IF(AC19=0,0,AC20/AC19)</f>
        <v>0.56040055306287528</v>
      </c>
      <c r="AD18" s="24">
        <f>IF(AD19=0,0,AD20/AD19)</f>
        <v>0.41333350597130708</v>
      </c>
      <c r="AE18" s="24">
        <f t="shared" si="7"/>
        <v>0.41333350597130708</v>
      </c>
      <c r="AF18" s="24">
        <f>IF(AF19=0,0,AF20/AF19)</f>
        <v>0.51375855090803035</v>
      </c>
      <c r="AG18" s="24">
        <f>IF(AG19=0,0,AG20/AG19)</f>
        <v>0.51869750378140045</v>
      </c>
      <c r="AH18" s="24">
        <f>IF(AH19=0,0,AH20/AH19)</f>
        <v>0.73772839575277771</v>
      </c>
      <c r="AI18" s="24">
        <f t="shared" si="8"/>
        <v>0.73772839575277771</v>
      </c>
      <c r="AJ18" s="24">
        <f>IF(AJ19=0,0,AJ20/AJ19)</f>
        <v>0.72694987862851557</v>
      </c>
      <c r="AK18" s="24">
        <f>IF(AK19=0,0,AK20/AK19)</f>
        <v>0.67795221344606449</v>
      </c>
      <c r="AL18" s="24">
        <f>IF(AL19=0,0,AL20/AL19)</f>
        <v>0.76232911133927628</v>
      </c>
      <c r="AM18" s="169">
        <f t="shared" si="9"/>
        <v>0.76232911133927628</v>
      </c>
      <c r="AN18" s="25">
        <f>IF(AN19=0,0,AN20/AN19)</f>
        <v>0.76988533945105941</v>
      </c>
      <c r="AO18" s="24">
        <f>IF(AO19=0,0,AO20/AO19)</f>
        <v>0.8626551100678912</v>
      </c>
      <c r="AP18" s="24">
        <f>IF(AP19=0,0,AP20/AP19)</f>
        <v>0.70609463145450335</v>
      </c>
      <c r="AQ18" s="65">
        <f t="shared" si="18"/>
        <v>0.70609463145450335</v>
      </c>
      <c r="AR18" s="65">
        <f>IF(AR19=0,0,AR20/AR19)</f>
        <v>0.61824109316590492</v>
      </c>
      <c r="AS18" s="65">
        <f>IF(AS19=0,0,AS20/AS19)</f>
        <v>0.65982574477087941</v>
      </c>
      <c r="AT18" s="65">
        <f>IF(AT19=0,0,AT20/AT19)</f>
        <v>0.56318359038888166</v>
      </c>
      <c r="AU18" s="65">
        <f t="shared" si="19"/>
        <v>0.56318359038888166</v>
      </c>
      <c r="AV18" s="65">
        <f>IF(AV19=0,0,AV20/AV19)</f>
        <v>0.60771863020722661</v>
      </c>
      <c r="AW18" s="65">
        <f>IF(AW19=0,0,AW20/AW19)</f>
        <v>0.57870154098842475</v>
      </c>
      <c r="AX18" s="65">
        <f>IF(AX19=0,0,AX20/AX19)</f>
        <v>0.57249439918572909</v>
      </c>
      <c r="AY18" s="65">
        <f t="shared" si="20"/>
        <v>0.57249439918572909</v>
      </c>
      <c r="AZ18" s="65">
        <f>IF(AZ19=0,0,AZ20/AZ19)</f>
        <v>0.62074437266353477</v>
      </c>
      <c r="BA18" s="65">
        <f>IF(BA19=0,0,BA20/BA19)</f>
        <v>0</v>
      </c>
      <c r="BB18" s="65">
        <f>IF(BB19=0,0,BB20/BB19)</f>
        <v>0.65616523507745395</v>
      </c>
      <c r="BC18" s="177">
        <f t="shared" si="21"/>
        <v>0.65616523507745395</v>
      </c>
      <c r="BD18" s="25">
        <f>IF(BD19=0,0,BD20/BD19)</f>
        <v>0</v>
      </c>
      <c r="BE18" s="24">
        <f>IF(BE19=0,0,BE20/BE19)</f>
        <v>0.65612648221343872</v>
      </c>
      <c r="BF18" s="24">
        <f>IF(BF19=0,0,BF20/BF19)</f>
        <v>0.52850115527569441</v>
      </c>
      <c r="BG18" s="65">
        <f t="shared" si="12"/>
        <v>0.52850115527569441</v>
      </c>
      <c r="BH18" s="65">
        <f>IF(BH19=0,0,BH20/BH19)</f>
        <v>0</v>
      </c>
      <c r="BI18" s="65">
        <f>IF(BI19=0,0,BI20/BI19)</f>
        <v>0</v>
      </c>
      <c r="BJ18" s="65">
        <f>IF(BJ19=0,0,BJ20/BJ19)</f>
        <v>0</v>
      </c>
      <c r="BK18" s="65">
        <f t="shared" si="13"/>
        <v>0</v>
      </c>
      <c r="BL18" s="65">
        <f>IF(BL19=0,0,BL20/BL19)</f>
        <v>0</v>
      </c>
      <c r="BM18" s="65">
        <f>IF(BM19=0,0,BM20/BM19)</f>
        <v>0</v>
      </c>
      <c r="BN18" s="65">
        <f>IF(BN19=0,0,BN20/BN19)</f>
        <v>0</v>
      </c>
      <c r="BO18" s="65">
        <f t="shared" si="22"/>
        <v>0</v>
      </c>
      <c r="BP18" s="65">
        <f>IF(BP19=0,0,BP20/BP19)</f>
        <v>0</v>
      </c>
      <c r="BQ18" s="65">
        <f>IF(BQ19=0,0,BQ20/BQ19)</f>
        <v>0</v>
      </c>
      <c r="BR18" s="65">
        <f>IF(BR19=0,0,BR20/BR19)</f>
        <v>0</v>
      </c>
      <c r="BS18" s="177">
        <f t="shared" si="23"/>
        <v>0</v>
      </c>
    </row>
    <row r="19" spans="2:71" ht="20.100000000000001" customHeight="1">
      <c r="B19" s="434"/>
      <c r="C19" s="15" t="s">
        <v>22</v>
      </c>
      <c r="D19" s="26"/>
      <c r="E19" s="27"/>
      <c r="F19" s="27"/>
      <c r="G19" s="28"/>
      <c r="H19" s="29">
        <v>47.420280469618177</v>
      </c>
      <c r="I19" s="29">
        <v>40.143631495008798</v>
      </c>
      <c r="J19" s="29">
        <v>39.749042085054853</v>
      </c>
      <c r="K19" s="29">
        <f t="shared" si="2"/>
        <v>39.749042085054853</v>
      </c>
      <c r="L19" s="29">
        <v>70.267562940770489</v>
      </c>
      <c r="M19" s="29">
        <v>74.927363281249896</v>
      </c>
      <c r="N19" s="29">
        <v>68.91730468749995</v>
      </c>
      <c r="O19" s="29">
        <f t="shared" si="3"/>
        <v>68.91730468749995</v>
      </c>
      <c r="P19" s="29">
        <v>62.382646484375044</v>
      </c>
      <c r="Q19" s="29">
        <v>62.967714843749974</v>
      </c>
      <c r="R19" s="29">
        <v>66.467451171875069</v>
      </c>
      <c r="S19" s="29">
        <f t="shared" si="4"/>
        <v>66.467451171875069</v>
      </c>
      <c r="T19" s="29">
        <v>76.950332031249886</v>
      </c>
      <c r="U19" s="29">
        <v>47.326379184880139</v>
      </c>
      <c r="V19" s="29">
        <v>128.30710937499973</v>
      </c>
      <c r="W19" s="29">
        <f t="shared" si="5"/>
        <v>128.30710937499973</v>
      </c>
      <c r="X19" s="30">
        <v>128.0811328125001</v>
      </c>
      <c r="Y19" s="29">
        <v>126.57916992187513</v>
      </c>
      <c r="Z19" s="29">
        <v>139.4955957031251</v>
      </c>
      <c r="AA19" s="29">
        <f t="shared" si="6"/>
        <v>139.4955957031251</v>
      </c>
      <c r="AB19" s="29">
        <v>139.4955957031251</v>
      </c>
      <c r="AC19" s="29">
        <v>195.82217490075101</v>
      </c>
      <c r="AD19" s="29">
        <v>202.10514648437504</v>
      </c>
      <c r="AE19" s="29">
        <f t="shared" si="7"/>
        <v>202.10514648437504</v>
      </c>
      <c r="AF19" s="29">
        <v>195.30961914062505</v>
      </c>
      <c r="AG19" s="29">
        <v>184.15664062500008</v>
      </c>
      <c r="AH19" s="29">
        <v>194.11055664062491</v>
      </c>
      <c r="AI19" s="29">
        <f t="shared" si="8"/>
        <v>194.11055664062491</v>
      </c>
      <c r="AJ19" s="29">
        <v>127.72559889657155</v>
      </c>
      <c r="AK19" s="29">
        <v>139.64476718357628</v>
      </c>
      <c r="AL19" s="29">
        <v>131.37642278398786</v>
      </c>
      <c r="AM19" s="170">
        <f t="shared" si="9"/>
        <v>131.37642278398786</v>
      </c>
      <c r="AN19" s="30">
        <v>126.11549826485769</v>
      </c>
      <c r="AO19" s="29">
        <v>186.31204147311286</v>
      </c>
      <c r="AP19" s="29">
        <v>211.02215190342494</v>
      </c>
      <c r="AQ19" s="394">
        <f t="shared" si="18"/>
        <v>211.02215190342494</v>
      </c>
      <c r="AR19" s="395">
        <v>258.72404789515906</v>
      </c>
      <c r="AS19" s="394">
        <v>287.40501681026689</v>
      </c>
      <c r="AT19" s="396">
        <v>457.53057956695557</v>
      </c>
      <c r="AU19" s="394">
        <f t="shared" si="19"/>
        <v>457.53057956695557</v>
      </c>
      <c r="AV19" s="394">
        <v>447.01356070382252</v>
      </c>
      <c r="AW19" s="394">
        <v>445.23622948782787</v>
      </c>
      <c r="AX19" s="394">
        <v>554.44484547206332</v>
      </c>
      <c r="AY19" s="394">
        <f t="shared" si="20"/>
        <v>554.44484547206332</v>
      </c>
      <c r="AZ19" s="394">
        <v>516.01585456303189</v>
      </c>
      <c r="BA19" s="394"/>
      <c r="BB19" s="394">
        <v>505.66731200899397</v>
      </c>
      <c r="BC19" s="397">
        <f t="shared" si="21"/>
        <v>505.66731200899397</v>
      </c>
      <c r="BD19" s="30"/>
      <c r="BE19" s="29">
        <v>506</v>
      </c>
      <c r="BF19" s="114">
        <v>522.73953165326805</v>
      </c>
      <c r="BG19" s="437">
        <f t="shared" si="12"/>
        <v>522.73953165326805</v>
      </c>
      <c r="BH19" s="395"/>
      <c r="BI19" s="394"/>
      <c r="BJ19" s="396"/>
      <c r="BK19" s="394">
        <f t="shared" si="13"/>
        <v>0</v>
      </c>
      <c r="BL19" s="394"/>
      <c r="BM19" s="394"/>
      <c r="BN19" s="394"/>
      <c r="BO19" s="394">
        <f t="shared" si="22"/>
        <v>0</v>
      </c>
      <c r="BP19" s="394"/>
      <c r="BQ19" s="394"/>
      <c r="BR19" s="394"/>
      <c r="BS19" s="397">
        <f t="shared" si="23"/>
        <v>0</v>
      </c>
    </row>
    <row r="20" spans="2:71" ht="20.100000000000001" customHeight="1">
      <c r="B20" s="434"/>
      <c r="C20" s="15" t="s">
        <v>23</v>
      </c>
      <c r="D20" s="26"/>
      <c r="E20" s="27"/>
      <c r="F20" s="27"/>
      <c r="G20" s="28"/>
      <c r="H20" s="29">
        <v>29.854472222476215</v>
      </c>
      <c r="I20" s="29">
        <v>21.101102147087222</v>
      </c>
      <c r="J20" s="29">
        <v>21.176680188881313</v>
      </c>
      <c r="K20" s="29">
        <f t="shared" si="2"/>
        <v>21.176680188881313</v>
      </c>
      <c r="L20" s="29">
        <v>53.171139380106311</v>
      </c>
      <c r="M20" s="29">
        <v>56.643248586662679</v>
      </c>
      <c r="N20" s="29">
        <v>53.270742976307972</v>
      </c>
      <c r="O20" s="29">
        <f t="shared" si="3"/>
        <v>53.270742976307972</v>
      </c>
      <c r="P20" s="29">
        <v>30.152732070689794</v>
      </c>
      <c r="Q20" s="29">
        <v>30.509442643732356</v>
      </c>
      <c r="R20" s="29">
        <v>22.269642049051697</v>
      </c>
      <c r="S20" s="29">
        <f t="shared" si="4"/>
        <v>22.269642049051697</v>
      </c>
      <c r="T20" s="29">
        <v>49.44169645502199</v>
      </c>
      <c r="U20" s="29">
        <v>23.684032759973469</v>
      </c>
      <c r="V20" s="29">
        <v>68.43195328960222</v>
      </c>
      <c r="W20" s="29">
        <f t="shared" si="5"/>
        <v>68.43195328960222</v>
      </c>
      <c r="X20" s="30">
        <v>68.818017789781948</v>
      </c>
      <c r="Y20" s="29">
        <v>66.003722566146109</v>
      </c>
      <c r="Z20" s="29">
        <v>98.941093309843268</v>
      </c>
      <c r="AA20" s="29">
        <f t="shared" si="6"/>
        <v>98.941093309843268</v>
      </c>
      <c r="AB20" s="29">
        <v>100.84684535952294</v>
      </c>
      <c r="AC20" s="29">
        <v>109.73885511635596</v>
      </c>
      <c r="AD20" s="29">
        <v>83.536828771231328</v>
      </c>
      <c r="AE20" s="29">
        <f t="shared" si="7"/>
        <v>83.536828771231328</v>
      </c>
      <c r="AF20" s="29">
        <v>100.34198690808682</v>
      </c>
      <c r="AG20" s="29">
        <v>95.521589796955979</v>
      </c>
      <c r="AH20" s="29">
        <v>143.2008695491669</v>
      </c>
      <c r="AI20" s="29">
        <f t="shared" si="8"/>
        <v>143.2008695491669</v>
      </c>
      <c r="AJ20" s="29">
        <v>92.85010861561716</v>
      </c>
      <c r="AK20" s="29">
        <v>94.672479008265881</v>
      </c>
      <c r="AL20" s="29">
        <v>100.15207163185052</v>
      </c>
      <c r="AM20" s="170">
        <f t="shared" si="9"/>
        <v>100.15207163185052</v>
      </c>
      <c r="AN20" s="30">
        <v>97.094473191679455</v>
      </c>
      <c r="AO20" s="29">
        <v>160.72303464396168</v>
      </c>
      <c r="AP20" s="29">
        <v>149.00160857698506</v>
      </c>
      <c r="AQ20" s="394">
        <f t="shared" si="18"/>
        <v>149.00160857698506</v>
      </c>
      <c r="AR20" s="395">
        <v>159.95383819901107</v>
      </c>
      <c r="AS20" s="394">
        <v>189.63722926772147</v>
      </c>
      <c r="AT20" s="396">
        <v>257.67371451322396</v>
      </c>
      <c r="AU20" s="394">
        <f t="shared" si="19"/>
        <v>257.67371451322396</v>
      </c>
      <c r="AV20" s="394">
        <v>271.65846879498196</v>
      </c>
      <c r="AW20" s="394">
        <v>257.65889210848189</v>
      </c>
      <c r="AX20" s="394">
        <v>317.41656869015327</v>
      </c>
      <c r="AY20" s="394">
        <f t="shared" si="20"/>
        <v>317.41656869015327</v>
      </c>
      <c r="AZ20" s="394">
        <v>320.31393792516701</v>
      </c>
      <c r="BA20" s="394"/>
      <c r="BB20" s="394">
        <v>331.8013106553658</v>
      </c>
      <c r="BC20" s="397">
        <f t="shared" si="21"/>
        <v>331.8013106553658</v>
      </c>
      <c r="BD20" s="30"/>
      <c r="BE20" s="29">
        <v>332</v>
      </c>
      <c r="BF20" s="114">
        <v>276.26844638702761</v>
      </c>
      <c r="BG20" s="437">
        <f t="shared" si="12"/>
        <v>276.26844638702761</v>
      </c>
      <c r="BH20" s="395"/>
      <c r="BI20" s="394"/>
      <c r="BJ20" s="396"/>
      <c r="BK20" s="394">
        <f t="shared" si="13"/>
        <v>0</v>
      </c>
      <c r="BL20" s="394"/>
      <c r="BM20" s="394"/>
      <c r="BN20" s="394"/>
      <c r="BO20" s="394">
        <f t="shared" si="22"/>
        <v>0</v>
      </c>
      <c r="BP20" s="394"/>
      <c r="BQ20" s="394"/>
      <c r="BR20" s="394"/>
      <c r="BS20" s="397">
        <f t="shared" si="23"/>
        <v>0</v>
      </c>
    </row>
    <row r="21" spans="2:71" ht="20.100000000000001" customHeight="1" thickBot="1">
      <c r="B21" s="435"/>
      <c r="C21" s="31" t="s">
        <v>24</v>
      </c>
      <c r="D21" s="32"/>
      <c r="E21" s="33"/>
      <c r="F21" s="33"/>
      <c r="G21" s="34"/>
      <c r="H21" s="35">
        <v>17.565808247141963</v>
      </c>
      <c r="I21" s="35">
        <v>19.042529347921576</v>
      </c>
      <c r="J21" s="35">
        <v>18.57236189617354</v>
      </c>
      <c r="K21" s="35">
        <f t="shared" si="2"/>
        <v>18.57236189617354</v>
      </c>
      <c r="L21" s="35">
        <v>17.096423560664178</v>
      </c>
      <c r="M21" s="35">
        <v>18.284114694587217</v>
      </c>
      <c r="N21" s="35">
        <v>15.646561711191978</v>
      </c>
      <c r="O21" s="35">
        <f t="shared" si="3"/>
        <v>15.646561711191978</v>
      </c>
      <c r="P21" s="35">
        <v>32.22991441368525</v>
      </c>
      <c r="Q21" s="35">
        <v>32.458272200017618</v>
      </c>
      <c r="R21" s="35">
        <v>44.197809122823372</v>
      </c>
      <c r="S21" s="35">
        <f t="shared" si="4"/>
        <v>44.197809122823372</v>
      </c>
      <c r="T21" s="35">
        <v>27.508635576227896</v>
      </c>
      <c r="U21" s="35">
        <v>23.64234642490667</v>
      </c>
      <c r="V21" s="35">
        <v>59.875156085397506</v>
      </c>
      <c r="W21" s="35">
        <f t="shared" si="5"/>
        <v>59.875156085397506</v>
      </c>
      <c r="X21" s="36">
        <v>59.263115022718154</v>
      </c>
      <c r="Y21" s="35">
        <v>60.575447355729025</v>
      </c>
      <c r="Z21" s="35">
        <v>40.554502393281822</v>
      </c>
      <c r="AA21" s="35">
        <f t="shared" si="6"/>
        <v>40.554502393281822</v>
      </c>
      <c r="AB21" s="35">
        <f>AB19-AB20</f>
        <v>38.64875034360216</v>
      </c>
      <c r="AC21" s="35">
        <f>AC19-AC20</f>
        <v>86.083319784395044</v>
      </c>
      <c r="AD21" s="35">
        <f>AD19-AD20</f>
        <v>118.56831771314371</v>
      </c>
      <c r="AE21" s="35">
        <f t="shared" si="7"/>
        <v>118.56831771314371</v>
      </c>
      <c r="AF21" s="35">
        <f>AF19-AF20</f>
        <v>94.967632232538222</v>
      </c>
      <c r="AG21" s="35">
        <f>AG19-AG20</f>
        <v>88.635050828044101</v>
      </c>
      <c r="AH21" s="35">
        <f>AH19-AH20</f>
        <v>50.909687091458011</v>
      </c>
      <c r="AI21" s="35">
        <f t="shared" si="8"/>
        <v>50.909687091458011</v>
      </c>
      <c r="AJ21" s="35">
        <f>AJ19-AJ20</f>
        <v>34.875490280954395</v>
      </c>
      <c r="AK21" s="35">
        <f>AK19-AK20</f>
        <v>44.972288175310396</v>
      </c>
      <c r="AL21" s="35">
        <f>AL19-AL20</f>
        <v>31.224351152137345</v>
      </c>
      <c r="AM21" s="175">
        <f t="shared" si="9"/>
        <v>31.224351152137345</v>
      </c>
      <c r="AN21" s="35">
        <f>AN19-AN20</f>
        <v>29.021025073178237</v>
      </c>
      <c r="AO21" s="35">
        <f>AO19-AO20</f>
        <v>25.589006829151174</v>
      </c>
      <c r="AP21" s="35">
        <f>AP19-AP20</f>
        <v>62.020543326439878</v>
      </c>
      <c r="AQ21" s="394">
        <f t="shared" si="18"/>
        <v>62.020543326439878</v>
      </c>
      <c r="AR21" s="87">
        <f>AR19-AR20</f>
        <v>98.770209696147987</v>
      </c>
      <c r="AS21" s="87">
        <f>AS19-AS20</f>
        <v>97.76778754254542</v>
      </c>
      <c r="AT21" s="87">
        <f>AT19-AT20</f>
        <v>199.85686505373161</v>
      </c>
      <c r="AU21" s="394">
        <f t="shared" si="19"/>
        <v>199.85686505373161</v>
      </c>
      <c r="AV21" s="87">
        <f>AV19-AV20</f>
        <v>175.35509190884056</v>
      </c>
      <c r="AW21" s="87">
        <f>AW19-AW20</f>
        <v>187.57733737934598</v>
      </c>
      <c r="AX21" s="87">
        <f>AX19-AX20</f>
        <v>237.02827678191005</v>
      </c>
      <c r="AY21" s="394">
        <f t="shared" si="20"/>
        <v>237.02827678191005</v>
      </c>
      <c r="AZ21" s="87">
        <f>AZ19-AZ20</f>
        <v>195.70191663786488</v>
      </c>
      <c r="BA21" s="87">
        <f>BA19-BA20</f>
        <v>0</v>
      </c>
      <c r="BB21" s="87">
        <f>BB19-BB20</f>
        <v>173.86600135362818</v>
      </c>
      <c r="BC21" s="397">
        <f t="shared" si="21"/>
        <v>173.86600135362818</v>
      </c>
      <c r="BD21" s="35"/>
      <c r="BE21" s="35">
        <v>174</v>
      </c>
      <c r="BF21" s="114">
        <v>246.47108526624044</v>
      </c>
      <c r="BG21" s="437">
        <f t="shared" si="12"/>
        <v>246.47108526624044</v>
      </c>
      <c r="BH21" s="87"/>
      <c r="BI21" s="87"/>
      <c r="BJ21" s="87"/>
      <c r="BK21" s="394">
        <f t="shared" si="13"/>
        <v>0</v>
      </c>
      <c r="BL21" s="87"/>
      <c r="BM21" s="87"/>
      <c r="BN21" s="87"/>
      <c r="BO21" s="394">
        <f t="shared" si="22"/>
        <v>0</v>
      </c>
      <c r="BP21" s="87"/>
      <c r="BQ21" s="87"/>
      <c r="BR21" s="87"/>
      <c r="BS21" s="397">
        <f t="shared" si="23"/>
        <v>0</v>
      </c>
    </row>
    <row r="22" spans="2:71" ht="20.100000000000001" customHeight="1">
      <c r="B22" s="427" t="s">
        <v>27</v>
      </c>
      <c r="C22" s="37" t="s">
        <v>19</v>
      </c>
      <c r="D22" s="38"/>
      <c r="E22" s="39"/>
      <c r="F22" s="39"/>
      <c r="G22" s="40"/>
      <c r="H22" s="41">
        <v>2.2013902739833568E-2</v>
      </c>
      <c r="I22" s="41">
        <v>2.154321239769387E-2</v>
      </c>
      <c r="J22" s="41">
        <v>2.1977929658502236E-2</v>
      </c>
      <c r="K22" s="41">
        <f t="shared" si="2"/>
        <v>2.1977929658502236E-2</v>
      </c>
      <c r="L22" s="41">
        <v>3.9469909997838795E-2</v>
      </c>
      <c r="M22" s="41">
        <v>3.0841387098741655E-2</v>
      </c>
      <c r="N22" s="41">
        <v>3.2985973359531934E-2</v>
      </c>
      <c r="O22" s="41">
        <f t="shared" si="3"/>
        <v>3.2985973359531934E-2</v>
      </c>
      <c r="P22" s="41">
        <v>6.6343477042410906E-2</v>
      </c>
      <c r="Q22" s="41">
        <v>4.9977586594730577E-4</v>
      </c>
      <c r="R22" s="41">
        <v>0.13782221134846256</v>
      </c>
      <c r="S22" s="41">
        <f t="shared" si="4"/>
        <v>0.13782221134846256</v>
      </c>
      <c r="T22" s="41">
        <v>0</v>
      </c>
      <c r="U22" s="41">
        <v>0</v>
      </c>
      <c r="V22" s="41">
        <v>0</v>
      </c>
      <c r="W22" s="41">
        <f t="shared" si="5"/>
        <v>0</v>
      </c>
      <c r="X22" s="42">
        <v>7.5739169413431031E-4</v>
      </c>
      <c r="Y22" s="41">
        <v>0</v>
      </c>
      <c r="Z22" s="41">
        <v>0</v>
      </c>
      <c r="AA22" s="41">
        <f t="shared" si="6"/>
        <v>0</v>
      </c>
      <c r="AB22" s="41">
        <v>0</v>
      </c>
      <c r="AC22" s="41">
        <v>0</v>
      </c>
      <c r="AD22" s="41">
        <v>0</v>
      </c>
      <c r="AE22" s="41">
        <f t="shared" si="7"/>
        <v>0</v>
      </c>
      <c r="AF22" s="41">
        <v>0</v>
      </c>
      <c r="AG22" s="41">
        <v>0</v>
      </c>
      <c r="AH22" s="41">
        <v>3.2638585746907456E-3</v>
      </c>
      <c r="AI22" s="41">
        <f t="shared" si="8"/>
        <v>3.2638585746907456E-3</v>
      </c>
      <c r="AJ22" s="41">
        <v>0.22977423864860638</v>
      </c>
      <c r="AK22" s="41">
        <v>0.43845670562687444</v>
      </c>
      <c r="AL22" s="41">
        <v>0.452814282062319</v>
      </c>
      <c r="AM22" s="171">
        <f t="shared" si="9"/>
        <v>0.452814282062319</v>
      </c>
      <c r="AN22" s="42">
        <v>0.15081654578794534</v>
      </c>
      <c r="AO22" s="41">
        <v>0</v>
      </c>
      <c r="AP22" s="41">
        <v>0.26555524105626016</v>
      </c>
      <c r="AQ22" s="398">
        <f t="shared" si="18"/>
        <v>0.26555524105626016</v>
      </c>
      <c r="AR22" s="398">
        <v>0.41994396056285999</v>
      </c>
      <c r="AS22" s="398">
        <v>0</v>
      </c>
      <c r="AT22" s="398">
        <v>0.31936967486321954</v>
      </c>
      <c r="AU22" s="398">
        <f t="shared" si="19"/>
        <v>0.31936967486321954</v>
      </c>
      <c r="AV22" s="398">
        <v>0.42365721673223355</v>
      </c>
      <c r="AW22" s="398">
        <v>0.4041475477882262</v>
      </c>
      <c r="AX22" s="398">
        <v>0.39824050564940905</v>
      </c>
      <c r="AY22" s="398">
        <f t="shared" si="20"/>
        <v>0.39824050564940905</v>
      </c>
      <c r="AZ22" s="398">
        <v>0.72355067619757152</v>
      </c>
      <c r="BA22" s="398"/>
      <c r="BB22" s="398">
        <v>0.37313554665163523</v>
      </c>
      <c r="BC22" s="399">
        <f t="shared" si="21"/>
        <v>0.37313554665163523</v>
      </c>
      <c r="BD22" s="42"/>
      <c r="BE22" s="41">
        <v>0.37</v>
      </c>
      <c r="BF22" s="41">
        <v>0.4294</v>
      </c>
      <c r="BG22" s="398">
        <f t="shared" si="12"/>
        <v>0.4294</v>
      </c>
      <c r="BH22" s="398"/>
      <c r="BI22" s="398"/>
      <c r="BJ22" s="398"/>
      <c r="BK22" s="398">
        <f t="shared" si="13"/>
        <v>0</v>
      </c>
      <c r="BL22" s="398"/>
      <c r="BM22" s="398"/>
      <c r="BN22" s="398"/>
      <c r="BO22" s="398">
        <f t="shared" si="22"/>
        <v>0</v>
      </c>
      <c r="BP22" s="398"/>
      <c r="BQ22" s="398"/>
      <c r="BR22" s="398"/>
      <c r="BS22" s="399">
        <f t="shared" si="23"/>
        <v>0</v>
      </c>
    </row>
    <row r="23" spans="2:71" ht="20.100000000000001" customHeight="1">
      <c r="B23" s="428"/>
      <c r="C23" s="43" t="s">
        <v>20</v>
      </c>
      <c r="D23" s="44"/>
      <c r="E23" s="45"/>
      <c r="F23" s="45"/>
      <c r="G23" s="46"/>
      <c r="H23" s="47"/>
      <c r="I23" s="47"/>
      <c r="J23" s="47"/>
      <c r="K23" s="47">
        <f t="shared" si="2"/>
        <v>0</v>
      </c>
      <c r="L23" s="47"/>
      <c r="M23" s="47"/>
      <c r="N23" s="47">
        <v>0.36259541984732824</v>
      </c>
      <c r="O23" s="47">
        <f t="shared" si="3"/>
        <v>0.36259541984732824</v>
      </c>
      <c r="P23" s="47">
        <v>0.1679116825214769</v>
      </c>
      <c r="Q23" s="47">
        <v>0.1814644797884587</v>
      </c>
      <c r="R23" s="47">
        <v>0.16798533278055874</v>
      </c>
      <c r="S23" s="47">
        <f t="shared" si="4"/>
        <v>0.16798533278055874</v>
      </c>
      <c r="T23" s="47">
        <v>0.14356273299747027</v>
      </c>
      <c r="U23" s="47">
        <v>0.21820089350595803</v>
      </c>
      <c r="V23" s="47">
        <v>0.36439688117668101</v>
      </c>
      <c r="W23" s="47">
        <f t="shared" si="5"/>
        <v>0.36439688117668101</v>
      </c>
      <c r="X23" s="48">
        <v>0.33033376963996847</v>
      </c>
      <c r="Y23" s="47">
        <v>0.41584850182304994</v>
      </c>
      <c r="Z23" s="47">
        <v>0.42528325914691434</v>
      </c>
      <c r="AA23" s="47">
        <f t="shared" si="6"/>
        <v>0.42528325914691434</v>
      </c>
      <c r="AB23" s="47">
        <v>0.4279225782095768</v>
      </c>
      <c r="AC23" s="47">
        <v>0.2346943414328522</v>
      </c>
      <c r="AD23" s="47">
        <v>0.30749475354116979</v>
      </c>
      <c r="AE23" s="47">
        <f t="shared" si="7"/>
        <v>0.30749475354116979</v>
      </c>
      <c r="AF23" s="47">
        <v>0.30874508617275498</v>
      </c>
      <c r="AG23" s="47">
        <v>0.46455359655857836</v>
      </c>
      <c r="AH23" s="47">
        <v>0.4252819780508556</v>
      </c>
      <c r="AI23" s="47">
        <f t="shared" si="8"/>
        <v>0.4252819780508556</v>
      </c>
      <c r="AJ23" s="47">
        <v>0.70528168057013341</v>
      </c>
      <c r="AK23" s="47">
        <v>0.75190051374513123</v>
      </c>
      <c r="AL23" s="47">
        <v>0.7831159121552278</v>
      </c>
      <c r="AM23" s="172">
        <f t="shared" si="9"/>
        <v>0.7831159121552278</v>
      </c>
      <c r="AN23" s="48">
        <v>0.82551129091098474</v>
      </c>
      <c r="AO23" s="47">
        <v>0</v>
      </c>
      <c r="AP23" s="47">
        <v>0.71569316500469815</v>
      </c>
      <c r="AQ23" s="400">
        <f t="shared" si="18"/>
        <v>0.71569316500469815</v>
      </c>
      <c r="AR23" s="400">
        <v>0.52610816989344433</v>
      </c>
      <c r="AS23" s="400">
        <v>0</v>
      </c>
      <c r="AT23" s="401">
        <v>0.37808786705607061</v>
      </c>
      <c r="AU23" s="400">
        <f t="shared" si="19"/>
        <v>0.37808786705607061</v>
      </c>
      <c r="AV23" s="400">
        <v>0.38336507353285076</v>
      </c>
      <c r="AW23" s="400">
        <v>0.37889542099052248</v>
      </c>
      <c r="AX23" s="400">
        <v>0.356419488693618</v>
      </c>
      <c r="AY23" s="400">
        <f t="shared" si="20"/>
        <v>0.356419488693618</v>
      </c>
      <c r="AZ23" s="400">
        <v>0.3947994561976898</v>
      </c>
      <c r="BA23" s="400"/>
      <c r="BB23" s="400">
        <v>0.55433141052899293</v>
      </c>
      <c r="BC23" s="402">
        <f t="shared" si="21"/>
        <v>0.55433141052899293</v>
      </c>
      <c r="BD23" s="48"/>
      <c r="BE23" s="47">
        <v>0.55000000000000004</v>
      </c>
      <c r="BF23" s="47">
        <v>0.72</v>
      </c>
      <c r="BG23" s="400">
        <f t="shared" si="12"/>
        <v>0.72</v>
      </c>
      <c r="BH23" s="400"/>
      <c r="BI23" s="400"/>
      <c r="BJ23" s="401"/>
      <c r="BK23" s="400">
        <f t="shared" si="13"/>
        <v>0</v>
      </c>
      <c r="BL23" s="400"/>
      <c r="BM23" s="400"/>
      <c r="BN23" s="400"/>
      <c r="BO23" s="400">
        <f t="shared" si="22"/>
        <v>0</v>
      </c>
      <c r="BP23" s="400"/>
      <c r="BQ23" s="400"/>
      <c r="BR23" s="400"/>
      <c r="BS23" s="402">
        <f t="shared" si="23"/>
        <v>0</v>
      </c>
    </row>
    <row r="24" spans="2:71" ht="20.100000000000001" customHeight="1">
      <c r="B24" s="428"/>
      <c r="C24" s="43" t="s">
        <v>21</v>
      </c>
      <c r="D24" s="49">
        <f t="shared" ref="D24:J24" si="25">IF(D25=0,0,D26/D25)</f>
        <v>0</v>
      </c>
      <c r="E24" s="50">
        <f t="shared" si="25"/>
        <v>0</v>
      </c>
      <c r="F24" s="50">
        <f t="shared" si="25"/>
        <v>0</v>
      </c>
      <c r="G24" s="51">
        <f t="shared" si="25"/>
        <v>0</v>
      </c>
      <c r="H24" s="52">
        <f t="shared" si="25"/>
        <v>0.66831987365852852</v>
      </c>
      <c r="I24" s="52">
        <f t="shared" si="25"/>
        <v>0.6012296660281059</v>
      </c>
      <c r="J24" s="52">
        <f t="shared" si="25"/>
        <v>0.61449524586517279</v>
      </c>
      <c r="K24" s="52">
        <f t="shared" si="2"/>
        <v>0.61449524586517279</v>
      </c>
      <c r="L24" s="52">
        <f>IF(L25=0,0,L26/L25)</f>
        <v>0.65470836119062237</v>
      </c>
      <c r="M24" s="52">
        <f>IF(M25=0,0,M26/M25)</f>
        <v>0.64119163997482131</v>
      </c>
      <c r="N24" s="52">
        <f>IF(N25=0,0,N26/N25)</f>
        <v>0.64630780168566659</v>
      </c>
      <c r="O24" s="52">
        <f t="shared" si="3"/>
        <v>0.64630780168566659</v>
      </c>
      <c r="P24" s="52">
        <f>IF(P25=0,0,P26/P25)</f>
        <v>0.78426980987720085</v>
      </c>
      <c r="Q24" s="52">
        <f>IF(Q25=0,0,Q26/Q25)</f>
        <v>0.43677572327401704</v>
      </c>
      <c r="R24" s="52">
        <f>IF(R25=0,0,R26/R25)</f>
        <v>0.52111476383663391</v>
      </c>
      <c r="S24" s="52">
        <f t="shared" si="4"/>
        <v>0.52111476383663391</v>
      </c>
      <c r="T24" s="52">
        <f>IF(T25=0,0,T26/T25)</f>
        <v>0.55445551603997634</v>
      </c>
      <c r="U24" s="52">
        <f>IF(U25=0,0,U26/U25)</f>
        <v>0.59993348663291113</v>
      </c>
      <c r="V24" s="52">
        <f>IF(V25=0,0,V26/V25)</f>
        <v>0.5827468865585731</v>
      </c>
      <c r="W24" s="52">
        <f t="shared" si="5"/>
        <v>0.5827468865585731</v>
      </c>
      <c r="X24" s="53">
        <f>IF(X25=0,0,X26/X25)</f>
        <v>0.54356233134752618</v>
      </c>
      <c r="Y24" s="52">
        <f>IF(Y25=0,0,Y26/Y25)</f>
        <v>0.56853529681229553</v>
      </c>
      <c r="Z24" s="52">
        <f>IF(Z25=0,0,Z26/Z25)</f>
        <v>0.53990017892974895</v>
      </c>
      <c r="AA24" s="52">
        <f t="shared" si="6"/>
        <v>0.53990017892974895</v>
      </c>
      <c r="AB24" s="52">
        <f>IF(AB25=0,0,AB26/AB25)</f>
        <v>0.57826073909994102</v>
      </c>
      <c r="AC24" s="52">
        <f>IF(AC25=0,0,AC26/AC25)</f>
        <v>0.40428105075483367</v>
      </c>
      <c r="AD24" s="52">
        <f>IF(AD25=0,0,AD26/AD25)</f>
        <v>0.54965605225974834</v>
      </c>
      <c r="AE24" s="52">
        <f t="shared" si="7"/>
        <v>0.54965605225974834</v>
      </c>
      <c r="AF24" s="52">
        <f>IF(AF25=0,0,AF26/AF25)</f>
        <v>0.63176089669602276</v>
      </c>
      <c r="AG24" s="52">
        <f>IF(AG25=0,0,AG26/AG25)</f>
        <v>0.62629023174959475</v>
      </c>
      <c r="AH24" s="52">
        <f>IF(AH25=0,0,AH26/AH25)</f>
        <v>0.59218572119163115</v>
      </c>
      <c r="AI24" s="52">
        <f t="shared" si="8"/>
        <v>0.59218572119163115</v>
      </c>
      <c r="AJ24" s="52">
        <f>IF(AJ25=0,0,AJ26/AJ25)</f>
        <v>0.60432314089296035</v>
      </c>
      <c r="AK24" s="52">
        <f>IF(AK25=0,0,AK26/AK25)</f>
        <v>0.64900160035533616</v>
      </c>
      <c r="AL24" s="52">
        <f>IF(AL25=0,0,AL26/AL25)</f>
        <v>0.6504007406417186</v>
      </c>
      <c r="AM24" s="173">
        <f t="shared" si="9"/>
        <v>0.6504007406417186</v>
      </c>
      <c r="AN24" s="53">
        <f>IF(AN25=0,0,AN26/AN25)</f>
        <v>0.65652759448829301</v>
      </c>
      <c r="AO24" s="52">
        <f>IF(AO25=0,0,AO26/AO25)</f>
        <v>0</v>
      </c>
      <c r="AP24" s="52">
        <f>IF(AP25=0,0,AP26/AP25)</f>
        <v>0.63499623791307747</v>
      </c>
      <c r="AQ24" s="403">
        <f t="shared" si="18"/>
        <v>0.63499623791307747</v>
      </c>
      <c r="AR24" s="403">
        <f>IF(AR25=0,0,AR26/AR25)</f>
        <v>0.62885583407176893</v>
      </c>
      <c r="AS24" s="403">
        <f>IF(AS25=0,0,AS26/AS25)</f>
        <v>0</v>
      </c>
      <c r="AT24" s="403">
        <f>IF(AT25=0,0,AT26/AT25)</f>
        <v>0.59063185640121252</v>
      </c>
      <c r="AU24" s="403">
        <f t="shared" si="19"/>
        <v>0.59063185640121252</v>
      </c>
      <c r="AV24" s="403">
        <f>IF(AV25=0,0,AV26/AV25)</f>
        <v>0.67096871903281508</v>
      </c>
      <c r="AW24" s="403">
        <f>IF(AW25=0,0,AW26/AW25)</f>
        <v>0.6293415463249995</v>
      </c>
      <c r="AX24" s="403">
        <f>IF(AX25=0,0,AX26/AX25)</f>
        <v>0.64470771949080175</v>
      </c>
      <c r="AY24" s="403">
        <f t="shared" si="20"/>
        <v>0.64470771949080175</v>
      </c>
      <c r="AZ24" s="403">
        <f>IF(AZ25=0,0,AZ26/AZ25)</f>
        <v>0.66773303363614955</v>
      </c>
      <c r="BA24" s="403">
        <f>IF(BA25=0,0,BA26/BA25)</f>
        <v>0</v>
      </c>
      <c r="BB24" s="403">
        <f>IF(BB25=0,0,BB26/BB25)</f>
        <v>0.69512961418122865</v>
      </c>
      <c r="BC24" s="404">
        <f t="shared" si="21"/>
        <v>0.69512961418122865</v>
      </c>
      <c r="BD24" s="53">
        <f>IF(BD25=0,0,BD26/BD25)</f>
        <v>0</v>
      </c>
      <c r="BE24" s="52">
        <f>IF(BE25=0,0,BE26/BE25)</f>
        <v>0.69449378330373002</v>
      </c>
      <c r="BF24" s="52">
        <f>IF(BF25=0,0,BF26/BF25)</f>
        <v>0.48810642848487668</v>
      </c>
      <c r="BG24" s="403">
        <f t="shared" si="12"/>
        <v>0.48810642848487668</v>
      </c>
      <c r="BH24" s="403">
        <f>IF(BH25=0,0,BH26/BH25)</f>
        <v>0</v>
      </c>
      <c r="BI24" s="403">
        <f>IF(BI25=0,0,BI26/BI25)</f>
        <v>0</v>
      </c>
      <c r="BJ24" s="403">
        <f>IF(BJ25=0,0,BJ26/BJ25)</f>
        <v>0</v>
      </c>
      <c r="BK24" s="403">
        <f t="shared" si="13"/>
        <v>0</v>
      </c>
      <c r="BL24" s="403">
        <f>IF(BL25=0,0,BL26/BL25)</f>
        <v>0</v>
      </c>
      <c r="BM24" s="403">
        <f>IF(BM25=0,0,BM26/BM25)</f>
        <v>0</v>
      </c>
      <c r="BN24" s="403">
        <f>IF(BN25=0,0,BN26/BN25)</f>
        <v>0</v>
      </c>
      <c r="BO24" s="403">
        <f t="shared" si="22"/>
        <v>0</v>
      </c>
      <c r="BP24" s="403">
        <f>IF(BP25=0,0,BP26/BP25)</f>
        <v>0</v>
      </c>
      <c r="BQ24" s="403">
        <f>IF(BQ25=0,0,BQ26/BQ25)</f>
        <v>0</v>
      </c>
      <c r="BR24" s="403">
        <f>IF(BR25=0,0,BR26/BR25)</f>
        <v>0</v>
      </c>
      <c r="BS24" s="404">
        <f t="shared" si="23"/>
        <v>0</v>
      </c>
    </row>
    <row r="25" spans="2:71" ht="20.100000000000001" customHeight="1">
      <c r="B25" s="428"/>
      <c r="C25" s="43" t="s">
        <v>22</v>
      </c>
      <c r="D25" s="54"/>
      <c r="E25" s="55"/>
      <c r="F25" s="55"/>
      <c r="G25" s="56"/>
      <c r="H25" s="57">
        <v>1475.5594277457315</v>
      </c>
      <c r="I25" s="57">
        <v>1522.018671503215</v>
      </c>
      <c r="J25" s="57">
        <v>1472.2934665552966</v>
      </c>
      <c r="K25" s="57">
        <f t="shared" si="2"/>
        <v>1472.2934665552966</v>
      </c>
      <c r="L25" s="57">
        <v>1165.9336500647316</v>
      </c>
      <c r="M25" s="57">
        <v>518.5379883318451</v>
      </c>
      <c r="N25" s="57">
        <v>713.56569309435872</v>
      </c>
      <c r="O25" s="57">
        <f t="shared" si="3"/>
        <v>713.56569309435872</v>
      </c>
      <c r="P25" s="57">
        <v>891.95358934265573</v>
      </c>
      <c r="Q25" s="57">
        <v>1058.0545192940153</v>
      </c>
      <c r="R25" s="57">
        <v>960.70276583675604</v>
      </c>
      <c r="S25" s="57">
        <f t="shared" si="4"/>
        <v>960.70276583675604</v>
      </c>
      <c r="T25" s="57">
        <v>968.49535420323923</v>
      </c>
      <c r="U25" s="57">
        <v>1528.8682197836417</v>
      </c>
      <c r="V25" s="57">
        <v>1562.6205886077992</v>
      </c>
      <c r="W25" s="57">
        <f t="shared" si="5"/>
        <v>1562.6205886077992</v>
      </c>
      <c r="X25" s="58">
        <v>1651.2234878025049</v>
      </c>
      <c r="Y25" s="57">
        <v>1819.1233766832004</v>
      </c>
      <c r="Z25" s="57">
        <v>1880.5233500209702</v>
      </c>
      <c r="AA25" s="57">
        <f t="shared" si="6"/>
        <v>1880.5233500209702</v>
      </c>
      <c r="AB25" s="57">
        <v>1180.6688050963667</v>
      </c>
      <c r="AC25" s="57">
        <v>582.44189112012953</v>
      </c>
      <c r="AD25" s="57">
        <v>665.32619748166928</v>
      </c>
      <c r="AE25" s="57">
        <f t="shared" si="7"/>
        <v>665.32619748166928</v>
      </c>
      <c r="AF25" s="57">
        <v>744.08342922018892</v>
      </c>
      <c r="AG25" s="57">
        <v>753.10152109567571</v>
      </c>
      <c r="AH25" s="57">
        <v>464.99229739272209</v>
      </c>
      <c r="AI25" s="57">
        <f t="shared" si="8"/>
        <v>464.99229739272209</v>
      </c>
      <c r="AJ25" s="57">
        <v>285.34503733027168</v>
      </c>
      <c r="AK25" s="57">
        <v>266.28298908749798</v>
      </c>
      <c r="AL25" s="57">
        <v>274.8254343003548</v>
      </c>
      <c r="AM25" s="174">
        <f t="shared" si="9"/>
        <v>274.8254343003548</v>
      </c>
      <c r="AN25" s="58">
        <v>142.50277578333578</v>
      </c>
      <c r="AO25" s="57">
        <v>0</v>
      </c>
      <c r="AP25" s="57">
        <v>79.359727568878611</v>
      </c>
      <c r="AQ25" s="405">
        <f t="shared" si="18"/>
        <v>79.359727568878611</v>
      </c>
      <c r="AR25" s="405">
        <v>60.08909843052799</v>
      </c>
      <c r="AS25" s="405">
        <v>0</v>
      </c>
      <c r="AT25" s="405">
        <v>243.95433434409742</v>
      </c>
      <c r="AU25" s="405">
        <f t="shared" si="19"/>
        <v>243.95433434409742</v>
      </c>
      <c r="AV25" s="405">
        <v>694.17515460422112</v>
      </c>
      <c r="AW25" s="405">
        <v>705.30371405887911</v>
      </c>
      <c r="AX25" s="405">
        <v>669.49793139805058</v>
      </c>
      <c r="AY25" s="405">
        <f t="shared" si="20"/>
        <v>669.49793139805058</v>
      </c>
      <c r="AZ25" s="405">
        <v>1348.4101641458567</v>
      </c>
      <c r="BA25" s="405"/>
      <c r="BB25" s="405">
        <v>562.63607323124199</v>
      </c>
      <c r="BC25" s="406">
        <f t="shared" si="21"/>
        <v>562.63607323124199</v>
      </c>
      <c r="BD25" s="58"/>
      <c r="BE25" s="57">
        <v>563</v>
      </c>
      <c r="BF25" s="438">
        <v>137.93200383867537</v>
      </c>
      <c r="BG25" s="436">
        <f t="shared" si="12"/>
        <v>137.93200383867537</v>
      </c>
      <c r="BH25" s="405"/>
      <c r="BI25" s="405"/>
      <c r="BJ25" s="405"/>
      <c r="BK25" s="405">
        <f t="shared" si="13"/>
        <v>0</v>
      </c>
      <c r="BL25" s="405"/>
      <c r="BM25" s="405"/>
      <c r="BN25" s="405"/>
      <c r="BO25" s="405">
        <f t="shared" si="22"/>
        <v>0</v>
      </c>
      <c r="BP25" s="405"/>
      <c r="BQ25" s="405"/>
      <c r="BR25" s="405"/>
      <c r="BS25" s="406">
        <f t="shared" si="23"/>
        <v>0</v>
      </c>
    </row>
    <row r="26" spans="2:71" ht="20.100000000000001" customHeight="1">
      <c r="B26" s="428"/>
      <c r="C26" s="43" t="s">
        <v>23</v>
      </c>
      <c r="D26" s="54"/>
      <c r="E26" s="55"/>
      <c r="F26" s="55"/>
      <c r="G26" s="56"/>
      <c r="H26" s="57">
        <v>986.14569032667794</v>
      </c>
      <c r="I26" s="57">
        <v>915.08277755641939</v>
      </c>
      <c r="J26" s="57">
        <v>904.71733571658456</v>
      </c>
      <c r="K26" s="57">
        <f t="shared" si="2"/>
        <v>904.71733571658456</v>
      </c>
      <c r="L26" s="57">
        <v>763.34650929088104</v>
      </c>
      <c r="M26" s="57">
        <v>332.4822231277405</v>
      </c>
      <c r="N26" s="57">
        <v>461.18307446212401</v>
      </c>
      <c r="O26" s="57">
        <f t="shared" si="3"/>
        <v>461.18307446212401</v>
      </c>
      <c r="P26" s="57">
        <v>699.53227193305145</v>
      </c>
      <c r="Q26" s="57">
        <v>462.13252792798596</v>
      </c>
      <c r="R26" s="57">
        <v>500.63639493622213</v>
      </c>
      <c r="S26" s="57">
        <f t="shared" si="4"/>
        <v>500.63639493622213</v>
      </c>
      <c r="T26" s="57">
        <v>536.9875913970767</v>
      </c>
      <c r="U26" s="57">
        <v>917.2192416970521</v>
      </c>
      <c r="V26" s="57">
        <v>910.61228288351981</v>
      </c>
      <c r="W26" s="57">
        <f t="shared" si="5"/>
        <v>910.61228288351981</v>
      </c>
      <c r="X26" s="58">
        <v>897.54288860572308</v>
      </c>
      <c r="Y26" s="57">
        <v>1034.2358489007686</v>
      </c>
      <c r="Z26" s="57">
        <v>1015.2948931578927</v>
      </c>
      <c r="AA26" s="57">
        <f t="shared" si="6"/>
        <v>1015.2948931578927</v>
      </c>
      <c r="AB26" s="57">
        <v>682.73441586726915</v>
      </c>
      <c r="AC26" s="57">
        <v>235.47021974567838</v>
      </c>
      <c r="AD26" s="57">
        <v>365.70057117276406</v>
      </c>
      <c r="AE26" s="57">
        <f t="shared" si="7"/>
        <v>365.70057117276406</v>
      </c>
      <c r="AF26" s="57">
        <v>470.08281446079815</v>
      </c>
      <c r="AG26" s="57">
        <v>471.66012617798305</v>
      </c>
      <c r="AH26" s="57">
        <v>275.36179898006259</v>
      </c>
      <c r="AI26" s="57">
        <f t="shared" si="8"/>
        <v>275.36179898006259</v>
      </c>
      <c r="AJ26" s="57">
        <v>172.4406091976488</v>
      </c>
      <c r="AK26" s="57">
        <v>172.81808606518871</v>
      </c>
      <c r="AL26" s="57">
        <v>178.74666601613274</v>
      </c>
      <c r="AM26" s="174">
        <f t="shared" si="9"/>
        <v>178.74666601613274</v>
      </c>
      <c r="AN26" s="58">
        <v>93.557004592938014</v>
      </c>
      <c r="AO26" s="57">
        <v>0</v>
      </c>
      <c r="AP26" s="57">
        <v>50.393128448044656</v>
      </c>
      <c r="AQ26" s="405">
        <f t="shared" si="18"/>
        <v>50.393128448044656</v>
      </c>
      <c r="AR26" s="405">
        <v>37.787380112150302</v>
      </c>
      <c r="AS26" s="405">
        <v>0</v>
      </c>
      <c r="AT26" s="405">
        <v>144.08720137077634</v>
      </c>
      <c r="AU26" s="405">
        <f t="shared" si="19"/>
        <v>144.08720137077634</v>
      </c>
      <c r="AV26" s="405">
        <v>465.76981426920059</v>
      </c>
      <c r="AW26" s="405">
        <v>443.87693003458025</v>
      </c>
      <c r="AX26" s="405">
        <v>431.6304845554464</v>
      </c>
      <c r="AY26" s="405">
        <f t="shared" si="20"/>
        <v>431.6304845554464</v>
      </c>
      <c r="AZ26" s="405">
        <v>900.37800949093128</v>
      </c>
      <c r="BA26" s="405"/>
      <c r="BB26" s="405">
        <v>391.10499650967478</v>
      </c>
      <c r="BC26" s="406">
        <f t="shared" si="21"/>
        <v>391.10499650967478</v>
      </c>
      <c r="BD26" s="58"/>
      <c r="BE26" s="57">
        <v>391</v>
      </c>
      <c r="BF26" s="438">
        <v>67.325497767458131</v>
      </c>
      <c r="BG26" s="436">
        <f t="shared" si="12"/>
        <v>67.325497767458131</v>
      </c>
      <c r="BH26" s="405"/>
      <c r="BI26" s="405"/>
      <c r="BJ26" s="405"/>
      <c r="BK26" s="405">
        <f t="shared" si="13"/>
        <v>0</v>
      </c>
      <c r="BL26" s="405"/>
      <c r="BM26" s="405"/>
      <c r="BN26" s="405"/>
      <c r="BO26" s="405">
        <f t="shared" si="22"/>
        <v>0</v>
      </c>
      <c r="BP26" s="405"/>
      <c r="BQ26" s="405"/>
      <c r="BR26" s="405"/>
      <c r="BS26" s="406">
        <f t="shared" si="23"/>
        <v>0</v>
      </c>
    </row>
    <row r="27" spans="2:71" ht="20.100000000000001" customHeight="1" thickBot="1">
      <c r="B27" s="429"/>
      <c r="C27" s="59" t="s">
        <v>24</v>
      </c>
      <c r="D27" s="60"/>
      <c r="E27" s="61"/>
      <c r="F27" s="61"/>
      <c r="G27" s="62"/>
      <c r="H27" s="63">
        <f>H25-H26</f>
        <v>489.41373741905352</v>
      </c>
      <c r="I27" s="63">
        <f>I25-I26</f>
        <v>606.93589394679566</v>
      </c>
      <c r="J27" s="63">
        <f>J25-J26</f>
        <v>567.57613083871206</v>
      </c>
      <c r="K27" s="63">
        <f t="shared" si="2"/>
        <v>567.57613083871206</v>
      </c>
      <c r="L27" s="63">
        <f>L25-L26</f>
        <v>402.58714077385059</v>
      </c>
      <c r="M27" s="63">
        <f>M25-M26</f>
        <v>186.0557652041046</v>
      </c>
      <c r="N27" s="63">
        <f>N25-N26</f>
        <v>252.38261863223471</v>
      </c>
      <c r="O27" s="63">
        <f t="shared" si="3"/>
        <v>252.38261863223471</v>
      </c>
      <c r="P27" s="63">
        <f>P25-P26</f>
        <v>192.42131740960428</v>
      </c>
      <c r="Q27" s="63">
        <f>Q25-Q26</f>
        <v>595.92199136602937</v>
      </c>
      <c r="R27" s="63">
        <f>R25-R26</f>
        <v>460.06637090053391</v>
      </c>
      <c r="S27" s="63">
        <f t="shared" si="4"/>
        <v>460.06637090053391</v>
      </c>
      <c r="T27" s="63">
        <f>T25-T26</f>
        <v>431.50776280616253</v>
      </c>
      <c r="U27" s="63">
        <f>U25-U26</f>
        <v>611.64897808658964</v>
      </c>
      <c r="V27" s="63">
        <f>V25-V26</f>
        <v>652.00830572427935</v>
      </c>
      <c r="W27" s="63">
        <f t="shared" si="5"/>
        <v>652.00830572427935</v>
      </c>
      <c r="X27" s="64">
        <f>X25-X26</f>
        <v>753.68059919678183</v>
      </c>
      <c r="Y27" s="63">
        <f>Y25-Y26</f>
        <v>784.88752778243179</v>
      </c>
      <c r="Z27" s="63">
        <f>Z25-Z26</f>
        <v>865.22845686307744</v>
      </c>
      <c r="AA27" s="63">
        <f t="shared" si="6"/>
        <v>865.22845686307744</v>
      </c>
      <c r="AB27" s="63">
        <f>AB25-AB26</f>
        <v>497.93438922909752</v>
      </c>
      <c r="AC27" s="63">
        <f>AC25-AC26</f>
        <v>346.97167137445115</v>
      </c>
      <c r="AD27" s="63">
        <f>AD25-AD26</f>
        <v>299.62562630890523</v>
      </c>
      <c r="AE27" s="63">
        <f t="shared" si="7"/>
        <v>299.62562630890523</v>
      </c>
      <c r="AF27" s="63">
        <f>AF25-AF26</f>
        <v>274.00061475939077</v>
      </c>
      <c r="AG27" s="63">
        <f>AG25-AG26</f>
        <v>281.44139491769266</v>
      </c>
      <c r="AH27" s="299">
        <f>AH25-AH26</f>
        <v>189.63049841265951</v>
      </c>
      <c r="AI27" s="63">
        <f t="shared" si="8"/>
        <v>189.63049841265951</v>
      </c>
      <c r="AJ27" s="299">
        <f>AJ25-AJ26</f>
        <v>112.90442813262288</v>
      </c>
      <c r="AK27" s="299">
        <f>AK25-AK26</f>
        <v>93.464903022309272</v>
      </c>
      <c r="AL27" s="299">
        <f>AL25-AL26</f>
        <v>96.078768284222065</v>
      </c>
      <c r="AM27" s="176">
        <f t="shared" si="9"/>
        <v>96.078768284222065</v>
      </c>
      <c r="AN27" s="57">
        <f>AN25-AN26</f>
        <v>48.945771190397764</v>
      </c>
      <c r="AO27" s="57">
        <f>AO25-AO26</f>
        <v>0</v>
      </c>
      <c r="AP27" s="57">
        <f>AP25-AP26</f>
        <v>28.966599120833955</v>
      </c>
      <c r="AQ27" s="405">
        <f t="shared" si="18"/>
        <v>28.966599120833955</v>
      </c>
      <c r="AR27" s="405">
        <f>AR25-AR26</f>
        <v>22.301718318377688</v>
      </c>
      <c r="AS27" s="405">
        <f>AS25-AS26</f>
        <v>0</v>
      </c>
      <c r="AT27" s="405">
        <f>AT25-AT26</f>
        <v>99.867132973321077</v>
      </c>
      <c r="AU27" s="405">
        <f t="shared" si="19"/>
        <v>99.867132973321077</v>
      </c>
      <c r="AV27" s="405">
        <f>AV25-AV26</f>
        <v>228.40534033502053</v>
      </c>
      <c r="AW27" s="405">
        <f>AW25-AW26</f>
        <v>261.42678402429885</v>
      </c>
      <c r="AX27" s="405">
        <f>AX25-AX26</f>
        <v>237.86744684260418</v>
      </c>
      <c r="AY27" s="405">
        <f t="shared" si="20"/>
        <v>237.86744684260418</v>
      </c>
      <c r="AZ27" s="405">
        <f>AZ25-AZ26</f>
        <v>448.03215465492542</v>
      </c>
      <c r="BA27" s="405">
        <f>BA25-BA26</f>
        <v>0</v>
      </c>
      <c r="BB27" s="405">
        <f>BB25-BB26</f>
        <v>171.53107672156722</v>
      </c>
      <c r="BC27" s="406">
        <f t="shared" si="21"/>
        <v>171.53107672156722</v>
      </c>
      <c r="BD27" s="57"/>
      <c r="BE27" s="57">
        <v>172</v>
      </c>
      <c r="BF27" s="438">
        <v>70.60650607121724</v>
      </c>
      <c r="BG27" s="436">
        <f t="shared" si="12"/>
        <v>70.60650607121724</v>
      </c>
      <c r="BH27" s="405"/>
      <c r="BI27" s="405"/>
      <c r="BJ27" s="405"/>
      <c r="BK27" s="405">
        <f t="shared" si="13"/>
        <v>0</v>
      </c>
      <c r="BL27" s="405"/>
      <c r="BM27" s="405"/>
      <c r="BN27" s="405"/>
      <c r="BO27" s="405">
        <f t="shared" si="22"/>
        <v>0</v>
      </c>
      <c r="BP27" s="405"/>
      <c r="BQ27" s="405"/>
      <c r="BR27" s="405"/>
      <c r="BS27" s="406">
        <f t="shared" si="23"/>
        <v>0</v>
      </c>
    </row>
    <row r="28" spans="2:71" ht="20.100000000000001" customHeight="1">
      <c r="B28" s="430" t="s">
        <v>28</v>
      </c>
      <c r="C28" s="8" t="s">
        <v>19</v>
      </c>
      <c r="D28" s="9"/>
      <c r="E28" s="10"/>
      <c r="F28" s="10"/>
      <c r="G28" s="11"/>
      <c r="H28" s="12">
        <v>5.7237496614113766E-2</v>
      </c>
      <c r="I28" s="12">
        <v>5.0015484809488468E-2</v>
      </c>
      <c r="J28" s="12">
        <v>4.3737162931646617E-2</v>
      </c>
      <c r="K28" s="19">
        <f t="shared" si="2"/>
        <v>4.3737162931646617E-2</v>
      </c>
      <c r="L28" s="12">
        <v>7.3505795662275983E-2</v>
      </c>
      <c r="M28" s="12">
        <v>7.7738266466751638E-2</v>
      </c>
      <c r="N28" s="12">
        <v>7.8514175730532459E-2</v>
      </c>
      <c r="O28" s="19">
        <f t="shared" si="3"/>
        <v>7.8514175730532459E-2</v>
      </c>
      <c r="P28" s="12">
        <v>6.8801674778558475E-2</v>
      </c>
      <c r="Q28" s="12">
        <v>4.6742879573566459E-2</v>
      </c>
      <c r="R28" s="12">
        <v>3.4926467330328795E-2</v>
      </c>
      <c r="S28" s="19">
        <f t="shared" si="4"/>
        <v>3.4926467330328795E-2</v>
      </c>
      <c r="T28" s="12">
        <v>1.8445247339384518E-2</v>
      </c>
      <c r="U28" s="12">
        <v>6.9490430435193359E-2</v>
      </c>
      <c r="V28" s="12">
        <v>1.3908841518737515E-2</v>
      </c>
      <c r="W28" s="19">
        <f t="shared" si="5"/>
        <v>1.3908841518737515E-2</v>
      </c>
      <c r="X28" s="14">
        <v>6.1182965499048669E-3</v>
      </c>
      <c r="Y28" s="12">
        <v>1.4543965270149591E-2</v>
      </c>
      <c r="Z28" s="12">
        <v>2.0654408501031764E-2</v>
      </c>
      <c r="AA28" s="19">
        <f t="shared" si="6"/>
        <v>2.0654408501031764E-2</v>
      </c>
      <c r="AB28" s="12">
        <v>1.9035399958790718E-2</v>
      </c>
      <c r="AC28" s="12">
        <v>1.9035399958790718E-2</v>
      </c>
      <c r="AD28" s="12">
        <v>5.1119423320294963E-3</v>
      </c>
      <c r="AE28" s="19">
        <f t="shared" si="7"/>
        <v>5.1119423320294963E-3</v>
      </c>
      <c r="AF28" s="19">
        <v>3.7206778920222099E-3</v>
      </c>
      <c r="AG28" s="19">
        <v>7.0495463083037465E-3</v>
      </c>
      <c r="AH28" s="12">
        <v>1.7426118015947605E-2</v>
      </c>
      <c r="AI28" s="19">
        <f t="shared" si="8"/>
        <v>1.7426118015947605E-2</v>
      </c>
      <c r="AJ28" s="12">
        <v>0.22975970990037339</v>
      </c>
      <c r="AK28" s="12">
        <v>0.29305204408016244</v>
      </c>
      <c r="AL28" s="12">
        <v>0.29617871688765957</v>
      </c>
      <c r="AM28" s="168">
        <f t="shared" si="9"/>
        <v>0.29617871688765957</v>
      </c>
      <c r="AN28" s="14">
        <v>0.22710541491022285</v>
      </c>
      <c r="AO28" s="12">
        <v>0.23396888436398783</v>
      </c>
      <c r="AP28" s="12">
        <v>0.23486755937552836</v>
      </c>
      <c r="AQ28" s="408">
        <f t="shared" ref="AQ28:AQ36" si="26">+AP28</f>
        <v>0.23486755937552836</v>
      </c>
      <c r="AR28" s="408">
        <v>0.20918500946161159</v>
      </c>
      <c r="AS28" s="408">
        <v>0.17655840594116767</v>
      </c>
      <c r="AT28" s="408">
        <v>0.15824685608874062</v>
      </c>
      <c r="AU28" s="408">
        <f t="shared" ref="AU28:AU36" si="27">+AT28</f>
        <v>0.15824685608874062</v>
      </c>
      <c r="AV28" s="408">
        <v>0.2254535100279578</v>
      </c>
      <c r="AW28" s="408">
        <v>0.22085042093617901</v>
      </c>
      <c r="AX28" s="408">
        <v>0.22132692351402866</v>
      </c>
      <c r="AY28" s="408">
        <f t="shared" si="10"/>
        <v>0.22132692351402866</v>
      </c>
      <c r="AZ28" s="408">
        <v>0.21782286621218266</v>
      </c>
      <c r="BA28" s="408"/>
      <c r="BB28" s="408">
        <v>0.20748937930848185</v>
      </c>
      <c r="BC28" s="411">
        <f t="shared" si="11"/>
        <v>0.20748937930848185</v>
      </c>
      <c r="BD28" s="14"/>
      <c r="BE28" s="12">
        <v>0.21</v>
      </c>
      <c r="BF28" s="12">
        <v>0.21</v>
      </c>
      <c r="BG28" s="408">
        <f t="shared" si="12"/>
        <v>0.21</v>
      </c>
      <c r="BH28" s="408"/>
      <c r="BI28" s="408"/>
      <c r="BJ28" s="408"/>
      <c r="BK28" s="408">
        <f t="shared" si="13"/>
        <v>0</v>
      </c>
      <c r="BL28" s="408"/>
      <c r="BM28" s="408"/>
      <c r="BN28" s="408"/>
      <c r="BO28" s="408">
        <f t="shared" si="22"/>
        <v>0</v>
      </c>
      <c r="BP28" s="408"/>
      <c r="BQ28" s="408"/>
      <c r="BR28" s="408"/>
      <c r="BS28" s="411">
        <f t="shared" si="23"/>
        <v>0</v>
      </c>
    </row>
    <row r="29" spans="2:71" ht="20.100000000000001" customHeight="1">
      <c r="B29" s="431"/>
      <c r="C29" s="15" t="s">
        <v>20</v>
      </c>
      <c r="D29" s="16"/>
      <c r="E29" s="17"/>
      <c r="F29" s="17"/>
      <c r="G29" s="18"/>
      <c r="H29" s="19"/>
      <c r="I29" s="19"/>
      <c r="J29" s="19"/>
      <c r="K29" s="19">
        <f t="shared" si="2"/>
        <v>0</v>
      </c>
      <c r="L29" s="19"/>
      <c r="M29" s="19"/>
      <c r="N29" s="19"/>
      <c r="O29" s="19">
        <f t="shared" si="3"/>
        <v>0</v>
      </c>
      <c r="P29" s="19">
        <v>7.0741531149838124E-2</v>
      </c>
      <c r="Q29" s="19">
        <v>6.6038969751350221E-2</v>
      </c>
      <c r="R29" s="19">
        <v>6.1145726985354601E-2</v>
      </c>
      <c r="S29" s="19">
        <f t="shared" si="4"/>
        <v>6.1145726985354601E-2</v>
      </c>
      <c r="T29" s="19">
        <v>6.1062857575502227E-2</v>
      </c>
      <c r="U29" s="19">
        <v>0.25238473231543268</v>
      </c>
      <c r="V29" s="19">
        <v>0.27227272712392864</v>
      </c>
      <c r="W29" s="19">
        <f t="shared" si="5"/>
        <v>0.27227272712392864</v>
      </c>
      <c r="X29" s="20">
        <v>0.26761227784844577</v>
      </c>
      <c r="Y29" s="19">
        <v>0.26950999588982927</v>
      </c>
      <c r="Z29" s="19">
        <v>0.27156360729146833</v>
      </c>
      <c r="AA29" s="19">
        <f t="shared" si="6"/>
        <v>0.27156360729146833</v>
      </c>
      <c r="AB29" s="19">
        <v>0.27739252814292503</v>
      </c>
      <c r="AC29" s="19">
        <v>0.53190470899999998</v>
      </c>
      <c r="AD29" s="19">
        <v>0.31802434284652509</v>
      </c>
      <c r="AE29" s="19">
        <f t="shared" si="7"/>
        <v>0.31802434284652509</v>
      </c>
      <c r="AF29" s="19">
        <v>0.56556595479038296</v>
      </c>
      <c r="AG29" s="19">
        <v>0.58767741945385632</v>
      </c>
      <c r="AH29" s="19">
        <v>0.58756449774575237</v>
      </c>
      <c r="AI29" s="19">
        <f t="shared" si="8"/>
        <v>0.58756449774575237</v>
      </c>
      <c r="AJ29" s="19">
        <v>0.59509479207391236</v>
      </c>
      <c r="AK29" s="19">
        <v>0.6083363420021779</v>
      </c>
      <c r="AL29" s="19">
        <v>0.61205420064376137</v>
      </c>
      <c r="AM29" s="168">
        <f t="shared" si="9"/>
        <v>0.61205420064376137</v>
      </c>
      <c r="AN29" s="20">
        <v>0.62763491239814839</v>
      </c>
      <c r="AO29" s="19">
        <v>0.63267425492367635</v>
      </c>
      <c r="AP29" s="19">
        <v>0.636754752048457</v>
      </c>
      <c r="AQ29" s="412">
        <f t="shared" si="26"/>
        <v>0.636754752048457</v>
      </c>
      <c r="AR29" s="412">
        <v>0.6422561866229114</v>
      </c>
      <c r="AS29" s="412">
        <v>0.658021954799069</v>
      </c>
      <c r="AT29" s="413">
        <v>0.6334492356692375</v>
      </c>
      <c r="AU29" s="412">
        <f t="shared" si="27"/>
        <v>0.6334492356692375</v>
      </c>
      <c r="AV29" s="392">
        <v>0.62340578170916261</v>
      </c>
      <c r="AW29" s="412">
        <v>0.62371216262985973</v>
      </c>
      <c r="AX29" s="412">
        <v>0.63773460587410091</v>
      </c>
      <c r="AY29" s="412">
        <f t="shared" si="10"/>
        <v>0.63773460587410091</v>
      </c>
      <c r="AZ29" s="412">
        <v>0.65785918255783893</v>
      </c>
      <c r="BA29" s="412"/>
      <c r="BB29" s="412">
        <v>0.58962644070281889</v>
      </c>
      <c r="BC29" s="414">
        <f t="shared" si="11"/>
        <v>0.58962644070281889</v>
      </c>
      <c r="BD29" s="20"/>
      <c r="BE29" s="19">
        <v>0.59</v>
      </c>
      <c r="BF29" s="19">
        <v>0.64</v>
      </c>
      <c r="BG29" s="412">
        <f t="shared" si="12"/>
        <v>0.64</v>
      </c>
      <c r="BH29" s="412"/>
      <c r="BI29" s="412"/>
      <c r="BJ29" s="413"/>
      <c r="BK29" s="412">
        <f t="shared" si="13"/>
        <v>0</v>
      </c>
      <c r="BL29" s="392"/>
      <c r="BM29" s="412"/>
      <c r="BN29" s="412"/>
      <c r="BO29" s="412">
        <f t="shared" si="22"/>
        <v>0</v>
      </c>
      <c r="BP29" s="412"/>
      <c r="BQ29" s="412"/>
      <c r="BR29" s="412"/>
      <c r="BS29" s="414">
        <f t="shared" si="23"/>
        <v>0</v>
      </c>
    </row>
    <row r="30" spans="2:71" ht="20.100000000000001" customHeight="1" thickBot="1">
      <c r="B30" s="431"/>
      <c r="C30" s="15" t="s">
        <v>21</v>
      </c>
      <c r="D30" s="21">
        <f t="shared" ref="D30:J30" si="28">IF(D32=0,0,D33/D32)</f>
        <v>0</v>
      </c>
      <c r="E30" s="22">
        <f t="shared" si="28"/>
        <v>0</v>
      </c>
      <c r="F30" s="22">
        <f t="shared" si="28"/>
        <v>0</v>
      </c>
      <c r="G30" s="23">
        <f t="shared" si="28"/>
        <v>0</v>
      </c>
      <c r="H30" s="65">
        <f t="shared" si="28"/>
        <v>0.62515378444082947</v>
      </c>
      <c r="I30" s="65">
        <f t="shared" si="28"/>
        <v>0.57834869391103683</v>
      </c>
      <c r="J30" s="65">
        <f t="shared" si="28"/>
        <v>0.59524504349675356</v>
      </c>
      <c r="K30" s="65">
        <f t="shared" si="2"/>
        <v>0.59524504349675356</v>
      </c>
      <c r="L30" s="65">
        <f>IF(L32=0,0,L33/L32)</f>
        <v>0.6246404000731115</v>
      </c>
      <c r="M30" s="65">
        <f>IF(M32=0,0,M33/M32)</f>
        <v>0.60076731058594712</v>
      </c>
      <c r="N30" s="65">
        <f>IF(N32=0,0,N33/N32)</f>
        <v>0.60949853495911688</v>
      </c>
      <c r="O30" s="65">
        <f t="shared" si="3"/>
        <v>0.60949853495911688</v>
      </c>
      <c r="P30" s="65">
        <f>IF(P32=0,0,P33/P32)</f>
        <v>0.65073292663255589</v>
      </c>
      <c r="Q30" s="65">
        <f>IF(Q32=0,0,Q33/Q32)</f>
        <v>0.52524288241562889</v>
      </c>
      <c r="R30" s="65">
        <f>IF(R32=0,0,R33/R32)</f>
        <v>0.55036146112631767</v>
      </c>
      <c r="S30" s="65">
        <f t="shared" si="4"/>
        <v>0.55036146112631767</v>
      </c>
      <c r="T30" s="65">
        <f>IF(T32=0,0,T33/T32)</f>
        <v>0.58544248173274371</v>
      </c>
      <c r="U30" s="65">
        <f>IF(U32=0,0,U33/U32)</f>
        <v>0.58694458136404382</v>
      </c>
      <c r="V30" s="65">
        <f>IF(V32=0,0,V33/V32)</f>
        <v>0.5644395235402343</v>
      </c>
      <c r="W30" s="65">
        <f t="shared" si="5"/>
        <v>0.5644395235402343</v>
      </c>
      <c r="X30" s="66">
        <f>IF(X32=0,0,X33/X32)</f>
        <v>0.53965008906245537</v>
      </c>
      <c r="Y30" s="65">
        <f>IF(Y32=0,0,Y33/Y32)</f>
        <v>0.55144347004727323</v>
      </c>
      <c r="Z30" s="65">
        <f>IF(Z32=0,0,Z33/Z32)</f>
        <v>0.55576876200105119</v>
      </c>
      <c r="AA30" s="65">
        <f t="shared" si="6"/>
        <v>0.55576876200105119</v>
      </c>
      <c r="AB30" s="65">
        <f>IF(AB32=0,0,AB33/AB32)</f>
        <v>0.57621151322571484</v>
      </c>
      <c r="AC30" s="65">
        <f>IF(AC32=0,0,AC33/AC32)</f>
        <v>0.50942282463338251</v>
      </c>
      <c r="AD30" s="67">
        <f>IF(AD32=0,0,AD33/AD32)</f>
        <v>0.54965605225974834</v>
      </c>
      <c r="AE30" s="65">
        <f t="shared" si="7"/>
        <v>0.54965605225974834</v>
      </c>
      <c r="AF30" s="65">
        <f>IF(AF32=0,0,AF33/AF32)</f>
        <v>0.63176089669602276</v>
      </c>
      <c r="AG30" s="65">
        <f>IF(AG32=0,0,AG33/AG32)</f>
        <v>0.62629023174959486</v>
      </c>
      <c r="AH30" s="65">
        <f>IF(AH32=0,0,AH33/AH32)</f>
        <v>0.59218572119163104</v>
      </c>
      <c r="AI30" s="65">
        <f t="shared" si="8"/>
        <v>0.59218572119163104</v>
      </c>
      <c r="AJ30" s="65">
        <f>IF(AJ32=0,0,AJ33/AJ32)</f>
        <v>0.60432314089296035</v>
      </c>
      <c r="AK30" s="65">
        <f>IF(AK32=0,0,AK33/AK32)</f>
        <v>0.64900160035533638</v>
      </c>
      <c r="AL30" s="65">
        <f>IF(AL32=0,0,AL33/AL32)</f>
        <v>0.65040074064171871</v>
      </c>
      <c r="AM30" s="177">
        <f t="shared" si="9"/>
        <v>0.65040074064171871</v>
      </c>
      <c r="AN30" s="312">
        <f>IF(AN32=0,0,AN33/AN32)</f>
        <v>0.65652759448829312</v>
      </c>
      <c r="AO30" s="313">
        <f>IF(AO32=0,0,AO33/AO32)</f>
        <v>0.66297147750616636</v>
      </c>
      <c r="AP30" s="313">
        <f>IF(AP32=0,0,AP33/AP32)</f>
        <v>0.63499623791307747</v>
      </c>
      <c r="AQ30" s="313">
        <f t="shared" si="26"/>
        <v>0.63499623791307747</v>
      </c>
      <c r="AR30" s="313">
        <f>IF(AR32=0,0,AR33/AR32)</f>
        <v>0.62885583407176904</v>
      </c>
      <c r="AS30" s="313">
        <f>IF(AS32=0,0,AS33/AS32)</f>
        <v>0.59808074465508687</v>
      </c>
      <c r="AT30" s="314">
        <f>IF(AT32=0,0,AT33/AT32)</f>
        <v>0.59063185640121263</v>
      </c>
      <c r="AU30" s="313">
        <f t="shared" si="27"/>
        <v>0.59063185640121263</v>
      </c>
      <c r="AV30" s="313">
        <f>IF(AV32=0,0,AV33/AV32)</f>
        <v>0.67096871903281508</v>
      </c>
      <c r="AW30" s="313">
        <f>IF(AW32=0,0,AW33/AW32)</f>
        <v>0.6293415463249995</v>
      </c>
      <c r="AX30" s="313">
        <f>IF(AX32=0,0,AX33/AX32)</f>
        <v>0.64470771949080197</v>
      </c>
      <c r="AY30" s="313">
        <f t="shared" si="10"/>
        <v>0.64470771949080197</v>
      </c>
      <c r="AZ30" s="313">
        <f>IF(AZ32=0,0,AZ33/AZ32)</f>
        <v>0.66773303363614966</v>
      </c>
      <c r="BA30" s="313">
        <f>IF(BA32=0,0,BA33/BA32)</f>
        <v>0</v>
      </c>
      <c r="BB30" s="313">
        <f>IF(BB32=0,0,BB33/BB32)</f>
        <v>0.69512961418122854</v>
      </c>
      <c r="BC30" s="315">
        <f t="shared" si="11"/>
        <v>0.69512961418122854</v>
      </c>
      <c r="BD30" s="312">
        <f>IF(BD32=0,0,BD33/BD32)</f>
        <v>0</v>
      </c>
      <c r="BE30" s="313">
        <f>IF(BE32=0,0,BE33/BE32)</f>
        <v>0.69506726457399104</v>
      </c>
      <c r="BF30" s="313">
        <f>IF(BF32=0,0,BF33/BF32)</f>
        <v>0.58600344984376385</v>
      </c>
      <c r="BG30" s="313">
        <f t="shared" si="12"/>
        <v>0.58600344984376385</v>
      </c>
      <c r="BH30" s="313">
        <f>IF(BH32=0,0,BH33/BH32)</f>
        <v>0</v>
      </c>
      <c r="BI30" s="313">
        <f>IF(BI32=0,0,BI33/BI32)</f>
        <v>0</v>
      </c>
      <c r="BJ30" s="314">
        <f>IF(BJ32=0,0,BJ33/BJ32)</f>
        <v>0</v>
      </c>
      <c r="BK30" s="313">
        <f t="shared" si="13"/>
        <v>0</v>
      </c>
      <c r="BL30" s="313">
        <f>IF(BL32=0,0,BL33/BL32)</f>
        <v>0</v>
      </c>
      <c r="BM30" s="313">
        <f>IF(BM32=0,0,BM33/BM32)</f>
        <v>0</v>
      </c>
      <c r="BN30" s="313">
        <f>IF(BN32=0,0,BN33/BN32)</f>
        <v>0</v>
      </c>
      <c r="BO30" s="313">
        <f t="shared" si="22"/>
        <v>0</v>
      </c>
      <c r="BP30" s="313">
        <f>IF(BP32=0,0,BP33/BP32)</f>
        <v>0</v>
      </c>
      <c r="BQ30" s="313">
        <f>IF(BQ32=0,0,BQ33/BQ32)</f>
        <v>0</v>
      </c>
      <c r="BR30" s="313">
        <f>IF(BR32=0,0,BR33/BR32)</f>
        <v>0</v>
      </c>
      <c r="BS30" s="315">
        <f t="shared" si="23"/>
        <v>0</v>
      </c>
    </row>
    <row r="31" spans="2:71" ht="20.100000000000001" customHeight="1" thickBot="1">
      <c r="B31" s="431"/>
      <c r="C31" s="68" t="s">
        <v>29</v>
      </c>
      <c r="D31" s="69"/>
      <c r="E31" s="70"/>
      <c r="F31" s="70"/>
      <c r="G31" s="71"/>
      <c r="H31" s="72">
        <v>3619.0740609101058</v>
      </c>
      <c r="I31" s="72">
        <v>3700.7478890351058</v>
      </c>
      <c r="J31" s="72">
        <v>3700.7478890351058</v>
      </c>
      <c r="K31" s="72">
        <f t="shared" si="2"/>
        <v>3700.7478890351058</v>
      </c>
      <c r="L31" s="72">
        <v>4220.8390156957912</v>
      </c>
      <c r="M31" s="72">
        <v>4221.293851287629</v>
      </c>
      <c r="N31" s="72">
        <v>4064.5078049899757</v>
      </c>
      <c r="O31" s="72">
        <f t="shared" si="3"/>
        <v>4064.5078049899757</v>
      </c>
      <c r="P31" s="72">
        <v>4079.5175372959793</v>
      </c>
      <c r="Q31" s="72">
        <v>4196.7515002472073</v>
      </c>
      <c r="R31" s="72">
        <v>4196.8820468170316</v>
      </c>
      <c r="S31" s="72">
        <f t="shared" si="4"/>
        <v>4196.8820468170316</v>
      </c>
      <c r="T31" s="72">
        <v>4355.0509698449323</v>
      </c>
      <c r="U31" s="72">
        <v>4307.3321341334531</v>
      </c>
      <c r="V31" s="72">
        <v>4328.2526982861091</v>
      </c>
      <c r="W31" s="72">
        <f t="shared" si="5"/>
        <v>4328.2526982861091</v>
      </c>
      <c r="X31" s="73">
        <v>4333.5561956005704</v>
      </c>
      <c r="Y31" s="72">
        <v>4389.3225975764517</v>
      </c>
      <c r="Z31" s="72">
        <v>4687.882659079537</v>
      </c>
      <c r="AA31" s="72">
        <f t="shared" si="6"/>
        <v>4687.882659079537</v>
      </c>
      <c r="AB31" s="72">
        <v>4687.882659079537</v>
      </c>
      <c r="AC31" s="72">
        <v>4687.882659079537</v>
      </c>
      <c r="AD31" s="72">
        <v>4328.5624628283558</v>
      </c>
      <c r="AE31" s="72">
        <f t="shared" si="7"/>
        <v>4328.5624628283558</v>
      </c>
      <c r="AF31" s="72">
        <v>4328.5624628283558</v>
      </c>
      <c r="AG31" s="72">
        <v>4541.9839392893491</v>
      </c>
      <c r="AH31" s="72">
        <v>4688.3466435258752</v>
      </c>
      <c r="AI31" s="72">
        <f t="shared" si="8"/>
        <v>4688.3466435258752</v>
      </c>
      <c r="AJ31" s="72">
        <v>4936.302601018805</v>
      </c>
      <c r="AK31" s="72">
        <v>4936.302601018805</v>
      </c>
      <c r="AL31" s="72">
        <v>4716.8634120876677</v>
      </c>
      <c r="AM31" s="178">
        <f t="shared" si="9"/>
        <v>4716.8634120876677</v>
      </c>
      <c r="AN31" s="73">
        <v>4804.191797798384</v>
      </c>
      <c r="AO31" s="72">
        <v>4804.6464896057741</v>
      </c>
      <c r="AP31" s="72">
        <v>5269.431448118441</v>
      </c>
      <c r="AQ31" s="72">
        <f t="shared" si="26"/>
        <v>5269.431448118441</v>
      </c>
      <c r="AR31" s="72">
        <v>5346.2462172906244</v>
      </c>
      <c r="AS31" s="72">
        <v>5830.9705867197927</v>
      </c>
      <c r="AT31" s="72">
        <v>6122.7355860586104</v>
      </c>
      <c r="AU31" s="72">
        <f t="shared" si="27"/>
        <v>6122.7355860586104</v>
      </c>
      <c r="AV31" s="72">
        <v>6042.5005269667581</v>
      </c>
      <c r="AW31" s="72">
        <v>6338.4160143107856</v>
      </c>
      <c r="AX31" s="72">
        <v>6338.5569119225238</v>
      </c>
      <c r="AY31" s="72">
        <f t="shared" si="10"/>
        <v>6338.5569119225238</v>
      </c>
      <c r="AZ31" s="72">
        <v>6366.0445393252867</v>
      </c>
      <c r="BA31" s="72"/>
      <c r="BB31" s="72"/>
      <c r="BC31" s="178">
        <f t="shared" si="11"/>
        <v>0</v>
      </c>
      <c r="BD31" s="73"/>
      <c r="BE31" s="72"/>
      <c r="BF31" s="72"/>
      <c r="BG31" s="72">
        <f t="shared" si="12"/>
        <v>0</v>
      </c>
      <c r="BH31" s="72"/>
      <c r="BI31" s="72"/>
      <c r="BJ31" s="72"/>
      <c r="BK31" s="72">
        <f t="shared" si="13"/>
        <v>0</v>
      </c>
      <c r="BL31" s="72"/>
      <c r="BM31" s="72"/>
      <c r="BN31" s="72"/>
      <c r="BO31" s="72">
        <f t="shared" si="22"/>
        <v>0</v>
      </c>
      <c r="BP31" s="72"/>
      <c r="BQ31" s="72"/>
      <c r="BR31" s="72"/>
      <c r="BS31" s="178">
        <f t="shared" si="23"/>
        <v>0</v>
      </c>
    </row>
    <row r="32" spans="2:71" ht="20.100000000000001" customHeight="1">
      <c r="B32" s="431"/>
      <c r="C32" s="15" t="s">
        <v>22</v>
      </c>
      <c r="D32" s="74">
        <f t="shared" ref="D32:J32" si="29">SUM(D25,D19,D13,D7)</f>
        <v>0</v>
      </c>
      <c r="E32" s="75">
        <f t="shared" si="29"/>
        <v>0</v>
      </c>
      <c r="F32" s="75">
        <f t="shared" si="29"/>
        <v>0</v>
      </c>
      <c r="G32" s="76">
        <f t="shared" si="29"/>
        <v>0</v>
      </c>
      <c r="H32" s="77">
        <f t="shared" si="29"/>
        <v>2401.009765625</v>
      </c>
      <c r="I32" s="77">
        <f t="shared" si="29"/>
        <v>2438.2173316412209</v>
      </c>
      <c r="J32" s="77">
        <f t="shared" si="29"/>
        <v>2400.9116973791806</v>
      </c>
      <c r="K32" s="77">
        <f t="shared" si="2"/>
        <v>2400.9116973791806</v>
      </c>
      <c r="L32" s="77">
        <f>SUM(L25,L19,L13,L7)</f>
        <v>2176.6526617508125</v>
      </c>
      <c r="M32" s="77">
        <f>SUM(M25,M19,M13,M7)</f>
        <v>2265.3536914568663</v>
      </c>
      <c r="N32" s="77">
        <f>SUM(N25,N19,N13,N7)</f>
        <v>2447.1896579381346</v>
      </c>
      <c r="O32" s="77">
        <f t="shared" si="3"/>
        <v>2447.1896579381346</v>
      </c>
      <c r="P32" s="77">
        <f>SUM(P25,P19,P13,P7)</f>
        <v>2674.8817338736994</v>
      </c>
      <c r="Q32" s="77">
        <f>SUM(Q25,Q19,Q13,Q7)</f>
        <v>2826.1432107003839</v>
      </c>
      <c r="R32" s="77">
        <f>SUM(R25,R19,R13,R7)</f>
        <v>2871.4222287272942</v>
      </c>
      <c r="S32" s="77">
        <f t="shared" si="4"/>
        <v>2871.4222287272942</v>
      </c>
      <c r="T32" s="77">
        <f t="shared" ref="H32:V34" si="30">SUM(T25,T19,T13,T7)</f>
        <v>2919.9555397505692</v>
      </c>
      <c r="U32" s="77">
        <f t="shared" si="30"/>
        <v>2829.2318242188126</v>
      </c>
      <c r="V32" s="77">
        <f t="shared" si="30"/>
        <v>2997.7959206390806</v>
      </c>
      <c r="W32" s="77">
        <f t="shared" si="5"/>
        <v>2997.7959206390806</v>
      </c>
      <c r="X32" s="78">
        <f t="shared" ref="X32:Z34" si="31">SUM(X25,X19,X13,X7)</f>
        <v>3089.2402358494064</v>
      </c>
      <c r="Y32" s="77">
        <f t="shared" si="31"/>
        <v>3227.8082497300952</v>
      </c>
      <c r="Z32" s="77">
        <f t="shared" si="31"/>
        <v>3336.4910062710023</v>
      </c>
      <c r="AA32" s="77">
        <f t="shared" si="6"/>
        <v>3336.4910062710023</v>
      </c>
      <c r="AB32" s="77">
        <f t="shared" ref="AB32:AD34" si="32">SUM(AB25,AB19,AB13,AB7)</f>
        <v>3348.4783620047779</v>
      </c>
      <c r="AC32" s="77">
        <f t="shared" si="32"/>
        <v>3465.3970073654182</v>
      </c>
      <c r="AD32" s="77">
        <f t="shared" si="32"/>
        <v>3371.2084262460098</v>
      </c>
      <c r="AE32" s="77">
        <f t="shared" si="7"/>
        <v>3371.2084262460098</v>
      </c>
      <c r="AF32" s="77">
        <f t="shared" ref="AF32:AH34" si="33">SUM(AF25,AF19,AF13,AF7)</f>
        <v>3449.5298824103816</v>
      </c>
      <c r="AG32" s="77">
        <f t="shared" si="33"/>
        <v>3483.4535078228419</v>
      </c>
      <c r="AH32" s="77">
        <f t="shared" si="33"/>
        <v>3554.8999335387562</v>
      </c>
      <c r="AI32" s="77">
        <f t="shared" si="8"/>
        <v>3554.8999335387562</v>
      </c>
      <c r="AJ32" s="77">
        <f>SUM(AJ25,AJ19,AJ13,AJ7)</f>
        <v>3639.7396672550803</v>
      </c>
      <c r="AK32" s="77">
        <f>SUM(AK25,AK19,AK13,AK7)</f>
        <v>3674.6326170296866</v>
      </c>
      <c r="AL32" s="77">
        <f>SUM(AL25,AL19,AL13,AL7)</f>
        <v>3705.5288901586073</v>
      </c>
      <c r="AM32" s="179">
        <f t="shared" si="9"/>
        <v>3705.5288901586073</v>
      </c>
      <c r="AN32" s="78">
        <f t="shared" ref="AN32:AP34" si="34">SUM(AN25,AN19,AN13,AN7)</f>
        <v>3689.7581153826945</v>
      </c>
      <c r="AO32" s="77">
        <f t="shared" si="34"/>
        <v>3792.5505787759066</v>
      </c>
      <c r="AP32" s="77">
        <f t="shared" si="34"/>
        <v>3978.5904931009882</v>
      </c>
      <c r="AQ32" s="77">
        <f t="shared" si="26"/>
        <v>3978.5904931009882</v>
      </c>
      <c r="AR32" s="77">
        <f t="shared" ref="AR32:AT34" si="35">SUM(AR25,AR19,AR13,AR7)</f>
        <v>4119.0148106386187</v>
      </c>
      <c r="AS32" s="77">
        <f t="shared" si="35"/>
        <v>4162.218955774073</v>
      </c>
      <c r="AT32" s="77">
        <f t="shared" si="35"/>
        <v>4271.3488356943853</v>
      </c>
      <c r="AU32" s="77">
        <f t="shared" si="27"/>
        <v>4271.3488356943853</v>
      </c>
      <c r="AV32" s="77">
        <f t="shared" ref="AV32:AX34" si="36">SUM(AV25,AV19,AV13,AV7)</f>
        <v>4631.2484887159189</v>
      </c>
      <c r="AW32" s="77">
        <f t="shared" si="36"/>
        <v>4642.9664603829497</v>
      </c>
      <c r="AX32" s="77">
        <f t="shared" si="36"/>
        <v>4840.2539679398742</v>
      </c>
      <c r="AY32" s="77">
        <f t="shared" si="10"/>
        <v>4840.2539679398742</v>
      </c>
      <c r="AZ32" s="77">
        <f t="shared" ref="AZ32:BB34" si="37">SUM(AZ25,AZ19,AZ13,AZ7)</f>
        <v>5351.3314545197918</v>
      </c>
      <c r="BA32" s="77">
        <f t="shared" si="37"/>
        <v>0</v>
      </c>
      <c r="BB32" s="77">
        <f t="shared" si="37"/>
        <v>5351.3314545197918</v>
      </c>
      <c r="BC32" s="179">
        <f t="shared" si="11"/>
        <v>5351.3314545197918</v>
      </c>
      <c r="BD32" s="78">
        <f t="shared" ref="BD32:BF32" si="38">SUM(BD25,BD19,BD13,BD7)</f>
        <v>0</v>
      </c>
      <c r="BE32" s="77">
        <f t="shared" si="38"/>
        <v>5352</v>
      </c>
      <c r="BF32" s="77">
        <f t="shared" si="38"/>
        <v>3513.268069607871</v>
      </c>
      <c r="BG32" s="77">
        <f t="shared" si="12"/>
        <v>3513.268069607871</v>
      </c>
      <c r="BH32" s="77">
        <f t="shared" ref="BH32:BJ32" si="39">SUM(BH25,BH19,BH13,BH7)</f>
        <v>0</v>
      </c>
      <c r="BI32" s="77">
        <f t="shared" si="39"/>
        <v>0</v>
      </c>
      <c r="BJ32" s="77">
        <f t="shared" si="39"/>
        <v>0</v>
      </c>
      <c r="BK32" s="77">
        <f t="shared" si="13"/>
        <v>0</v>
      </c>
      <c r="BL32" s="77">
        <f t="shared" ref="BL32:BN32" si="40">SUM(BL25,BL19,BL13,BL7)</f>
        <v>0</v>
      </c>
      <c r="BM32" s="77">
        <f t="shared" si="40"/>
        <v>0</v>
      </c>
      <c r="BN32" s="77">
        <f t="shared" si="40"/>
        <v>0</v>
      </c>
      <c r="BO32" s="77">
        <f t="shared" si="22"/>
        <v>0</v>
      </c>
      <c r="BP32" s="77">
        <f t="shared" ref="BP32:BR32" si="41">SUM(BP25,BP19,BP13,BP7)</f>
        <v>0</v>
      </c>
      <c r="BQ32" s="77">
        <f t="shared" si="41"/>
        <v>0</v>
      </c>
      <c r="BR32" s="77">
        <f t="shared" si="41"/>
        <v>0</v>
      </c>
      <c r="BS32" s="179">
        <f t="shared" si="23"/>
        <v>0</v>
      </c>
    </row>
    <row r="33" spans="2:71" ht="20.100000000000001" customHeight="1">
      <c r="B33" s="431"/>
      <c r="C33" s="15" t="s">
        <v>23</v>
      </c>
      <c r="D33" s="74">
        <f t="shared" ref="D33:G34" si="42">SUM(D26,D20,D14,D8)</f>
        <v>0</v>
      </c>
      <c r="E33" s="75">
        <f t="shared" si="42"/>
        <v>0</v>
      </c>
      <c r="F33" s="75">
        <f t="shared" si="42"/>
        <v>0</v>
      </c>
      <c r="G33" s="76">
        <f t="shared" si="42"/>
        <v>0</v>
      </c>
      <c r="H33" s="77">
        <f t="shared" si="30"/>
        <v>1501.0003414598577</v>
      </c>
      <c r="I33" s="77">
        <f t="shared" si="30"/>
        <v>1410.1398092259535</v>
      </c>
      <c r="J33" s="77">
        <f t="shared" si="30"/>
        <v>1429.1307877383347</v>
      </c>
      <c r="K33" s="77">
        <f t="shared" si="2"/>
        <v>1429.1307877383347</v>
      </c>
      <c r="L33" s="77">
        <f>SUM(L26,L20,L14,L8)</f>
        <v>1359.6251894562306</v>
      </c>
      <c r="M33" s="77">
        <f t="shared" si="30"/>
        <v>1360.950444742489</v>
      </c>
      <c r="N33" s="77">
        <f t="shared" si="30"/>
        <v>1491.5585112803954</v>
      </c>
      <c r="O33" s="77">
        <f t="shared" si="3"/>
        <v>1491.5585112803954</v>
      </c>
      <c r="P33" s="77">
        <f t="shared" si="30"/>
        <v>1740.633619079598</v>
      </c>
      <c r="Q33" s="77">
        <f t="shared" si="30"/>
        <v>1484.4116061076297</v>
      </c>
      <c r="R33" s="77">
        <f t="shared" si="30"/>
        <v>1580.3201333129412</v>
      </c>
      <c r="S33" s="77">
        <f t="shared" si="4"/>
        <v>1580.3201333129412</v>
      </c>
      <c r="T33" s="77">
        <f t="shared" si="30"/>
        <v>1709.4660177408464</v>
      </c>
      <c r="U33" s="77">
        <f t="shared" si="30"/>
        <v>1660.6022886479409</v>
      </c>
      <c r="V33" s="77">
        <f t="shared" si="30"/>
        <v>1692.0745011163808</v>
      </c>
      <c r="W33" s="77">
        <f t="shared" si="5"/>
        <v>1692.0745011163808</v>
      </c>
      <c r="X33" s="78">
        <f t="shared" si="31"/>
        <v>1667.1087684114527</v>
      </c>
      <c r="Y33" s="77">
        <f t="shared" si="31"/>
        <v>1779.9537818783792</v>
      </c>
      <c r="Z33" s="77">
        <f t="shared" si="31"/>
        <v>1854.3174759828767</v>
      </c>
      <c r="AA33" s="77">
        <f t="shared" si="6"/>
        <v>1854.3174759828767</v>
      </c>
      <c r="AB33" s="77">
        <f t="shared" si="32"/>
        <v>1929.4317839743362</v>
      </c>
      <c r="AC33" s="77">
        <f t="shared" si="32"/>
        <v>1765.3523319681622</v>
      </c>
      <c r="AD33" s="77">
        <f>SUM(AD26,AD20,AD14,AD8)</f>
        <v>1853.0051149151809</v>
      </c>
      <c r="AE33" s="77">
        <f t="shared" si="7"/>
        <v>1853.0051149151809</v>
      </c>
      <c r="AF33" s="77">
        <f t="shared" si="33"/>
        <v>2179.2780916913084</v>
      </c>
      <c r="AG33" s="77">
        <f t="shared" si="33"/>
        <v>2181.6529047033068</v>
      </c>
      <c r="AH33" s="77">
        <f t="shared" si="33"/>
        <v>2105.1609809067295</v>
      </c>
      <c r="AI33" s="77">
        <f t="shared" si="8"/>
        <v>2105.1609809067295</v>
      </c>
      <c r="AJ33" s="77">
        <f t="shared" ref="AJ33:AL34" si="43">SUM(AJ26,AJ20,AJ14,AJ8)</f>
        <v>2199.5789077482887</v>
      </c>
      <c r="AK33" s="77">
        <f t="shared" si="43"/>
        <v>2384.8424491701844</v>
      </c>
      <c r="AL33" s="77">
        <f t="shared" si="43"/>
        <v>2410.0787346284442</v>
      </c>
      <c r="AM33" s="179">
        <f t="shared" si="9"/>
        <v>2410.0787346284442</v>
      </c>
      <c r="AN33" s="78">
        <f>SUM(AN26,AN20,AN14,AN8)</f>
        <v>2422.4280197358585</v>
      </c>
      <c r="AO33" s="77">
        <f>SUM(AO26,AO20,AO14,AO8)</f>
        <v>2514.3528607279291</v>
      </c>
      <c r="AP33" s="77">
        <f t="shared" si="34"/>
        <v>2526.3899953158634</v>
      </c>
      <c r="AQ33" s="77">
        <f t="shared" si="26"/>
        <v>2526.3899953158634</v>
      </c>
      <c r="AR33" s="77">
        <f t="shared" si="35"/>
        <v>2590.2664942981182</v>
      </c>
      <c r="AS33" s="77">
        <f t="shared" si="35"/>
        <v>2489.3430124868755</v>
      </c>
      <c r="AT33" s="77">
        <f t="shared" si="35"/>
        <v>2522.7946921633329</v>
      </c>
      <c r="AU33" s="77">
        <f t="shared" si="27"/>
        <v>2522.7946921633329</v>
      </c>
      <c r="AV33" s="77">
        <f t="shared" si="36"/>
        <v>3107.422865996381</v>
      </c>
      <c r="AW33" s="77">
        <f t="shared" si="36"/>
        <v>2922.0116917125151</v>
      </c>
      <c r="AX33" s="77">
        <f t="shared" si="36"/>
        <v>3120.5490974268214</v>
      </c>
      <c r="AY33" s="77">
        <f t="shared" si="10"/>
        <v>3120.5490974268214</v>
      </c>
      <c r="AZ33" s="77">
        <f t="shared" si="37"/>
        <v>3573.26078611905</v>
      </c>
      <c r="BA33" s="77">
        <f t="shared" si="37"/>
        <v>0</v>
      </c>
      <c r="BB33" s="77">
        <f t="shared" si="37"/>
        <v>3719.8689693362153</v>
      </c>
      <c r="BC33" s="179">
        <f t="shared" si="11"/>
        <v>3719.8689693362153</v>
      </c>
      <c r="BD33" s="78">
        <f>SUM(BD26,BD20,BD14,BD8)</f>
        <v>0</v>
      </c>
      <c r="BE33" s="77">
        <f>SUM(BE26,BE20,BE14,BE8)</f>
        <v>3720</v>
      </c>
      <c r="BF33" s="77">
        <f t="shared" ref="BF33:BH33" si="44">SUM(BF26,BF20,BF14,BF8)</f>
        <v>2058.7872090161532</v>
      </c>
      <c r="BG33" s="77">
        <f t="shared" si="12"/>
        <v>2058.7872090161532</v>
      </c>
      <c r="BH33" s="77">
        <f t="shared" ref="BH33:BJ33" si="45">SUM(BH26,BH20,BH14,BH8)</f>
        <v>0</v>
      </c>
      <c r="BI33" s="77">
        <f t="shared" si="45"/>
        <v>0</v>
      </c>
      <c r="BJ33" s="77">
        <f t="shared" si="45"/>
        <v>0</v>
      </c>
      <c r="BK33" s="77">
        <f t="shared" si="13"/>
        <v>0</v>
      </c>
      <c r="BL33" s="77">
        <f t="shared" ref="BL33:BN33" si="46">SUM(BL26,BL20,BL14,BL8)</f>
        <v>0</v>
      </c>
      <c r="BM33" s="77">
        <f t="shared" si="46"/>
        <v>0</v>
      </c>
      <c r="BN33" s="77">
        <f t="shared" si="46"/>
        <v>0</v>
      </c>
      <c r="BO33" s="77">
        <f t="shared" si="22"/>
        <v>0</v>
      </c>
      <c r="BP33" s="77">
        <f t="shared" ref="BP33:BR33" si="47">SUM(BP26,BP20,BP14,BP8)</f>
        <v>0</v>
      </c>
      <c r="BQ33" s="77">
        <f t="shared" si="47"/>
        <v>0</v>
      </c>
      <c r="BR33" s="77">
        <f t="shared" si="47"/>
        <v>0</v>
      </c>
      <c r="BS33" s="179">
        <f t="shared" si="23"/>
        <v>0</v>
      </c>
    </row>
    <row r="34" spans="2:71" ht="20.100000000000001" customHeight="1" thickBot="1">
      <c r="B34" s="431"/>
      <c r="C34" s="15" t="s">
        <v>24</v>
      </c>
      <c r="D34" s="74">
        <f t="shared" si="42"/>
        <v>0</v>
      </c>
      <c r="E34" s="75">
        <f t="shared" si="42"/>
        <v>0</v>
      </c>
      <c r="F34" s="75">
        <f t="shared" si="42"/>
        <v>0</v>
      </c>
      <c r="G34" s="76">
        <f t="shared" si="42"/>
        <v>0</v>
      </c>
      <c r="H34" s="77">
        <f t="shared" si="30"/>
        <v>900.00942416514204</v>
      </c>
      <c r="I34" s="77">
        <f t="shared" si="30"/>
        <v>1028.0775224152671</v>
      </c>
      <c r="J34" s="77">
        <f t="shared" si="30"/>
        <v>971.78090964084572</v>
      </c>
      <c r="K34" s="77">
        <f t="shared" si="2"/>
        <v>971.78090964084572</v>
      </c>
      <c r="L34" s="77">
        <f>SUM(L27,L21,L15,L9)</f>
        <v>817.0274722945818</v>
      </c>
      <c r="M34" s="77">
        <f t="shared" si="30"/>
        <v>904.40324671437702</v>
      </c>
      <c r="N34" s="77">
        <f t="shared" si="30"/>
        <v>955.63114665773935</v>
      </c>
      <c r="O34" s="77">
        <f t="shared" si="3"/>
        <v>955.63114665773935</v>
      </c>
      <c r="P34" s="77">
        <f t="shared" si="30"/>
        <v>934.24811479410141</v>
      </c>
      <c r="Q34" s="77">
        <f t="shared" si="30"/>
        <v>1341.7316045927541</v>
      </c>
      <c r="R34" s="77">
        <f t="shared" si="30"/>
        <v>1291.1020954143528</v>
      </c>
      <c r="S34" s="77">
        <f t="shared" si="4"/>
        <v>1291.1020954143528</v>
      </c>
      <c r="T34" s="77">
        <f t="shared" si="30"/>
        <v>1210.489522009723</v>
      </c>
      <c r="U34" s="77">
        <f t="shared" si="30"/>
        <v>1168.6295355708714</v>
      </c>
      <c r="V34" s="77">
        <f t="shared" si="30"/>
        <v>1305.7214195226998</v>
      </c>
      <c r="W34" s="77">
        <f t="shared" si="5"/>
        <v>1305.7214195226998</v>
      </c>
      <c r="X34" s="78">
        <f t="shared" si="31"/>
        <v>1422.1314674379539</v>
      </c>
      <c r="Y34" s="77">
        <f t="shared" si="31"/>
        <v>1447.8544678517162</v>
      </c>
      <c r="Z34" s="77">
        <f t="shared" si="31"/>
        <v>1482.1735302881261</v>
      </c>
      <c r="AA34" s="77">
        <f t="shared" si="6"/>
        <v>1482.1735302881261</v>
      </c>
      <c r="AB34" s="77">
        <f t="shared" si="32"/>
        <v>1419.0465780304414</v>
      </c>
      <c r="AC34" s="77">
        <f t="shared" si="32"/>
        <v>1700.0446753972558</v>
      </c>
      <c r="AD34" s="77">
        <f>SUM(AD27,AD21,AD15,AD9)</f>
        <v>1518.2033113308289</v>
      </c>
      <c r="AE34" s="77">
        <f t="shared" si="7"/>
        <v>1518.2033113308289</v>
      </c>
      <c r="AF34" s="77">
        <f t="shared" si="33"/>
        <v>1270.2517907190731</v>
      </c>
      <c r="AG34" s="77">
        <f t="shared" si="33"/>
        <v>1301.8006031195353</v>
      </c>
      <c r="AH34" s="77">
        <f t="shared" si="33"/>
        <v>1449.7389526320262</v>
      </c>
      <c r="AI34" s="77">
        <f t="shared" si="8"/>
        <v>1449.7389526320262</v>
      </c>
      <c r="AJ34" s="77">
        <f t="shared" si="43"/>
        <v>1440.1607595067921</v>
      </c>
      <c r="AK34" s="77">
        <f t="shared" si="43"/>
        <v>1289.7901678595026</v>
      </c>
      <c r="AL34" s="77">
        <f t="shared" si="43"/>
        <v>1295.4501555301633</v>
      </c>
      <c r="AM34" s="179">
        <f t="shared" si="9"/>
        <v>1295.4501555301633</v>
      </c>
      <c r="AN34" s="78">
        <f>SUM(AN27,AN21,AN15,AN9)</f>
        <v>1267.3300956468365</v>
      </c>
      <c r="AO34" s="77">
        <f>SUM(AO27,AO21,AO15,AO9)</f>
        <v>1278.1977180479773</v>
      </c>
      <c r="AP34" s="77">
        <f t="shared" si="34"/>
        <v>1452.2004977851245</v>
      </c>
      <c r="AQ34" s="77">
        <f t="shared" si="26"/>
        <v>1452.2004977851245</v>
      </c>
      <c r="AR34" s="77">
        <f t="shared" si="35"/>
        <v>1528.7483163405007</v>
      </c>
      <c r="AS34" s="77">
        <f t="shared" si="35"/>
        <v>1672.875943287198</v>
      </c>
      <c r="AT34" s="77">
        <f t="shared" si="35"/>
        <v>1748.5541435310524</v>
      </c>
      <c r="AU34" s="77">
        <f t="shared" si="27"/>
        <v>1748.5541435310524</v>
      </c>
      <c r="AV34" s="77">
        <f t="shared" si="36"/>
        <v>1523.8256227195382</v>
      </c>
      <c r="AW34" s="77">
        <f t="shared" si="36"/>
        <v>1720.9547686704343</v>
      </c>
      <c r="AX34" s="77">
        <f t="shared" si="36"/>
        <v>1719.704870513053</v>
      </c>
      <c r="AY34" s="77">
        <f t="shared" si="10"/>
        <v>1719.704870513053</v>
      </c>
      <c r="AZ34" s="77">
        <f t="shared" si="37"/>
        <v>1778.0706684007421</v>
      </c>
      <c r="BA34" s="77">
        <f t="shared" si="37"/>
        <v>0</v>
      </c>
      <c r="BB34" s="77">
        <f t="shared" si="37"/>
        <v>1631.4624851835763</v>
      </c>
      <c r="BC34" s="179">
        <f t="shared" si="11"/>
        <v>1631.4624851835763</v>
      </c>
      <c r="BD34" s="78">
        <f>SUM(BD27,BD21,BD15,BD9)</f>
        <v>0</v>
      </c>
      <c r="BE34" s="77">
        <f>SUM(BE27,BE21,BE15,BE9)</f>
        <v>1632</v>
      </c>
      <c r="BF34" s="77">
        <f t="shared" ref="BF34:BH34" si="48">SUM(BF27,BF21,BF15,BF9)</f>
        <v>1454.4808605917178</v>
      </c>
      <c r="BG34" s="77">
        <f t="shared" si="12"/>
        <v>1454.4808605917178</v>
      </c>
      <c r="BH34" s="77">
        <f t="shared" ref="BH34:BJ34" si="49">SUM(BH27,BH21,BH15,BH9)</f>
        <v>0</v>
      </c>
      <c r="BI34" s="77">
        <f t="shared" si="49"/>
        <v>0</v>
      </c>
      <c r="BJ34" s="77">
        <f t="shared" si="49"/>
        <v>0</v>
      </c>
      <c r="BK34" s="77">
        <f t="shared" si="13"/>
        <v>0</v>
      </c>
      <c r="BL34" s="77">
        <f t="shared" ref="BL34:BN34" si="50">SUM(BL27,BL21,BL15,BL9)</f>
        <v>0</v>
      </c>
      <c r="BM34" s="77">
        <f t="shared" si="50"/>
        <v>0</v>
      </c>
      <c r="BN34" s="77">
        <f t="shared" si="50"/>
        <v>0</v>
      </c>
      <c r="BO34" s="77">
        <f t="shared" si="22"/>
        <v>0</v>
      </c>
      <c r="BP34" s="77">
        <f t="shared" ref="BP34:BR34" si="51">SUM(BP27,BP21,BP15,BP9)</f>
        <v>0</v>
      </c>
      <c r="BQ34" s="77">
        <f t="shared" si="51"/>
        <v>0</v>
      </c>
      <c r="BR34" s="77">
        <f t="shared" si="51"/>
        <v>0</v>
      </c>
      <c r="BS34" s="179">
        <f t="shared" si="23"/>
        <v>0</v>
      </c>
    </row>
    <row r="35" spans="2:71" ht="20.100000000000001" customHeight="1">
      <c r="B35" s="431"/>
      <c r="C35" s="8" t="s">
        <v>30</v>
      </c>
      <c r="D35" s="79"/>
      <c r="E35" s="80"/>
      <c r="F35" s="80"/>
      <c r="G35" s="81"/>
      <c r="H35" s="82">
        <v>0</v>
      </c>
      <c r="I35" s="82">
        <v>0</v>
      </c>
      <c r="J35" s="82">
        <v>0</v>
      </c>
      <c r="K35" s="82">
        <f t="shared" si="2"/>
        <v>0</v>
      </c>
      <c r="L35" s="82">
        <v>12</v>
      </c>
      <c r="M35" s="82">
        <v>47</v>
      </c>
      <c r="N35" s="82">
        <v>59</v>
      </c>
      <c r="O35" s="82">
        <f t="shared" si="3"/>
        <v>59</v>
      </c>
      <c r="P35" s="82">
        <v>97</v>
      </c>
      <c r="Q35" s="82">
        <v>195</v>
      </c>
      <c r="R35" s="82">
        <v>205</v>
      </c>
      <c r="S35" s="82">
        <f t="shared" si="4"/>
        <v>205</v>
      </c>
      <c r="T35" s="82">
        <v>193</v>
      </c>
      <c r="U35" s="82">
        <v>143.14605522155762</v>
      </c>
      <c r="V35" s="82">
        <v>144.43019104003906</v>
      </c>
      <c r="W35" s="82">
        <f t="shared" si="5"/>
        <v>144.43019104003906</v>
      </c>
      <c r="X35" s="83">
        <v>173.97710824012754</v>
      </c>
      <c r="Y35" s="82">
        <v>127.64919543266294</v>
      </c>
      <c r="Z35" s="82">
        <v>129.62205934524536</v>
      </c>
      <c r="AA35" s="82">
        <f t="shared" si="6"/>
        <v>129.62205934524536</v>
      </c>
      <c r="AB35" s="82">
        <v>175.32175636291504</v>
      </c>
      <c r="AC35" s="82">
        <v>179.96414756774902</v>
      </c>
      <c r="AD35" s="82">
        <v>182.01176881790161</v>
      </c>
      <c r="AE35" s="82">
        <f t="shared" si="7"/>
        <v>182.01176881790161</v>
      </c>
      <c r="AF35" s="82">
        <v>190.90192365646362</v>
      </c>
      <c r="AG35" s="82">
        <v>174.80073237419128</v>
      </c>
      <c r="AH35" s="82">
        <v>188.16315841674805</v>
      </c>
      <c r="AI35" s="82">
        <f t="shared" si="8"/>
        <v>188.16315841674805</v>
      </c>
      <c r="AJ35" s="82">
        <v>188</v>
      </c>
      <c r="AK35" s="82">
        <v>233.97626876831055</v>
      </c>
      <c r="AL35" s="82">
        <v>212.40101051330566</v>
      </c>
      <c r="AM35" s="180">
        <f t="shared" si="9"/>
        <v>212.40101051330566</v>
      </c>
      <c r="AN35" s="83">
        <v>252.54660415649414</v>
      </c>
      <c r="AO35" s="82">
        <v>258.59900283813477</v>
      </c>
      <c r="AP35" s="82">
        <v>290.9062328338623</v>
      </c>
      <c r="AQ35" s="82">
        <f t="shared" si="26"/>
        <v>290.9062328338623</v>
      </c>
      <c r="AR35" s="82">
        <v>179.33234596252441</v>
      </c>
      <c r="AS35" s="82">
        <v>285.97924852371216</v>
      </c>
      <c r="AT35" s="82">
        <v>183.1201548576355</v>
      </c>
      <c r="AU35" s="82">
        <f t="shared" si="27"/>
        <v>183.1201548576355</v>
      </c>
      <c r="AV35" s="82">
        <v>168.39994406700134</v>
      </c>
      <c r="AW35" s="82">
        <v>169.15725493431091</v>
      </c>
      <c r="AX35" s="82">
        <v>251.78280806541443</v>
      </c>
      <c r="AY35" s="82">
        <f t="shared" si="10"/>
        <v>251.78280806541443</v>
      </c>
      <c r="AZ35" s="82">
        <v>255.4818549156189</v>
      </c>
      <c r="BA35" s="82"/>
      <c r="BB35" s="82">
        <v>255.4818549156189</v>
      </c>
      <c r="BC35" s="180">
        <f t="shared" si="11"/>
        <v>255.4818549156189</v>
      </c>
      <c r="BD35" s="83"/>
      <c r="BE35" s="82">
        <v>255</v>
      </c>
      <c r="BF35" s="82">
        <v>255</v>
      </c>
      <c r="BG35" s="82">
        <f t="shared" si="12"/>
        <v>255</v>
      </c>
      <c r="BH35" s="82"/>
      <c r="BI35" s="82"/>
      <c r="BJ35" s="82"/>
      <c r="BK35" s="82">
        <f t="shared" si="13"/>
        <v>0</v>
      </c>
      <c r="BL35" s="82"/>
      <c r="BM35" s="82"/>
      <c r="BN35" s="82"/>
      <c r="BO35" s="82">
        <f t="shared" si="22"/>
        <v>0</v>
      </c>
      <c r="BP35" s="82"/>
      <c r="BQ35" s="82"/>
      <c r="BR35" s="82"/>
      <c r="BS35" s="180">
        <f t="shared" si="23"/>
        <v>0</v>
      </c>
    </row>
    <row r="36" spans="2:71" ht="20.100000000000001" customHeight="1" thickBot="1">
      <c r="B36" s="432"/>
      <c r="C36" s="31" t="s">
        <v>31</v>
      </c>
      <c r="D36" s="84"/>
      <c r="E36" s="85"/>
      <c r="F36" s="85"/>
      <c r="G36" s="86"/>
      <c r="H36" s="87">
        <v>14.5</v>
      </c>
      <c r="I36" s="87">
        <v>14.5</v>
      </c>
      <c r="J36" s="87">
        <v>14.5</v>
      </c>
      <c r="K36" s="87">
        <f t="shared" si="2"/>
        <v>14.5</v>
      </c>
      <c r="L36" s="87">
        <v>14.5</v>
      </c>
      <c r="M36" s="88">
        <v>14.5</v>
      </c>
      <c r="N36" s="88">
        <v>13.5</v>
      </c>
      <c r="O36" s="87">
        <f t="shared" si="3"/>
        <v>13.5</v>
      </c>
      <c r="P36" s="88">
        <v>13.5</v>
      </c>
      <c r="Q36" s="88">
        <v>13.5</v>
      </c>
      <c r="R36" s="88">
        <v>15.5</v>
      </c>
      <c r="S36" s="87">
        <f t="shared" si="4"/>
        <v>15.5</v>
      </c>
      <c r="T36" s="88">
        <v>16.5</v>
      </c>
      <c r="U36" s="88">
        <v>16.5</v>
      </c>
      <c r="V36" s="88">
        <v>15.5</v>
      </c>
      <c r="W36" s="88">
        <f t="shared" si="5"/>
        <v>15.5</v>
      </c>
      <c r="X36" s="196">
        <v>16.5</v>
      </c>
      <c r="Y36" s="88">
        <v>16.5</v>
      </c>
      <c r="Z36" s="88">
        <v>16.5</v>
      </c>
      <c r="AA36" s="88">
        <f t="shared" si="6"/>
        <v>16.5</v>
      </c>
      <c r="AB36" s="88">
        <f t="shared" si="6"/>
        <v>16.5</v>
      </c>
      <c r="AC36" s="88">
        <v>13.5</v>
      </c>
      <c r="AD36" s="88">
        <v>13.5</v>
      </c>
      <c r="AE36" s="88">
        <f t="shared" si="7"/>
        <v>13.5</v>
      </c>
      <c r="AF36" s="88">
        <v>12.5</v>
      </c>
      <c r="AG36" s="88">
        <v>12.5</v>
      </c>
      <c r="AH36" s="88">
        <v>11.5</v>
      </c>
      <c r="AI36" s="88">
        <f t="shared" si="8"/>
        <v>11.5</v>
      </c>
      <c r="AJ36" s="88">
        <v>11.5</v>
      </c>
      <c r="AK36" s="88">
        <v>11.5</v>
      </c>
      <c r="AL36" s="88">
        <v>11.5</v>
      </c>
      <c r="AM36" s="199">
        <f t="shared" si="9"/>
        <v>11.5</v>
      </c>
      <c r="AN36" s="196">
        <v>12.5</v>
      </c>
      <c r="AO36" s="88">
        <v>12.5</v>
      </c>
      <c r="AP36" s="88">
        <v>12.5</v>
      </c>
      <c r="AQ36" s="88">
        <f t="shared" si="26"/>
        <v>12.5</v>
      </c>
      <c r="AR36" s="88">
        <f>+AQ36</f>
        <v>12.5</v>
      </c>
      <c r="AS36" s="88">
        <f>+AR36</f>
        <v>12.5</v>
      </c>
      <c r="AT36" s="88">
        <f>+AS36</f>
        <v>12.5</v>
      </c>
      <c r="AU36" s="88">
        <f t="shared" si="27"/>
        <v>12.5</v>
      </c>
      <c r="AV36" s="88">
        <f>+AU36</f>
        <v>12.5</v>
      </c>
      <c r="AW36" s="88">
        <v>12.5</v>
      </c>
      <c r="AX36" s="88">
        <v>12.5</v>
      </c>
      <c r="AY36" s="88">
        <f t="shared" si="10"/>
        <v>12.5</v>
      </c>
      <c r="AZ36" s="88">
        <f t="shared" si="10"/>
        <v>12.5</v>
      </c>
      <c r="BA36" s="88">
        <f t="shared" si="10"/>
        <v>12.5</v>
      </c>
      <c r="BB36" s="88">
        <f t="shared" si="10"/>
        <v>12.5</v>
      </c>
      <c r="BC36" s="199">
        <f t="shared" si="11"/>
        <v>12.5</v>
      </c>
      <c r="BD36" s="196"/>
      <c r="BE36" s="88">
        <v>12</v>
      </c>
      <c r="BF36" s="88">
        <v>10</v>
      </c>
      <c r="BG36" s="88">
        <f t="shared" si="12"/>
        <v>10</v>
      </c>
      <c r="BH36" s="88"/>
      <c r="BI36" s="88"/>
      <c r="BJ36" s="88"/>
      <c r="BK36" s="88">
        <f t="shared" si="13"/>
        <v>0</v>
      </c>
      <c r="BL36" s="88"/>
      <c r="BM36" s="88"/>
      <c r="BN36" s="88"/>
      <c r="BO36" s="88">
        <f t="shared" si="22"/>
        <v>0</v>
      </c>
      <c r="BP36" s="88"/>
      <c r="BQ36" s="88"/>
      <c r="BR36" s="88"/>
      <c r="BS36" s="199">
        <f t="shared" si="23"/>
        <v>0</v>
      </c>
    </row>
    <row r="37" spans="2:71">
      <c r="AO37" s="3"/>
    </row>
    <row r="38" spans="2:71">
      <c r="AO38" s="3"/>
    </row>
    <row r="39" spans="2:71" ht="15.75" thickBot="1">
      <c r="AO39" s="3"/>
    </row>
    <row r="40" spans="2:71" ht="15.75" thickBot="1">
      <c r="B40" s="204"/>
      <c r="C40" s="205" t="s">
        <v>93</v>
      </c>
      <c r="D40" s="206"/>
      <c r="E40" s="206"/>
      <c r="F40" s="206"/>
      <c r="G40" s="206"/>
      <c r="H40" s="207">
        <v>0.68307495649543404</v>
      </c>
      <c r="I40" s="207">
        <v>0.59562252595307752</v>
      </c>
      <c r="J40" s="207">
        <v>0.61731319080075508</v>
      </c>
      <c r="K40" s="207">
        <f>J40</f>
        <v>0.61731319080075508</v>
      </c>
      <c r="L40" s="207">
        <v>0.63324071228599743</v>
      </c>
      <c r="M40" s="207">
        <v>0.655987616535195</v>
      </c>
      <c r="N40" s="207">
        <v>0.68358593449669913</v>
      </c>
      <c r="O40" s="207">
        <f>N40</f>
        <v>0.68358593449669913</v>
      </c>
      <c r="P40" s="207">
        <v>0.69730472452803682</v>
      </c>
      <c r="Q40" s="207">
        <v>0.7322012733429788</v>
      </c>
      <c r="R40" s="207">
        <v>0.73703237980382763</v>
      </c>
      <c r="S40" s="207">
        <f>R40</f>
        <v>0.73703237980382763</v>
      </c>
      <c r="T40" s="207">
        <v>0.74286740630317938</v>
      </c>
      <c r="U40" s="207">
        <v>0.75674561380800831</v>
      </c>
      <c r="V40" s="207">
        <v>0.77141858398881302</v>
      </c>
      <c r="W40" s="207">
        <f>V40</f>
        <v>0.77141858398881302</v>
      </c>
      <c r="X40" s="207">
        <v>0.77362737399469239</v>
      </c>
      <c r="Y40" s="207">
        <v>0.78649911512985604</v>
      </c>
      <c r="Z40" s="207">
        <v>0.79098419581331114</v>
      </c>
      <c r="AA40" s="207">
        <f>Z40</f>
        <v>0.79098419581331114</v>
      </c>
      <c r="AB40" s="207">
        <v>0.79492856803643264</v>
      </c>
      <c r="AC40" s="207">
        <v>0.80214999651481</v>
      </c>
      <c r="AD40" s="207">
        <v>0.83707145548459727</v>
      </c>
      <c r="AE40" s="207">
        <f>AD40</f>
        <v>0.83707145548459727</v>
      </c>
      <c r="AF40" s="207">
        <v>0.84102933212013253</v>
      </c>
      <c r="AG40" s="207">
        <v>0.8413273723128164</v>
      </c>
      <c r="AH40" s="207">
        <v>0.84529369786436659</v>
      </c>
      <c r="AI40" s="207">
        <f>AH40</f>
        <v>0.84529369786436659</v>
      </c>
      <c r="AJ40" s="207">
        <v>0.85</v>
      </c>
      <c r="AK40" s="207">
        <v>0.86366545057596833</v>
      </c>
      <c r="AL40" s="207">
        <v>0.8946644527296419</v>
      </c>
      <c r="AM40" s="208">
        <f>AL40</f>
        <v>0.8946644527296419</v>
      </c>
      <c r="AN40" s="207">
        <v>0.89379055004524866</v>
      </c>
      <c r="AO40" s="207">
        <v>0.89651531826194619</v>
      </c>
      <c r="AP40" s="207">
        <v>0.90434285657622526</v>
      </c>
      <c r="AQ40" s="207">
        <f>AP40</f>
        <v>0.90434285657622526</v>
      </c>
      <c r="AR40" s="207">
        <v>0.90744670409016803</v>
      </c>
      <c r="AS40" s="207">
        <v>0.90673727117776814</v>
      </c>
      <c r="AT40" s="207">
        <v>0.90859839272080456</v>
      </c>
      <c r="AU40" s="207">
        <f>AT40</f>
        <v>0.90859839272080456</v>
      </c>
      <c r="AV40" s="207">
        <v>0.90859839272080456</v>
      </c>
      <c r="AW40" s="207">
        <v>0.92059822178106721</v>
      </c>
      <c r="AX40" s="207">
        <v>0.92317726054823934</v>
      </c>
      <c r="AY40" s="207">
        <f>AX40</f>
        <v>0.92317726054823934</v>
      </c>
      <c r="AZ40" s="207">
        <v>0.91378907446518354</v>
      </c>
      <c r="BA40" s="207"/>
      <c r="BB40" s="207">
        <v>0.92084275205270771</v>
      </c>
      <c r="BC40" s="208">
        <f>BB40</f>
        <v>0.92084275205270771</v>
      </c>
      <c r="BD40" s="207"/>
      <c r="BE40" s="207">
        <v>0.91</v>
      </c>
      <c r="BF40" s="207">
        <v>0.80369999999999997</v>
      </c>
      <c r="BG40" s="207">
        <f>BF40</f>
        <v>0.80369999999999997</v>
      </c>
      <c r="BH40" s="207"/>
      <c r="BI40" s="207"/>
      <c r="BJ40" s="207"/>
      <c r="BK40" s="207">
        <f>BJ40</f>
        <v>0</v>
      </c>
      <c r="BL40" s="207"/>
      <c r="BM40" s="207"/>
      <c r="BN40" s="207"/>
      <c r="BO40" s="207">
        <f>BN40</f>
        <v>0</v>
      </c>
      <c r="BP40" s="207"/>
      <c r="BQ40" s="207"/>
      <c r="BR40" s="207"/>
      <c r="BS40" s="208">
        <f>BR40</f>
        <v>0</v>
      </c>
    </row>
    <row r="41" spans="2:71">
      <c r="H41" s="197"/>
      <c r="I41" s="197"/>
      <c r="J41" s="197"/>
      <c r="K41" s="197"/>
      <c r="L41" s="197"/>
      <c r="M41" s="197"/>
    </row>
    <row r="43" spans="2:71">
      <c r="B43" s="125" t="s">
        <v>74</v>
      </c>
      <c r="C43" s="125" t="s">
        <v>76</v>
      </c>
      <c r="D43" s="162"/>
      <c r="AK43" s="323"/>
      <c r="AL43" s="324"/>
      <c r="AM43" s="324"/>
      <c r="AN43" s="324"/>
      <c r="AO43" s="324"/>
      <c r="AP43" s="317"/>
    </row>
    <row r="44" spans="2:71">
      <c r="B44"/>
      <c r="C44" s="125" t="s">
        <v>77</v>
      </c>
      <c r="D44" s="162"/>
      <c r="AK44" s="323"/>
      <c r="AL44" s="324"/>
      <c r="AM44" s="324"/>
      <c r="AN44" s="324"/>
      <c r="AO44" s="324"/>
      <c r="AP44" s="317"/>
    </row>
    <row r="45" spans="2:71">
      <c r="B45"/>
      <c r="C45" s="125" t="s">
        <v>78</v>
      </c>
      <c r="D45" s="162"/>
      <c r="AK45" s="323"/>
      <c r="AL45" s="324"/>
      <c r="AM45" s="324"/>
      <c r="AN45" s="324"/>
      <c r="AO45" s="324"/>
      <c r="AP45" s="317"/>
    </row>
    <row r="46" spans="2:71">
      <c r="B46"/>
      <c r="C46"/>
      <c r="D46" s="162"/>
      <c r="AK46" s="323"/>
      <c r="AL46" s="324"/>
      <c r="AM46" s="324"/>
      <c r="AN46" s="324"/>
      <c r="AO46" s="324"/>
      <c r="AP46" s="317"/>
    </row>
    <row r="47" spans="2:71">
      <c r="B47"/>
      <c r="C47" s="125" t="s">
        <v>79</v>
      </c>
      <c r="D47" s="162"/>
      <c r="AK47" s="323"/>
      <c r="AL47" s="324"/>
      <c r="AM47" s="324"/>
      <c r="AN47" s="324"/>
      <c r="AO47" s="324"/>
      <c r="AP47" s="317"/>
    </row>
    <row r="48" spans="2:71">
      <c r="B48"/>
      <c r="C48" s="125" t="s">
        <v>80</v>
      </c>
      <c r="D48" s="162"/>
      <c r="AK48" s="317"/>
      <c r="AL48" s="317"/>
      <c r="AM48" s="317"/>
      <c r="AN48" s="317"/>
      <c r="AO48" s="317"/>
      <c r="AP48" s="317"/>
    </row>
    <row r="49" spans="2:42">
      <c r="B49"/>
      <c r="C49" s="125" t="s">
        <v>81</v>
      </c>
      <c r="D49" s="162"/>
      <c r="AK49" s="317"/>
      <c r="AL49" s="317"/>
      <c r="AM49" s="317"/>
      <c r="AN49" s="317"/>
      <c r="AO49" s="317"/>
      <c r="AP49" s="317"/>
    </row>
    <row r="50" spans="2:42">
      <c r="B50"/>
      <c r="C50" s="125" t="s">
        <v>82</v>
      </c>
      <c r="D50" s="162"/>
      <c r="AO50" s="3"/>
    </row>
    <row r="51" spans="2:42">
      <c r="B51"/>
      <c r="C51"/>
      <c r="D51" s="162"/>
      <c r="AM51" s="304"/>
    </row>
    <row r="52" spans="2:42">
      <c r="B52"/>
      <c r="C52" s="163" t="s">
        <v>83</v>
      </c>
      <c r="D52" s="162"/>
      <c r="AM52" s="304"/>
    </row>
    <row r="53" spans="2:42">
      <c r="B53"/>
      <c r="C53" s="164" t="s">
        <v>84</v>
      </c>
      <c r="D53" s="162"/>
      <c r="AM53" s="304"/>
    </row>
    <row r="54" spans="2:42">
      <c r="B54"/>
      <c r="C54" s="164" t="s">
        <v>85</v>
      </c>
      <c r="D54" s="162"/>
      <c r="AM54" s="304"/>
    </row>
    <row r="55" spans="2:42">
      <c r="B55"/>
      <c r="C55" s="163" t="s">
        <v>86</v>
      </c>
      <c r="D55" s="162"/>
      <c r="AM55" s="304"/>
    </row>
    <row r="56" spans="2:42">
      <c r="B56"/>
      <c r="C56" s="164" t="s">
        <v>87</v>
      </c>
      <c r="D56" s="162"/>
    </row>
    <row r="57" spans="2:42">
      <c r="B57"/>
      <c r="C57" s="164" t="s">
        <v>88</v>
      </c>
      <c r="D57" s="162"/>
    </row>
    <row r="58" spans="2:42">
      <c r="B58"/>
      <c r="C58" s="228" t="s">
        <v>144</v>
      </c>
      <c r="D58" s="162"/>
    </row>
    <row r="59" spans="2:42">
      <c r="B59"/>
      <c r="C59" s="228" t="s">
        <v>147</v>
      </c>
      <c r="D59" s="162"/>
    </row>
    <row r="60" spans="2:42">
      <c r="C60" s="164" t="s">
        <v>89</v>
      </c>
    </row>
    <row r="61" spans="2:42">
      <c r="C61" s="164" t="s">
        <v>90</v>
      </c>
    </row>
    <row r="62" spans="2:42">
      <c r="C62" s="228" t="s">
        <v>220</v>
      </c>
    </row>
  </sheetData>
  <mergeCells count="10">
    <mergeCell ref="BD2:BS2"/>
    <mergeCell ref="AN2:BC2"/>
    <mergeCell ref="B22:B27"/>
    <mergeCell ref="B28:B36"/>
    <mergeCell ref="D2:G2"/>
    <mergeCell ref="H2:W2"/>
    <mergeCell ref="X2:AM2"/>
    <mergeCell ref="B4:B9"/>
    <mergeCell ref="B10:B15"/>
    <mergeCell ref="B16:B21"/>
  </mergeCells>
  <pageMargins left="0.7" right="0.7" top="0.75" bottom="0.75" header="0.3" footer="0.3"/>
  <pageSetup paperSize="9" orientation="portrait" r:id="rId1"/>
  <ignoredErrors>
    <ignoredError sqref="AQ15 AQ18:AQ34 AU15:AY15 AU21:AY21 AU19:AU20 AY20 AU27:AY27 AU25:AU26 AY26 AU32:AY33 AU31 AY31 AU18:AY18 AU16 AY16 AU24:AY24 AU22 AY22 AU30:AY30 AU28 AY28 AU17 AY17 AU23 AY23 AU29 AY29 AY19 AY25"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57"/>
  <sheetViews>
    <sheetView zoomScale="80" zoomScaleNormal="80" workbookViewId="0">
      <pane ySplit="1" topLeftCell="A374" activePane="bottomLeft" state="frozen"/>
      <selection pane="bottomLeft" activeCell="G387" sqref="G387"/>
    </sheetView>
  </sheetViews>
  <sheetFormatPr defaultRowHeight="15"/>
  <cols>
    <col min="1" max="1" width="9.140625" style="126"/>
    <col min="2" max="2" width="12.5703125" style="125" customWidth="1"/>
    <col min="3" max="3" width="10.7109375" style="125" bestFit="1" customWidth="1"/>
    <col min="4" max="4" width="9.140625" style="124"/>
    <col min="5" max="6" width="14.5703125" style="124" customWidth="1"/>
    <col min="7" max="7" width="13.42578125" style="337" customWidth="1"/>
    <col min="8" max="8" width="10.7109375" style="124" bestFit="1" customWidth="1"/>
    <col min="9" max="9" width="13.42578125" style="124" customWidth="1"/>
    <col min="10" max="10" width="11.42578125" style="337" bestFit="1" customWidth="1"/>
    <col min="11" max="11" width="11.42578125" style="100" customWidth="1"/>
    <col min="12" max="12" width="10.5703125" style="100" bestFit="1" customWidth="1"/>
    <col min="13" max="13" width="10" style="100" bestFit="1" customWidth="1"/>
    <col min="14" max="14" width="12.42578125" style="121" bestFit="1" customWidth="1"/>
    <col min="15" max="15" width="9.140625" style="121"/>
    <col min="16" max="16" width="12.28515625" style="124" customWidth="1"/>
    <col min="17" max="17" width="15" style="124" customWidth="1"/>
    <col min="18" max="18" width="11.42578125" style="124" customWidth="1"/>
    <col min="259" max="259" width="10.5703125" customWidth="1"/>
    <col min="260" max="260" width="10.7109375" bestFit="1" customWidth="1"/>
    <col min="262" max="262" width="9.5703125" customWidth="1"/>
    <col min="264" max="264" width="13.42578125" customWidth="1"/>
    <col min="265" max="265" width="10.7109375" bestFit="1" customWidth="1"/>
    <col min="266" max="266" width="13.42578125" customWidth="1"/>
    <col min="267" max="267" width="11.42578125" customWidth="1"/>
    <col min="268" max="268" width="10.5703125" bestFit="1" customWidth="1"/>
    <col min="269" max="269" width="10" bestFit="1" customWidth="1"/>
    <col min="270" max="270" width="12.42578125" bestFit="1" customWidth="1"/>
    <col min="515" max="515" width="10.5703125" customWidth="1"/>
    <col min="516" max="516" width="10.7109375" bestFit="1" customWidth="1"/>
    <col min="518" max="518" width="9.5703125" customWidth="1"/>
    <col min="520" max="520" width="13.42578125" customWidth="1"/>
    <col min="521" max="521" width="10.7109375" bestFit="1" customWidth="1"/>
    <col min="522" max="522" width="13.42578125" customWidth="1"/>
    <col min="523" max="523" width="11.42578125" customWidth="1"/>
    <col min="524" max="524" width="10.5703125" bestFit="1" customWidth="1"/>
    <col min="525" max="525" width="10" bestFit="1" customWidth="1"/>
    <col min="526" max="526" width="12.42578125" bestFit="1" customWidth="1"/>
    <col min="771" max="771" width="10.5703125" customWidth="1"/>
    <col min="772" max="772" width="10.7109375" bestFit="1" customWidth="1"/>
    <col min="774" max="774" width="9.5703125" customWidth="1"/>
    <col min="776" max="776" width="13.42578125" customWidth="1"/>
    <col min="777" max="777" width="10.7109375" bestFit="1" customWidth="1"/>
    <col min="778" max="778" width="13.42578125" customWidth="1"/>
    <col min="779" max="779" width="11.42578125" customWidth="1"/>
    <col min="780" max="780" width="10.5703125" bestFit="1" customWidth="1"/>
    <col min="781" max="781" width="10" bestFit="1" customWidth="1"/>
    <col min="782" max="782" width="12.42578125" bestFit="1" customWidth="1"/>
    <col min="1027" max="1027" width="10.5703125" customWidth="1"/>
    <col min="1028" max="1028" width="10.7109375" bestFit="1" customWidth="1"/>
    <col min="1030" max="1030" width="9.5703125" customWidth="1"/>
    <col min="1032" max="1032" width="13.42578125" customWidth="1"/>
    <col min="1033" max="1033" width="10.7109375" bestFit="1" customWidth="1"/>
    <col min="1034" max="1034" width="13.42578125" customWidth="1"/>
    <col min="1035" max="1035" width="11.42578125" customWidth="1"/>
    <col min="1036" max="1036" width="10.5703125" bestFit="1" customWidth="1"/>
    <col min="1037" max="1037" width="10" bestFit="1" customWidth="1"/>
    <col min="1038" max="1038" width="12.42578125" bestFit="1" customWidth="1"/>
    <col min="1283" max="1283" width="10.5703125" customWidth="1"/>
    <col min="1284" max="1284" width="10.7109375" bestFit="1" customWidth="1"/>
    <col min="1286" max="1286" width="9.5703125" customWidth="1"/>
    <col min="1288" max="1288" width="13.42578125" customWidth="1"/>
    <col min="1289" max="1289" width="10.7109375" bestFit="1" customWidth="1"/>
    <col min="1290" max="1290" width="13.42578125" customWidth="1"/>
    <col min="1291" max="1291" width="11.42578125" customWidth="1"/>
    <col min="1292" max="1292" width="10.5703125" bestFit="1" customWidth="1"/>
    <col min="1293" max="1293" width="10" bestFit="1" customWidth="1"/>
    <col min="1294" max="1294" width="12.42578125" bestFit="1" customWidth="1"/>
    <col min="1539" max="1539" width="10.5703125" customWidth="1"/>
    <col min="1540" max="1540" width="10.7109375" bestFit="1" customWidth="1"/>
    <col min="1542" max="1542" width="9.5703125" customWidth="1"/>
    <col min="1544" max="1544" width="13.42578125" customWidth="1"/>
    <col min="1545" max="1545" width="10.7109375" bestFit="1" customWidth="1"/>
    <col min="1546" max="1546" width="13.42578125" customWidth="1"/>
    <col min="1547" max="1547" width="11.42578125" customWidth="1"/>
    <col min="1548" max="1548" width="10.5703125" bestFit="1" customWidth="1"/>
    <col min="1549" max="1549" width="10" bestFit="1" customWidth="1"/>
    <col min="1550" max="1550" width="12.42578125" bestFit="1" customWidth="1"/>
    <col min="1795" max="1795" width="10.5703125" customWidth="1"/>
    <col min="1796" max="1796" width="10.7109375" bestFit="1" customWidth="1"/>
    <col min="1798" max="1798" width="9.5703125" customWidth="1"/>
    <col min="1800" max="1800" width="13.42578125" customWidth="1"/>
    <col min="1801" max="1801" width="10.7109375" bestFit="1" customWidth="1"/>
    <col min="1802" max="1802" width="13.42578125" customWidth="1"/>
    <col min="1803" max="1803" width="11.42578125" customWidth="1"/>
    <col min="1804" max="1804" width="10.5703125" bestFit="1" customWidth="1"/>
    <col min="1805" max="1805" width="10" bestFit="1" customWidth="1"/>
    <col min="1806" max="1806" width="12.42578125" bestFit="1" customWidth="1"/>
    <col min="2051" max="2051" width="10.5703125" customWidth="1"/>
    <col min="2052" max="2052" width="10.7109375" bestFit="1" customWidth="1"/>
    <col min="2054" max="2054" width="9.5703125" customWidth="1"/>
    <col min="2056" max="2056" width="13.42578125" customWidth="1"/>
    <col min="2057" max="2057" width="10.7109375" bestFit="1" customWidth="1"/>
    <col min="2058" max="2058" width="13.42578125" customWidth="1"/>
    <col min="2059" max="2059" width="11.42578125" customWidth="1"/>
    <col min="2060" max="2060" width="10.5703125" bestFit="1" customWidth="1"/>
    <col min="2061" max="2061" width="10" bestFit="1" customWidth="1"/>
    <col min="2062" max="2062" width="12.42578125" bestFit="1" customWidth="1"/>
    <col min="2307" max="2307" width="10.5703125" customWidth="1"/>
    <col min="2308" max="2308" width="10.7109375" bestFit="1" customWidth="1"/>
    <col min="2310" max="2310" width="9.5703125" customWidth="1"/>
    <col min="2312" max="2312" width="13.42578125" customWidth="1"/>
    <col min="2313" max="2313" width="10.7109375" bestFit="1" customWidth="1"/>
    <col min="2314" max="2314" width="13.42578125" customWidth="1"/>
    <col min="2315" max="2315" width="11.42578125" customWidth="1"/>
    <col min="2316" max="2316" width="10.5703125" bestFit="1" customWidth="1"/>
    <col min="2317" max="2317" width="10" bestFit="1" customWidth="1"/>
    <col min="2318" max="2318" width="12.42578125" bestFit="1" customWidth="1"/>
    <col min="2563" max="2563" width="10.5703125" customWidth="1"/>
    <col min="2564" max="2564" width="10.7109375" bestFit="1" customWidth="1"/>
    <col min="2566" max="2566" width="9.5703125" customWidth="1"/>
    <col min="2568" max="2568" width="13.42578125" customWidth="1"/>
    <col min="2569" max="2569" width="10.7109375" bestFit="1" customWidth="1"/>
    <col min="2570" max="2570" width="13.42578125" customWidth="1"/>
    <col min="2571" max="2571" width="11.42578125" customWidth="1"/>
    <col min="2572" max="2572" width="10.5703125" bestFit="1" customWidth="1"/>
    <col min="2573" max="2573" width="10" bestFit="1" customWidth="1"/>
    <col min="2574" max="2574" width="12.42578125" bestFit="1" customWidth="1"/>
    <col min="2819" max="2819" width="10.5703125" customWidth="1"/>
    <col min="2820" max="2820" width="10.7109375" bestFit="1" customWidth="1"/>
    <col min="2822" max="2822" width="9.5703125" customWidth="1"/>
    <col min="2824" max="2824" width="13.42578125" customWidth="1"/>
    <col min="2825" max="2825" width="10.7109375" bestFit="1" customWidth="1"/>
    <col min="2826" max="2826" width="13.42578125" customWidth="1"/>
    <col min="2827" max="2827" width="11.42578125" customWidth="1"/>
    <col min="2828" max="2828" width="10.5703125" bestFit="1" customWidth="1"/>
    <col min="2829" max="2829" width="10" bestFit="1" customWidth="1"/>
    <col min="2830" max="2830" width="12.42578125" bestFit="1" customWidth="1"/>
    <col min="3075" max="3075" width="10.5703125" customWidth="1"/>
    <col min="3076" max="3076" width="10.7109375" bestFit="1" customWidth="1"/>
    <col min="3078" max="3078" width="9.5703125" customWidth="1"/>
    <col min="3080" max="3080" width="13.42578125" customWidth="1"/>
    <col min="3081" max="3081" width="10.7109375" bestFit="1" customWidth="1"/>
    <col min="3082" max="3082" width="13.42578125" customWidth="1"/>
    <col min="3083" max="3083" width="11.42578125" customWidth="1"/>
    <col min="3084" max="3084" width="10.5703125" bestFit="1" customWidth="1"/>
    <col min="3085" max="3085" width="10" bestFit="1" customWidth="1"/>
    <col min="3086" max="3086" width="12.42578125" bestFit="1" customWidth="1"/>
    <col min="3331" max="3331" width="10.5703125" customWidth="1"/>
    <col min="3332" max="3332" width="10.7109375" bestFit="1" customWidth="1"/>
    <col min="3334" max="3334" width="9.5703125" customWidth="1"/>
    <col min="3336" max="3336" width="13.42578125" customWidth="1"/>
    <col min="3337" max="3337" width="10.7109375" bestFit="1" customWidth="1"/>
    <col min="3338" max="3338" width="13.42578125" customWidth="1"/>
    <col min="3339" max="3339" width="11.42578125" customWidth="1"/>
    <col min="3340" max="3340" width="10.5703125" bestFit="1" customWidth="1"/>
    <col min="3341" max="3341" width="10" bestFit="1" customWidth="1"/>
    <col min="3342" max="3342" width="12.42578125" bestFit="1" customWidth="1"/>
    <col min="3587" max="3587" width="10.5703125" customWidth="1"/>
    <col min="3588" max="3588" width="10.7109375" bestFit="1" customWidth="1"/>
    <col min="3590" max="3590" width="9.5703125" customWidth="1"/>
    <col min="3592" max="3592" width="13.42578125" customWidth="1"/>
    <col min="3593" max="3593" width="10.7109375" bestFit="1" customWidth="1"/>
    <col min="3594" max="3594" width="13.42578125" customWidth="1"/>
    <col min="3595" max="3595" width="11.42578125" customWidth="1"/>
    <col min="3596" max="3596" width="10.5703125" bestFit="1" customWidth="1"/>
    <col min="3597" max="3597" width="10" bestFit="1" customWidth="1"/>
    <col min="3598" max="3598" width="12.42578125" bestFit="1" customWidth="1"/>
    <col min="3843" max="3843" width="10.5703125" customWidth="1"/>
    <col min="3844" max="3844" width="10.7109375" bestFit="1" customWidth="1"/>
    <col min="3846" max="3846" width="9.5703125" customWidth="1"/>
    <col min="3848" max="3848" width="13.42578125" customWidth="1"/>
    <col min="3849" max="3849" width="10.7109375" bestFit="1" customWidth="1"/>
    <col min="3850" max="3850" width="13.42578125" customWidth="1"/>
    <col min="3851" max="3851" width="11.42578125" customWidth="1"/>
    <col min="3852" max="3852" width="10.5703125" bestFit="1" customWidth="1"/>
    <col min="3853" max="3853" width="10" bestFit="1" customWidth="1"/>
    <col min="3854" max="3854" width="12.42578125" bestFit="1" customWidth="1"/>
    <col min="4099" max="4099" width="10.5703125" customWidth="1"/>
    <col min="4100" max="4100" width="10.7109375" bestFit="1" customWidth="1"/>
    <col min="4102" max="4102" width="9.5703125" customWidth="1"/>
    <col min="4104" max="4104" width="13.42578125" customWidth="1"/>
    <col min="4105" max="4105" width="10.7109375" bestFit="1" customWidth="1"/>
    <col min="4106" max="4106" width="13.42578125" customWidth="1"/>
    <col min="4107" max="4107" width="11.42578125" customWidth="1"/>
    <col min="4108" max="4108" width="10.5703125" bestFit="1" customWidth="1"/>
    <col min="4109" max="4109" width="10" bestFit="1" customWidth="1"/>
    <col min="4110" max="4110" width="12.42578125" bestFit="1" customWidth="1"/>
    <col min="4355" max="4355" width="10.5703125" customWidth="1"/>
    <col min="4356" max="4356" width="10.7109375" bestFit="1" customWidth="1"/>
    <col min="4358" max="4358" width="9.5703125" customWidth="1"/>
    <col min="4360" max="4360" width="13.42578125" customWidth="1"/>
    <col min="4361" max="4361" width="10.7109375" bestFit="1" customWidth="1"/>
    <col min="4362" max="4362" width="13.42578125" customWidth="1"/>
    <col min="4363" max="4363" width="11.42578125" customWidth="1"/>
    <col min="4364" max="4364" width="10.5703125" bestFit="1" customWidth="1"/>
    <col min="4365" max="4365" width="10" bestFit="1" customWidth="1"/>
    <col min="4366" max="4366" width="12.42578125" bestFit="1" customWidth="1"/>
    <col min="4611" max="4611" width="10.5703125" customWidth="1"/>
    <col min="4612" max="4612" width="10.7109375" bestFit="1" customWidth="1"/>
    <col min="4614" max="4614" width="9.5703125" customWidth="1"/>
    <col min="4616" max="4616" width="13.42578125" customWidth="1"/>
    <col min="4617" max="4617" width="10.7109375" bestFit="1" customWidth="1"/>
    <col min="4618" max="4618" width="13.42578125" customWidth="1"/>
    <col min="4619" max="4619" width="11.42578125" customWidth="1"/>
    <col min="4620" max="4620" width="10.5703125" bestFit="1" customWidth="1"/>
    <col min="4621" max="4621" width="10" bestFit="1" customWidth="1"/>
    <col min="4622" max="4622" width="12.42578125" bestFit="1" customWidth="1"/>
    <col min="4867" max="4867" width="10.5703125" customWidth="1"/>
    <col min="4868" max="4868" width="10.7109375" bestFit="1" customWidth="1"/>
    <col min="4870" max="4870" width="9.5703125" customWidth="1"/>
    <col min="4872" max="4872" width="13.42578125" customWidth="1"/>
    <col min="4873" max="4873" width="10.7109375" bestFit="1" customWidth="1"/>
    <col min="4874" max="4874" width="13.42578125" customWidth="1"/>
    <col min="4875" max="4875" width="11.42578125" customWidth="1"/>
    <col min="4876" max="4876" width="10.5703125" bestFit="1" customWidth="1"/>
    <col min="4877" max="4877" width="10" bestFit="1" customWidth="1"/>
    <col min="4878" max="4878" width="12.42578125" bestFit="1" customWidth="1"/>
    <col min="5123" max="5123" width="10.5703125" customWidth="1"/>
    <col min="5124" max="5124" width="10.7109375" bestFit="1" customWidth="1"/>
    <col min="5126" max="5126" width="9.5703125" customWidth="1"/>
    <col min="5128" max="5128" width="13.42578125" customWidth="1"/>
    <col min="5129" max="5129" width="10.7109375" bestFit="1" customWidth="1"/>
    <col min="5130" max="5130" width="13.42578125" customWidth="1"/>
    <col min="5131" max="5131" width="11.42578125" customWidth="1"/>
    <col min="5132" max="5132" width="10.5703125" bestFit="1" customWidth="1"/>
    <col min="5133" max="5133" width="10" bestFit="1" customWidth="1"/>
    <col min="5134" max="5134" width="12.42578125" bestFit="1" customWidth="1"/>
    <col min="5379" max="5379" width="10.5703125" customWidth="1"/>
    <col min="5380" max="5380" width="10.7109375" bestFit="1" customWidth="1"/>
    <col min="5382" max="5382" width="9.5703125" customWidth="1"/>
    <col min="5384" max="5384" width="13.42578125" customWidth="1"/>
    <col min="5385" max="5385" width="10.7109375" bestFit="1" customWidth="1"/>
    <col min="5386" max="5386" width="13.42578125" customWidth="1"/>
    <col min="5387" max="5387" width="11.42578125" customWidth="1"/>
    <col min="5388" max="5388" width="10.5703125" bestFit="1" customWidth="1"/>
    <col min="5389" max="5389" width="10" bestFit="1" customWidth="1"/>
    <col min="5390" max="5390" width="12.42578125" bestFit="1" customWidth="1"/>
    <col min="5635" max="5635" width="10.5703125" customWidth="1"/>
    <col min="5636" max="5636" width="10.7109375" bestFit="1" customWidth="1"/>
    <col min="5638" max="5638" width="9.5703125" customWidth="1"/>
    <col min="5640" max="5640" width="13.42578125" customWidth="1"/>
    <col min="5641" max="5641" width="10.7109375" bestFit="1" customWidth="1"/>
    <col min="5642" max="5642" width="13.42578125" customWidth="1"/>
    <col min="5643" max="5643" width="11.42578125" customWidth="1"/>
    <col min="5644" max="5644" width="10.5703125" bestFit="1" customWidth="1"/>
    <col min="5645" max="5645" width="10" bestFit="1" customWidth="1"/>
    <col min="5646" max="5646" width="12.42578125" bestFit="1" customWidth="1"/>
    <col min="5891" max="5891" width="10.5703125" customWidth="1"/>
    <col min="5892" max="5892" width="10.7109375" bestFit="1" customWidth="1"/>
    <col min="5894" max="5894" width="9.5703125" customWidth="1"/>
    <col min="5896" max="5896" width="13.42578125" customWidth="1"/>
    <col min="5897" max="5897" width="10.7109375" bestFit="1" customWidth="1"/>
    <col min="5898" max="5898" width="13.42578125" customWidth="1"/>
    <col min="5899" max="5899" width="11.42578125" customWidth="1"/>
    <col min="5900" max="5900" width="10.5703125" bestFit="1" customWidth="1"/>
    <col min="5901" max="5901" width="10" bestFit="1" customWidth="1"/>
    <col min="5902" max="5902" width="12.42578125" bestFit="1" customWidth="1"/>
    <col min="6147" max="6147" width="10.5703125" customWidth="1"/>
    <col min="6148" max="6148" width="10.7109375" bestFit="1" customWidth="1"/>
    <col min="6150" max="6150" width="9.5703125" customWidth="1"/>
    <col min="6152" max="6152" width="13.42578125" customWidth="1"/>
    <col min="6153" max="6153" width="10.7109375" bestFit="1" customWidth="1"/>
    <col min="6154" max="6154" width="13.42578125" customWidth="1"/>
    <col min="6155" max="6155" width="11.42578125" customWidth="1"/>
    <col min="6156" max="6156" width="10.5703125" bestFit="1" customWidth="1"/>
    <col min="6157" max="6157" width="10" bestFit="1" customWidth="1"/>
    <col min="6158" max="6158" width="12.42578125" bestFit="1" customWidth="1"/>
    <col min="6403" max="6403" width="10.5703125" customWidth="1"/>
    <col min="6404" max="6404" width="10.7109375" bestFit="1" customWidth="1"/>
    <col min="6406" max="6406" width="9.5703125" customWidth="1"/>
    <col min="6408" max="6408" width="13.42578125" customWidth="1"/>
    <col min="6409" max="6409" width="10.7109375" bestFit="1" customWidth="1"/>
    <col min="6410" max="6410" width="13.42578125" customWidth="1"/>
    <col min="6411" max="6411" width="11.42578125" customWidth="1"/>
    <col min="6412" max="6412" width="10.5703125" bestFit="1" customWidth="1"/>
    <col min="6413" max="6413" width="10" bestFit="1" customWidth="1"/>
    <col min="6414" max="6414" width="12.42578125" bestFit="1" customWidth="1"/>
    <col min="6659" max="6659" width="10.5703125" customWidth="1"/>
    <col min="6660" max="6660" width="10.7109375" bestFit="1" customWidth="1"/>
    <col min="6662" max="6662" width="9.5703125" customWidth="1"/>
    <col min="6664" max="6664" width="13.42578125" customWidth="1"/>
    <col min="6665" max="6665" width="10.7109375" bestFit="1" customWidth="1"/>
    <col min="6666" max="6666" width="13.42578125" customWidth="1"/>
    <col min="6667" max="6667" width="11.42578125" customWidth="1"/>
    <col min="6668" max="6668" width="10.5703125" bestFit="1" customWidth="1"/>
    <col min="6669" max="6669" width="10" bestFit="1" customWidth="1"/>
    <col min="6670" max="6670" width="12.42578125" bestFit="1" customWidth="1"/>
    <col min="6915" max="6915" width="10.5703125" customWidth="1"/>
    <col min="6916" max="6916" width="10.7109375" bestFit="1" customWidth="1"/>
    <col min="6918" max="6918" width="9.5703125" customWidth="1"/>
    <col min="6920" max="6920" width="13.42578125" customWidth="1"/>
    <col min="6921" max="6921" width="10.7109375" bestFit="1" customWidth="1"/>
    <col min="6922" max="6922" width="13.42578125" customWidth="1"/>
    <col min="6923" max="6923" width="11.42578125" customWidth="1"/>
    <col min="6924" max="6924" width="10.5703125" bestFit="1" customWidth="1"/>
    <col min="6925" max="6925" width="10" bestFit="1" customWidth="1"/>
    <col min="6926" max="6926" width="12.42578125" bestFit="1" customWidth="1"/>
    <col min="7171" max="7171" width="10.5703125" customWidth="1"/>
    <col min="7172" max="7172" width="10.7109375" bestFit="1" customWidth="1"/>
    <col min="7174" max="7174" width="9.5703125" customWidth="1"/>
    <col min="7176" max="7176" width="13.42578125" customWidth="1"/>
    <col min="7177" max="7177" width="10.7109375" bestFit="1" customWidth="1"/>
    <col min="7178" max="7178" width="13.42578125" customWidth="1"/>
    <col min="7179" max="7179" width="11.42578125" customWidth="1"/>
    <col min="7180" max="7180" width="10.5703125" bestFit="1" customWidth="1"/>
    <col min="7181" max="7181" width="10" bestFit="1" customWidth="1"/>
    <col min="7182" max="7182" width="12.42578125" bestFit="1" customWidth="1"/>
    <col min="7427" max="7427" width="10.5703125" customWidth="1"/>
    <col min="7428" max="7428" width="10.7109375" bestFit="1" customWidth="1"/>
    <col min="7430" max="7430" width="9.5703125" customWidth="1"/>
    <col min="7432" max="7432" width="13.42578125" customWidth="1"/>
    <col min="7433" max="7433" width="10.7109375" bestFit="1" customWidth="1"/>
    <col min="7434" max="7434" width="13.42578125" customWidth="1"/>
    <col min="7435" max="7435" width="11.42578125" customWidth="1"/>
    <col min="7436" max="7436" width="10.5703125" bestFit="1" customWidth="1"/>
    <col min="7437" max="7437" width="10" bestFit="1" customWidth="1"/>
    <col min="7438" max="7438" width="12.42578125" bestFit="1" customWidth="1"/>
    <col min="7683" max="7683" width="10.5703125" customWidth="1"/>
    <col min="7684" max="7684" width="10.7109375" bestFit="1" customWidth="1"/>
    <col min="7686" max="7686" width="9.5703125" customWidth="1"/>
    <col min="7688" max="7688" width="13.42578125" customWidth="1"/>
    <col min="7689" max="7689" width="10.7109375" bestFit="1" customWidth="1"/>
    <col min="7690" max="7690" width="13.42578125" customWidth="1"/>
    <col min="7691" max="7691" width="11.42578125" customWidth="1"/>
    <col min="7692" max="7692" width="10.5703125" bestFit="1" customWidth="1"/>
    <col min="7693" max="7693" width="10" bestFit="1" customWidth="1"/>
    <col min="7694" max="7694" width="12.42578125" bestFit="1" customWidth="1"/>
    <col min="7939" max="7939" width="10.5703125" customWidth="1"/>
    <col min="7940" max="7940" width="10.7109375" bestFit="1" customWidth="1"/>
    <col min="7942" max="7942" width="9.5703125" customWidth="1"/>
    <col min="7944" max="7944" width="13.42578125" customWidth="1"/>
    <col min="7945" max="7945" width="10.7109375" bestFit="1" customWidth="1"/>
    <col min="7946" max="7946" width="13.42578125" customWidth="1"/>
    <col min="7947" max="7947" width="11.42578125" customWidth="1"/>
    <col min="7948" max="7948" width="10.5703125" bestFit="1" customWidth="1"/>
    <col min="7949" max="7949" width="10" bestFit="1" customWidth="1"/>
    <col min="7950" max="7950" width="12.42578125" bestFit="1" customWidth="1"/>
    <col min="8195" max="8195" width="10.5703125" customWidth="1"/>
    <col min="8196" max="8196" width="10.7109375" bestFit="1" customWidth="1"/>
    <col min="8198" max="8198" width="9.5703125" customWidth="1"/>
    <col min="8200" max="8200" width="13.42578125" customWidth="1"/>
    <col min="8201" max="8201" width="10.7109375" bestFit="1" customWidth="1"/>
    <col min="8202" max="8202" width="13.42578125" customWidth="1"/>
    <col min="8203" max="8203" width="11.42578125" customWidth="1"/>
    <col min="8204" max="8204" width="10.5703125" bestFit="1" customWidth="1"/>
    <col min="8205" max="8205" width="10" bestFit="1" customWidth="1"/>
    <col min="8206" max="8206" width="12.42578125" bestFit="1" customWidth="1"/>
    <col min="8451" max="8451" width="10.5703125" customWidth="1"/>
    <col min="8452" max="8452" width="10.7109375" bestFit="1" customWidth="1"/>
    <col min="8454" max="8454" width="9.5703125" customWidth="1"/>
    <col min="8456" max="8456" width="13.42578125" customWidth="1"/>
    <col min="8457" max="8457" width="10.7109375" bestFit="1" customWidth="1"/>
    <col min="8458" max="8458" width="13.42578125" customWidth="1"/>
    <col min="8459" max="8459" width="11.42578125" customWidth="1"/>
    <col min="8460" max="8460" width="10.5703125" bestFit="1" customWidth="1"/>
    <col min="8461" max="8461" width="10" bestFit="1" customWidth="1"/>
    <col min="8462" max="8462" width="12.42578125" bestFit="1" customWidth="1"/>
    <col min="8707" max="8707" width="10.5703125" customWidth="1"/>
    <col min="8708" max="8708" width="10.7109375" bestFit="1" customWidth="1"/>
    <col min="8710" max="8710" width="9.5703125" customWidth="1"/>
    <col min="8712" max="8712" width="13.42578125" customWidth="1"/>
    <col min="8713" max="8713" width="10.7109375" bestFit="1" customWidth="1"/>
    <col min="8714" max="8714" width="13.42578125" customWidth="1"/>
    <col min="8715" max="8715" width="11.42578125" customWidth="1"/>
    <col min="8716" max="8716" width="10.5703125" bestFit="1" customWidth="1"/>
    <col min="8717" max="8717" width="10" bestFit="1" customWidth="1"/>
    <col min="8718" max="8718" width="12.42578125" bestFit="1" customWidth="1"/>
    <col min="8963" max="8963" width="10.5703125" customWidth="1"/>
    <col min="8964" max="8964" width="10.7109375" bestFit="1" customWidth="1"/>
    <col min="8966" max="8966" width="9.5703125" customWidth="1"/>
    <col min="8968" max="8968" width="13.42578125" customWidth="1"/>
    <col min="8969" max="8969" width="10.7109375" bestFit="1" customWidth="1"/>
    <col min="8970" max="8970" width="13.42578125" customWidth="1"/>
    <col min="8971" max="8971" width="11.42578125" customWidth="1"/>
    <col min="8972" max="8972" width="10.5703125" bestFit="1" customWidth="1"/>
    <col min="8973" max="8973" width="10" bestFit="1" customWidth="1"/>
    <col min="8974" max="8974" width="12.42578125" bestFit="1" customWidth="1"/>
    <col min="9219" max="9219" width="10.5703125" customWidth="1"/>
    <col min="9220" max="9220" width="10.7109375" bestFit="1" customWidth="1"/>
    <col min="9222" max="9222" width="9.5703125" customWidth="1"/>
    <col min="9224" max="9224" width="13.42578125" customWidth="1"/>
    <col min="9225" max="9225" width="10.7109375" bestFit="1" customWidth="1"/>
    <col min="9226" max="9226" width="13.42578125" customWidth="1"/>
    <col min="9227" max="9227" width="11.42578125" customWidth="1"/>
    <col min="9228" max="9228" width="10.5703125" bestFit="1" customWidth="1"/>
    <col min="9229" max="9229" width="10" bestFit="1" customWidth="1"/>
    <col min="9230" max="9230" width="12.42578125" bestFit="1" customWidth="1"/>
    <col min="9475" max="9475" width="10.5703125" customWidth="1"/>
    <col min="9476" max="9476" width="10.7109375" bestFit="1" customWidth="1"/>
    <col min="9478" max="9478" width="9.5703125" customWidth="1"/>
    <col min="9480" max="9480" width="13.42578125" customWidth="1"/>
    <col min="9481" max="9481" width="10.7109375" bestFit="1" customWidth="1"/>
    <col min="9482" max="9482" width="13.42578125" customWidth="1"/>
    <col min="9483" max="9483" width="11.42578125" customWidth="1"/>
    <col min="9484" max="9484" width="10.5703125" bestFit="1" customWidth="1"/>
    <col min="9485" max="9485" width="10" bestFit="1" customWidth="1"/>
    <col min="9486" max="9486" width="12.42578125" bestFit="1" customWidth="1"/>
    <col min="9731" max="9731" width="10.5703125" customWidth="1"/>
    <col min="9732" max="9732" width="10.7109375" bestFit="1" customWidth="1"/>
    <col min="9734" max="9734" width="9.5703125" customWidth="1"/>
    <col min="9736" max="9736" width="13.42578125" customWidth="1"/>
    <col min="9737" max="9737" width="10.7109375" bestFit="1" customWidth="1"/>
    <col min="9738" max="9738" width="13.42578125" customWidth="1"/>
    <col min="9739" max="9739" width="11.42578125" customWidth="1"/>
    <col min="9740" max="9740" width="10.5703125" bestFit="1" customWidth="1"/>
    <col min="9741" max="9741" width="10" bestFit="1" customWidth="1"/>
    <col min="9742" max="9742" width="12.42578125" bestFit="1" customWidth="1"/>
    <col min="9987" max="9987" width="10.5703125" customWidth="1"/>
    <col min="9988" max="9988" width="10.7109375" bestFit="1" customWidth="1"/>
    <col min="9990" max="9990" width="9.5703125" customWidth="1"/>
    <col min="9992" max="9992" width="13.42578125" customWidth="1"/>
    <col min="9993" max="9993" width="10.7109375" bestFit="1" customWidth="1"/>
    <col min="9994" max="9994" width="13.42578125" customWidth="1"/>
    <col min="9995" max="9995" width="11.42578125" customWidth="1"/>
    <col min="9996" max="9996" width="10.5703125" bestFit="1" customWidth="1"/>
    <col min="9997" max="9997" width="10" bestFit="1" customWidth="1"/>
    <col min="9998" max="9998" width="12.42578125" bestFit="1" customWidth="1"/>
    <col min="10243" max="10243" width="10.5703125" customWidth="1"/>
    <col min="10244" max="10244" width="10.7109375" bestFit="1" customWidth="1"/>
    <col min="10246" max="10246" width="9.5703125" customWidth="1"/>
    <col min="10248" max="10248" width="13.42578125" customWidth="1"/>
    <col min="10249" max="10249" width="10.7109375" bestFit="1" customWidth="1"/>
    <col min="10250" max="10250" width="13.42578125" customWidth="1"/>
    <col min="10251" max="10251" width="11.42578125" customWidth="1"/>
    <col min="10252" max="10252" width="10.5703125" bestFit="1" customWidth="1"/>
    <col min="10253" max="10253" width="10" bestFit="1" customWidth="1"/>
    <col min="10254" max="10254" width="12.42578125" bestFit="1" customWidth="1"/>
    <col min="10499" max="10499" width="10.5703125" customWidth="1"/>
    <col min="10500" max="10500" width="10.7109375" bestFit="1" customWidth="1"/>
    <col min="10502" max="10502" width="9.5703125" customWidth="1"/>
    <col min="10504" max="10504" width="13.42578125" customWidth="1"/>
    <col min="10505" max="10505" width="10.7109375" bestFit="1" customWidth="1"/>
    <col min="10506" max="10506" width="13.42578125" customWidth="1"/>
    <col min="10507" max="10507" width="11.42578125" customWidth="1"/>
    <col min="10508" max="10508" width="10.5703125" bestFit="1" customWidth="1"/>
    <col min="10509" max="10509" width="10" bestFit="1" customWidth="1"/>
    <col min="10510" max="10510" width="12.42578125" bestFit="1" customWidth="1"/>
    <col min="10755" max="10755" width="10.5703125" customWidth="1"/>
    <col min="10756" max="10756" width="10.7109375" bestFit="1" customWidth="1"/>
    <col min="10758" max="10758" width="9.5703125" customWidth="1"/>
    <col min="10760" max="10760" width="13.42578125" customWidth="1"/>
    <col min="10761" max="10761" width="10.7109375" bestFit="1" customWidth="1"/>
    <col min="10762" max="10762" width="13.42578125" customWidth="1"/>
    <col min="10763" max="10763" width="11.42578125" customWidth="1"/>
    <col min="10764" max="10764" width="10.5703125" bestFit="1" customWidth="1"/>
    <col min="10765" max="10765" width="10" bestFit="1" customWidth="1"/>
    <col min="10766" max="10766" width="12.42578125" bestFit="1" customWidth="1"/>
    <col min="11011" max="11011" width="10.5703125" customWidth="1"/>
    <col min="11012" max="11012" width="10.7109375" bestFit="1" customWidth="1"/>
    <col min="11014" max="11014" width="9.5703125" customWidth="1"/>
    <col min="11016" max="11016" width="13.42578125" customWidth="1"/>
    <col min="11017" max="11017" width="10.7109375" bestFit="1" customWidth="1"/>
    <col min="11018" max="11018" width="13.42578125" customWidth="1"/>
    <col min="11019" max="11019" width="11.42578125" customWidth="1"/>
    <col min="11020" max="11020" width="10.5703125" bestFit="1" customWidth="1"/>
    <col min="11021" max="11021" width="10" bestFit="1" customWidth="1"/>
    <col min="11022" max="11022" width="12.42578125" bestFit="1" customWidth="1"/>
    <col min="11267" max="11267" width="10.5703125" customWidth="1"/>
    <col min="11268" max="11268" width="10.7109375" bestFit="1" customWidth="1"/>
    <col min="11270" max="11270" width="9.5703125" customWidth="1"/>
    <col min="11272" max="11272" width="13.42578125" customWidth="1"/>
    <col min="11273" max="11273" width="10.7109375" bestFit="1" customWidth="1"/>
    <col min="11274" max="11274" width="13.42578125" customWidth="1"/>
    <col min="11275" max="11275" width="11.42578125" customWidth="1"/>
    <col min="11276" max="11276" width="10.5703125" bestFit="1" customWidth="1"/>
    <col min="11277" max="11277" width="10" bestFit="1" customWidth="1"/>
    <col min="11278" max="11278" width="12.42578125" bestFit="1" customWidth="1"/>
    <col min="11523" max="11523" width="10.5703125" customWidth="1"/>
    <col min="11524" max="11524" width="10.7109375" bestFit="1" customWidth="1"/>
    <col min="11526" max="11526" width="9.5703125" customWidth="1"/>
    <col min="11528" max="11528" width="13.42578125" customWidth="1"/>
    <col min="11529" max="11529" width="10.7109375" bestFit="1" customWidth="1"/>
    <col min="11530" max="11530" width="13.42578125" customWidth="1"/>
    <col min="11531" max="11531" width="11.42578125" customWidth="1"/>
    <col min="11532" max="11532" width="10.5703125" bestFit="1" customWidth="1"/>
    <col min="11533" max="11533" width="10" bestFit="1" customWidth="1"/>
    <col min="11534" max="11534" width="12.42578125" bestFit="1" customWidth="1"/>
    <col min="11779" max="11779" width="10.5703125" customWidth="1"/>
    <col min="11780" max="11780" width="10.7109375" bestFit="1" customWidth="1"/>
    <col min="11782" max="11782" width="9.5703125" customWidth="1"/>
    <col min="11784" max="11784" width="13.42578125" customWidth="1"/>
    <col min="11785" max="11785" width="10.7109375" bestFit="1" customWidth="1"/>
    <col min="11786" max="11786" width="13.42578125" customWidth="1"/>
    <col min="11787" max="11787" width="11.42578125" customWidth="1"/>
    <col min="11788" max="11788" width="10.5703125" bestFit="1" customWidth="1"/>
    <col min="11789" max="11789" width="10" bestFit="1" customWidth="1"/>
    <col min="11790" max="11790" width="12.42578125" bestFit="1" customWidth="1"/>
    <col min="12035" max="12035" width="10.5703125" customWidth="1"/>
    <col min="12036" max="12036" width="10.7109375" bestFit="1" customWidth="1"/>
    <col min="12038" max="12038" width="9.5703125" customWidth="1"/>
    <col min="12040" max="12040" width="13.42578125" customWidth="1"/>
    <col min="12041" max="12041" width="10.7109375" bestFit="1" customWidth="1"/>
    <col min="12042" max="12042" width="13.42578125" customWidth="1"/>
    <col min="12043" max="12043" width="11.42578125" customWidth="1"/>
    <col min="12044" max="12044" width="10.5703125" bestFit="1" customWidth="1"/>
    <col min="12045" max="12045" width="10" bestFit="1" customWidth="1"/>
    <col min="12046" max="12046" width="12.42578125" bestFit="1" customWidth="1"/>
    <col min="12291" max="12291" width="10.5703125" customWidth="1"/>
    <col min="12292" max="12292" width="10.7109375" bestFit="1" customWidth="1"/>
    <col min="12294" max="12294" width="9.5703125" customWidth="1"/>
    <col min="12296" max="12296" width="13.42578125" customWidth="1"/>
    <col min="12297" max="12297" width="10.7109375" bestFit="1" customWidth="1"/>
    <col min="12298" max="12298" width="13.42578125" customWidth="1"/>
    <col min="12299" max="12299" width="11.42578125" customWidth="1"/>
    <col min="12300" max="12300" width="10.5703125" bestFit="1" customWidth="1"/>
    <col min="12301" max="12301" width="10" bestFit="1" customWidth="1"/>
    <col min="12302" max="12302" width="12.42578125" bestFit="1" customWidth="1"/>
    <col min="12547" max="12547" width="10.5703125" customWidth="1"/>
    <col min="12548" max="12548" width="10.7109375" bestFit="1" customWidth="1"/>
    <col min="12550" max="12550" width="9.5703125" customWidth="1"/>
    <col min="12552" max="12552" width="13.42578125" customWidth="1"/>
    <col min="12553" max="12553" width="10.7109375" bestFit="1" customWidth="1"/>
    <col min="12554" max="12554" width="13.42578125" customWidth="1"/>
    <col min="12555" max="12555" width="11.42578125" customWidth="1"/>
    <col min="12556" max="12556" width="10.5703125" bestFit="1" customWidth="1"/>
    <col min="12557" max="12557" width="10" bestFit="1" customWidth="1"/>
    <col min="12558" max="12558" width="12.42578125" bestFit="1" customWidth="1"/>
    <col min="12803" max="12803" width="10.5703125" customWidth="1"/>
    <col min="12804" max="12804" width="10.7109375" bestFit="1" customWidth="1"/>
    <col min="12806" max="12806" width="9.5703125" customWidth="1"/>
    <col min="12808" max="12808" width="13.42578125" customWidth="1"/>
    <col min="12809" max="12809" width="10.7109375" bestFit="1" customWidth="1"/>
    <col min="12810" max="12810" width="13.42578125" customWidth="1"/>
    <col min="12811" max="12811" width="11.42578125" customWidth="1"/>
    <col min="12812" max="12812" width="10.5703125" bestFit="1" customWidth="1"/>
    <col min="12813" max="12813" width="10" bestFit="1" customWidth="1"/>
    <col min="12814" max="12814" width="12.42578125" bestFit="1" customWidth="1"/>
    <col min="13059" max="13059" width="10.5703125" customWidth="1"/>
    <col min="13060" max="13060" width="10.7109375" bestFit="1" customWidth="1"/>
    <col min="13062" max="13062" width="9.5703125" customWidth="1"/>
    <col min="13064" max="13064" width="13.42578125" customWidth="1"/>
    <col min="13065" max="13065" width="10.7109375" bestFit="1" customWidth="1"/>
    <col min="13066" max="13066" width="13.42578125" customWidth="1"/>
    <col min="13067" max="13067" width="11.42578125" customWidth="1"/>
    <col min="13068" max="13068" width="10.5703125" bestFit="1" customWidth="1"/>
    <col min="13069" max="13069" width="10" bestFit="1" customWidth="1"/>
    <col min="13070" max="13070" width="12.42578125" bestFit="1" customWidth="1"/>
    <col min="13315" max="13315" width="10.5703125" customWidth="1"/>
    <col min="13316" max="13316" width="10.7109375" bestFit="1" customWidth="1"/>
    <col min="13318" max="13318" width="9.5703125" customWidth="1"/>
    <col min="13320" max="13320" width="13.42578125" customWidth="1"/>
    <col min="13321" max="13321" width="10.7109375" bestFit="1" customWidth="1"/>
    <col min="13322" max="13322" width="13.42578125" customWidth="1"/>
    <col min="13323" max="13323" width="11.42578125" customWidth="1"/>
    <col min="13324" max="13324" width="10.5703125" bestFit="1" customWidth="1"/>
    <col min="13325" max="13325" width="10" bestFit="1" customWidth="1"/>
    <col min="13326" max="13326" width="12.42578125" bestFit="1" customWidth="1"/>
    <col min="13571" max="13571" width="10.5703125" customWidth="1"/>
    <col min="13572" max="13572" width="10.7109375" bestFit="1" customWidth="1"/>
    <col min="13574" max="13574" width="9.5703125" customWidth="1"/>
    <col min="13576" max="13576" width="13.42578125" customWidth="1"/>
    <col min="13577" max="13577" width="10.7109375" bestFit="1" customWidth="1"/>
    <col min="13578" max="13578" width="13.42578125" customWidth="1"/>
    <col min="13579" max="13579" width="11.42578125" customWidth="1"/>
    <col min="13580" max="13580" width="10.5703125" bestFit="1" customWidth="1"/>
    <col min="13581" max="13581" width="10" bestFit="1" customWidth="1"/>
    <col min="13582" max="13582" width="12.42578125" bestFit="1" customWidth="1"/>
    <col min="13827" max="13827" width="10.5703125" customWidth="1"/>
    <col min="13828" max="13828" width="10.7109375" bestFit="1" customWidth="1"/>
    <col min="13830" max="13830" width="9.5703125" customWidth="1"/>
    <col min="13832" max="13832" width="13.42578125" customWidth="1"/>
    <col min="13833" max="13833" width="10.7109375" bestFit="1" customWidth="1"/>
    <col min="13834" max="13834" width="13.42578125" customWidth="1"/>
    <col min="13835" max="13835" width="11.42578125" customWidth="1"/>
    <col min="13836" max="13836" width="10.5703125" bestFit="1" customWidth="1"/>
    <col min="13837" max="13837" width="10" bestFit="1" customWidth="1"/>
    <col min="13838" max="13838" width="12.42578125" bestFit="1" customWidth="1"/>
    <col min="14083" max="14083" width="10.5703125" customWidth="1"/>
    <col min="14084" max="14084" width="10.7109375" bestFit="1" customWidth="1"/>
    <col min="14086" max="14086" width="9.5703125" customWidth="1"/>
    <col min="14088" max="14088" width="13.42578125" customWidth="1"/>
    <col min="14089" max="14089" width="10.7109375" bestFit="1" customWidth="1"/>
    <col min="14090" max="14090" width="13.42578125" customWidth="1"/>
    <col min="14091" max="14091" width="11.42578125" customWidth="1"/>
    <col min="14092" max="14092" width="10.5703125" bestFit="1" customWidth="1"/>
    <col min="14093" max="14093" width="10" bestFit="1" customWidth="1"/>
    <col min="14094" max="14094" width="12.42578125" bestFit="1" customWidth="1"/>
    <col min="14339" max="14339" width="10.5703125" customWidth="1"/>
    <col min="14340" max="14340" width="10.7109375" bestFit="1" customWidth="1"/>
    <col min="14342" max="14342" width="9.5703125" customWidth="1"/>
    <col min="14344" max="14344" width="13.42578125" customWidth="1"/>
    <col min="14345" max="14345" width="10.7109375" bestFit="1" customWidth="1"/>
    <col min="14346" max="14346" width="13.42578125" customWidth="1"/>
    <col min="14347" max="14347" width="11.42578125" customWidth="1"/>
    <col min="14348" max="14348" width="10.5703125" bestFit="1" customWidth="1"/>
    <col min="14349" max="14349" width="10" bestFit="1" customWidth="1"/>
    <col min="14350" max="14350" width="12.42578125" bestFit="1" customWidth="1"/>
    <col min="14595" max="14595" width="10.5703125" customWidth="1"/>
    <col min="14596" max="14596" width="10.7109375" bestFit="1" customWidth="1"/>
    <col min="14598" max="14598" width="9.5703125" customWidth="1"/>
    <col min="14600" max="14600" width="13.42578125" customWidth="1"/>
    <col min="14601" max="14601" width="10.7109375" bestFit="1" customWidth="1"/>
    <col min="14602" max="14602" width="13.42578125" customWidth="1"/>
    <col min="14603" max="14603" width="11.42578125" customWidth="1"/>
    <col min="14604" max="14604" width="10.5703125" bestFit="1" customWidth="1"/>
    <col min="14605" max="14605" width="10" bestFit="1" customWidth="1"/>
    <col min="14606" max="14606" width="12.42578125" bestFit="1" customWidth="1"/>
    <col min="14851" max="14851" width="10.5703125" customWidth="1"/>
    <col min="14852" max="14852" width="10.7109375" bestFit="1" customWidth="1"/>
    <col min="14854" max="14854" width="9.5703125" customWidth="1"/>
    <col min="14856" max="14856" width="13.42578125" customWidth="1"/>
    <col min="14857" max="14857" width="10.7109375" bestFit="1" customWidth="1"/>
    <col min="14858" max="14858" width="13.42578125" customWidth="1"/>
    <col min="14859" max="14859" width="11.42578125" customWidth="1"/>
    <col min="14860" max="14860" width="10.5703125" bestFit="1" customWidth="1"/>
    <col min="14861" max="14861" width="10" bestFit="1" customWidth="1"/>
    <col min="14862" max="14862" width="12.42578125" bestFit="1" customWidth="1"/>
    <col min="15107" max="15107" width="10.5703125" customWidth="1"/>
    <col min="15108" max="15108" width="10.7109375" bestFit="1" customWidth="1"/>
    <col min="15110" max="15110" width="9.5703125" customWidth="1"/>
    <col min="15112" max="15112" width="13.42578125" customWidth="1"/>
    <col min="15113" max="15113" width="10.7109375" bestFit="1" customWidth="1"/>
    <col min="15114" max="15114" width="13.42578125" customWidth="1"/>
    <col min="15115" max="15115" width="11.42578125" customWidth="1"/>
    <col min="15116" max="15116" width="10.5703125" bestFit="1" customWidth="1"/>
    <col min="15117" max="15117" width="10" bestFit="1" customWidth="1"/>
    <col min="15118" max="15118" width="12.42578125" bestFit="1" customWidth="1"/>
    <col min="15363" max="15363" width="10.5703125" customWidth="1"/>
    <col min="15364" max="15364" width="10.7109375" bestFit="1" customWidth="1"/>
    <col min="15366" max="15366" width="9.5703125" customWidth="1"/>
    <col min="15368" max="15368" width="13.42578125" customWidth="1"/>
    <col min="15369" max="15369" width="10.7109375" bestFit="1" customWidth="1"/>
    <col min="15370" max="15370" width="13.42578125" customWidth="1"/>
    <col min="15371" max="15371" width="11.42578125" customWidth="1"/>
    <col min="15372" max="15372" width="10.5703125" bestFit="1" customWidth="1"/>
    <col min="15373" max="15373" width="10" bestFit="1" customWidth="1"/>
    <col min="15374" max="15374" width="12.42578125" bestFit="1" customWidth="1"/>
    <col min="15619" max="15619" width="10.5703125" customWidth="1"/>
    <col min="15620" max="15620" width="10.7109375" bestFit="1" customWidth="1"/>
    <col min="15622" max="15622" width="9.5703125" customWidth="1"/>
    <col min="15624" max="15624" width="13.42578125" customWidth="1"/>
    <col min="15625" max="15625" width="10.7109375" bestFit="1" customWidth="1"/>
    <col min="15626" max="15626" width="13.42578125" customWidth="1"/>
    <col min="15627" max="15627" width="11.42578125" customWidth="1"/>
    <col min="15628" max="15628" width="10.5703125" bestFit="1" customWidth="1"/>
    <col min="15629" max="15629" width="10" bestFit="1" customWidth="1"/>
    <col min="15630" max="15630" width="12.42578125" bestFit="1" customWidth="1"/>
    <col min="15875" max="15875" width="10.5703125" customWidth="1"/>
    <col min="15876" max="15876" width="10.7109375" bestFit="1" customWidth="1"/>
    <col min="15878" max="15878" width="9.5703125" customWidth="1"/>
    <col min="15880" max="15880" width="13.42578125" customWidth="1"/>
    <col min="15881" max="15881" width="10.7109375" bestFit="1" customWidth="1"/>
    <col min="15882" max="15882" width="13.42578125" customWidth="1"/>
    <col min="15883" max="15883" width="11.42578125" customWidth="1"/>
    <col min="15884" max="15884" width="10.5703125" bestFit="1" customWidth="1"/>
    <col min="15885" max="15885" width="10" bestFit="1" customWidth="1"/>
    <col min="15886" max="15886" width="12.42578125" bestFit="1" customWidth="1"/>
    <col min="16131" max="16131" width="10.5703125" customWidth="1"/>
    <col min="16132" max="16132" width="10.7109375" bestFit="1" customWidth="1"/>
    <col min="16134" max="16134" width="9.5703125" customWidth="1"/>
    <col min="16136" max="16136" width="13.42578125" customWidth="1"/>
    <col min="16137" max="16137" width="10.7109375" bestFit="1" customWidth="1"/>
    <col min="16138" max="16138" width="13.42578125" customWidth="1"/>
    <col min="16139" max="16139" width="11.42578125" customWidth="1"/>
    <col min="16140" max="16140" width="10.5703125" bestFit="1" customWidth="1"/>
    <col min="16141" max="16141" width="10" bestFit="1" customWidth="1"/>
    <col min="16142" max="16142" width="12.42578125" bestFit="1" customWidth="1"/>
  </cols>
  <sheetData>
    <row r="1" spans="1:22" s="94" customFormat="1" ht="45">
      <c r="A1" s="93" t="s">
        <v>32</v>
      </c>
      <c r="B1" s="90" t="s">
        <v>33</v>
      </c>
      <c r="C1" s="90" t="s">
        <v>34</v>
      </c>
      <c r="D1" s="90" t="s">
        <v>35</v>
      </c>
      <c r="E1" s="90" t="s">
        <v>36</v>
      </c>
      <c r="F1" s="90" t="s">
        <v>37</v>
      </c>
      <c r="G1" s="91" t="s">
        <v>38</v>
      </c>
      <c r="H1" s="90" t="s">
        <v>39</v>
      </c>
      <c r="I1" s="91" t="s">
        <v>40</v>
      </c>
      <c r="J1" s="92" t="s">
        <v>41</v>
      </c>
      <c r="K1" s="257" t="s">
        <v>42</v>
      </c>
      <c r="L1" s="258" t="s">
        <v>43</v>
      </c>
      <c r="M1" s="258" t="s">
        <v>44</v>
      </c>
      <c r="N1" s="258" t="s">
        <v>45</v>
      </c>
      <c r="O1" s="259" t="s">
        <v>46</v>
      </c>
      <c r="Q1" s="95"/>
      <c r="R1" s="95"/>
      <c r="S1" s="96"/>
      <c r="T1" s="96"/>
      <c r="U1" s="96"/>
      <c r="V1" s="96"/>
    </row>
    <row r="2" spans="1:22" s="96" customFormat="1">
      <c r="A2" s="183">
        <v>40179</v>
      </c>
      <c r="B2" s="97" t="s">
        <v>47</v>
      </c>
      <c r="C2" s="98" t="s">
        <v>1</v>
      </c>
      <c r="D2" s="99">
        <v>686.70881658047438</v>
      </c>
      <c r="E2" s="100">
        <v>548</v>
      </c>
      <c r="F2" s="99">
        <f t="shared" ref="F2:F56" si="0">D2-E2</f>
        <v>138.70881658047438</v>
      </c>
      <c r="G2" s="101">
        <v>16</v>
      </c>
      <c r="H2" s="102"/>
      <c r="I2" s="103"/>
      <c r="J2" s="104">
        <f t="shared" ref="J2:J55" si="1">E2/D2</f>
        <v>0.79800926792932869</v>
      </c>
      <c r="K2" s="103"/>
      <c r="L2" s="103"/>
      <c r="M2" s="99"/>
      <c r="N2" s="103"/>
      <c r="O2" s="103"/>
      <c r="P2" s="102"/>
      <c r="Q2" s="105"/>
      <c r="R2" s="102"/>
      <c r="S2" s="103"/>
      <c r="T2" s="103"/>
      <c r="U2" s="99"/>
      <c r="V2" s="103"/>
    </row>
    <row r="3" spans="1:22" s="96" customFormat="1">
      <c r="A3" s="183">
        <v>40179</v>
      </c>
      <c r="B3" s="97" t="s">
        <v>48</v>
      </c>
      <c r="C3" s="98" t="s">
        <v>1</v>
      </c>
      <c r="D3" s="99">
        <v>1554.1152443296314</v>
      </c>
      <c r="E3" s="100">
        <v>1098</v>
      </c>
      <c r="F3" s="99">
        <f t="shared" si="0"/>
        <v>456.11524432963142</v>
      </c>
      <c r="G3" s="101">
        <v>32</v>
      </c>
      <c r="H3" s="102"/>
      <c r="I3" s="103"/>
      <c r="J3" s="104">
        <f t="shared" si="1"/>
        <v>0.70651131182592763</v>
      </c>
      <c r="K3" s="103"/>
      <c r="L3" s="103"/>
      <c r="M3" s="99"/>
      <c r="N3" s="103"/>
      <c r="O3" s="103"/>
      <c r="P3" s="102"/>
      <c r="Q3" s="105"/>
      <c r="R3" s="102"/>
      <c r="S3" s="103"/>
      <c r="T3" s="103"/>
      <c r="U3" s="99"/>
      <c r="V3" s="103"/>
    </row>
    <row r="4" spans="1:22" s="96" customFormat="1">
      <c r="A4" s="183">
        <v>40179</v>
      </c>
      <c r="B4" s="106" t="s">
        <v>49</v>
      </c>
      <c r="C4" s="98" t="s">
        <v>1</v>
      </c>
      <c r="D4" s="99">
        <v>686.3994140625</v>
      </c>
      <c r="E4" s="100">
        <v>259</v>
      </c>
      <c r="F4" s="99">
        <f t="shared" si="0"/>
        <v>427.3994140625</v>
      </c>
      <c r="G4" s="101">
        <v>14</v>
      </c>
      <c r="H4" s="102"/>
      <c r="I4" s="103"/>
      <c r="J4" s="104">
        <f t="shared" si="1"/>
        <v>0.37733132443556661</v>
      </c>
      <c r="K4" s="103"/>
      <c r="L4" s="103"/>
      <c r="M4" s="99"/>
      <c r="N4" s="103"/>
      <c r="O4" s="103"/>
      <c r="P4" s="102"/>
      <c r="Q4" s="105"/>
      <c r="R4" s="102"/>
      <c r="S4" s="103"/>
      <c r="T4" s="103"/>
      <c r="U4" s="99"/>
      <c r="V4" s="103"/>
    </row>
    <row r="5" spans="1:22" s="96" customFormat="1">
      <c r="A5" s="183">
        <v>40179</v>
      </c>
      <c r="B5" s="106" t="s">
        <v>50</v>
      </c>
      <c r="C5" s="98" t="s">
        <v>1</v>
      </c>
      <c r="D5" s="99">
        <v>178.17578125</v>
      </c>
      <c r="E5" s="100">
        <v>166</v>
      </c>
      <c r="F5" s="99">
        <f t="shared" si="0"/>
        <v>12.17578125</v>
      </c>
      <c r="G5" s="101">
        <v>6</v>
      </c>
      <c r="H5" s="102"/>
      <c r="I5" s="103"/>
      <c r="J5" s="104">
        <f t="shared" si="1"/>
        <v>0.93166421853418979</v>
      </c>
      <c r="K5" s="103"/>
      <c r="L5" s="103"/>
      <c r="M5" s="99"/>
      <c r="N5" s="103"/>
      <c r="O5" s="103"/>
      <c r="P5" s="102"/>
      <c r="Q5" s="105"/>
      <c r="R5" s="102"/>
      <c r="S5" s="103"/>
      <c r="T5" s="103"/>
      <c r="U5" s="99"/>
      <c r="V5" s="103"/>
    </row>
    <row r="6" spans="1:22" s="96" customFormat="1">
      <c r="A6" s="183">
        <v>40179</v>
      </c>
      <c r="B6" s="106" t="s">
        <v>51</v>
      </c>
      <c r="C6" s="98" t="s">
        <v>1</v>
      </c>
      <c r="D6" s="99">
        <v>253.62109375</v>
      </c>
      <c r="E6" s="100">
        <v>188.009765625</v>
      </c>
      <c r="F6" s="99">
        <f t="shared" si="0"/>
        <v>65.611328125</v>
      </c>
      <c r="G6" s="101">
        <v>5</v>
      </c>
      <c r="H6" s="102"/>
      <c r="I6" s="103"/>
      <c r="J6" s="104">
        <f t="shared" si="1"/>
        <v>0.74130176967979422</v>
      </c>
      <c r="K6" s="103"/>
      <c r="L6" s="103"/>
      <c r="M6" s="99"/>
      <c r="N6" s="103"/>
      <c r="O6" s="103"/>
      <c r="P6" s="102"/>
      <c r="Q6" s="105"/>
      <c r="R6" s="102"/>
      <c r="S6" s="103"/>
      <c r="T6" s="103"/>
      <c r="U6" s="99"/>
      <c r="V6" s="103"/>
    </row>
    <row r="7" spans="1:22" s="96" customFormat="1">
      <c r="A7" s="183">
        <v>40179</v>
      </c>
      <c r="B7" s="106" t="s">
        <v>52</v>
      </c>
      <c r="C7" s="98" t="s">
        <v>1</v>
      </c>
      <c r="D7" s="99">
        <v>82.728515625</v>
      </c>
      <c r="E7" s="100">
        <v>45</v>
      </c>
      <c r="F7" s="99">
        <f t="shared" si="0"/>
        <v>37.728515625</v>
      </c>
      <c r="G7" s="101">
        <v>3</v>
      </c>
      <c r="H7" s="102"/>
      <c r="I7" s="103"/>
      <c r="J7" s="104">
        <f t="shared" si="1"/>
        <v>0.54394787166229908</v>
      </c>
      <c r="K7" s="103"/>
      <c r="L7" s="103"/>
      <c r="M7" s="99"/>
      <c r="N7" s="103"/>
      <c r="O7" s="103"/>
      <c r="P7" s="102"/>
      <c r="Q7" s="105"/>
      <c r="R7" s="102"/>
      <c r="S7" s="103"/>
      <c r="T7" s="103"/>
      <c r="U7" s="99"/>
      <c r="V7" s="103"/>
    </row>
    <row r="8" spans="1:22" s="96" customFormat="1">
      <c r="A8" s="183">
        <v>40179</v>
      </c>
      <c r="B8" s="106" t="s">
        <v>53</v>
      </c>
      <c r="C8" s="98" t="s">
        <v>1</v>
      </c>
      <c r="D8" s="99">
        <v>76.9453125</v>
      </c>
      <c r="E8" s="100">
        <v>42</v>
      </c>
      <c r="F8" s="99">
        <f t="shared" si="0"/>
        <v>34.9453125</v>
      </c>
      <c r="G8" s="101">
        <v>3</v>
      </c>
      <c r="H8" s="102"/>
      <c r="I8" s="103"/>
      <c r="J8" s="104">
        <f t="shared" si="1"/>
        <v>0.54584221748400852</v>
      </c>
      <c r="K8" s="103"/>
      <c r="L8" s="103"/>
      <c r="M8" s="99"/>
      <c r="N8" s="103"/>
      <c r="O8" s="103"/>
      <c r="P8" s="102"/>
      <c r="Q8" s="105"/>
      <c r="R8" s="102"/>
      <c r="S8" s="103"/>
      <c r="T8" s="103"/>
      <c r="U8" s="99"/>
      <c r="V8" s="103"/>
    </row>
    <row r="9" spans="1:22" s="96" customFormat="1">
      <c r="A9" s="183">
        <v>40179</v>
      </c>
      <c r="B9" s="107" t="s">
        <v>54</v>
      </c>
      <c r="C9" s="98" t="s">
        <v>1</v>
      </c>
      <c r="D9" s="99">
        <v>14.849609375</v>
      </c>
      <c r="E9" s="100">
        <v>4</v>
      </c>
      <c r="F9" s="99">
        <f t="shared" si="0"/>
        <v>10.849609375</v>
      </c>
      <c r="G9" s="101">
        <v>1</v>
      </c>
      <c r="H9" s="102"/>
      <c r="I9" s="103"/>
      <c r="J9" s="104">
        <f t="shared" si="1"/>
        <v>0.26936735499145076</v>
      </c>
      <c r="K9" s="103"/>
      <c r="L9" s="103"/>
      <c r="M9" s="99"/>
      <c r="N9" s="103"/>
      <c r="O9" s="103"/>
      <c r="P9" s="102"/>
      <c r="Q9" s="105"/>
      <c r="R9" s="102"/>
      <c r="S9" s="103"/>
      <c r="T9" s="103"/>
      <c r="U9" s="99"/>
      <c r="V9" s="103"/>
    </row>
    <row r="10" spans="1:22" s="96" customFormat="1">
      <c r="A10" s="183">
        <v>40179</v>
      </c>
      <c r="B10" s="107" t="s">
        <v>55</v>
      </c>
      <c r="C10" s="98" t="s">
        <v>1</v>
      </c>
      <c r="D10" s="99">
        <v>53.14453125</v>
      </c>
      <c r="E10" s="100">
        <v>36</v>
      </c>
      <c r="F10" s="99">
        <f t="shared" si="0"/>
        <v>17.14453125</v>
      </c>
      <c r="G10" s="101">
        <v>2</v>
      </c>
      <c r="H10" s="102"/>
      <c r="I10" s="103"/>
      <c r="J10" s="104">
        <f t="shared" si="1"/>
        <v>0.6773980154355016</v>
      </c>
      <c r="K10" s="103"/>
      <c r="L10" s="103"/>
      <c r="M10" s="99"/>
      <c r="N10" s="103"/>
      <c r="O10" s="103"/>
      <c r="P10" s="102"/>
      <c r="Q10" s="105"/>
      <c r="R10" s="102"/>
      <c r="S10" s="103"/>
      <c r="T10" s="103"/>
      <c r="U10" s="99"/>
      <c r="V10" s="103"/>
    </row>
    <row r="11" spans="1:22" s="96" customFormat="1">
      <c r="A11" s="183">
        <v>40179</v>
      </c>
      <c r="B11" s="107" t="s">
        <v>56</v>
      </c>
      <c r="C11" s="98" t="s">
        <v>1</v>
      </c>
      <c r="D11" s="99">
        <v>32.3857421875</v>
      </c>
      <c r="E11" s="100">
        <v>15</v>
      </c>
      <c r="F11" s="99">
        <f t="shared" si="0"/>
        <v>17.3857421875</v>
      </c>
      <c r="G11" s="101">
        <v>2</v>
      </c>
      <c r="H11" s="102"/>
      <c r="I11" s="103"/>
      <c r="J11" s="104">
        <f t="shared" si="1"/>
        <v>0.46316678225733499</v>
      </c>
      <c r="K11" s="103"/>
      <c r="L11" s="103"/>
      <c r="M11" s="99"/>
      <c r="N11" s="103"/>
      <c r="O11" s="103"/>
      <c r="P11" s="102"/>
      <c r="Q11" s="105"/>
      <c r="R11" s="102"/>
      <c r="S11" s="103"/>
      <c r="T11" s="103"/>
      <c r="U11" s="99"/>
      <c r="V11" s="103"/>
    </row>
    <row r="12" spans="1:22" s="96" customFormat="1">
      <c r="A12" s="183">
        <v>40179</v>
      </c>
      <c r="B12" s="107" t="s">
        <v>57</v>
      </c>
      <c r="C12" s="98" t="s">
        <v>1</v>
      </c>
      <c r="D12" s="99">
        <v>0</v>
      </c>
      <c r="E12" s="100">
        <v>0</v>
      </c>
      <c r="F12" s="99">
        <f t="shared" si="0"/>
        <v>0</v>
      </c>
      <c r="G12" s="108">
        <v>0</v>
      </c>
      <c r="H12" s="102"/>
      <c r="I12" s="103"/>
      <c r="J12" s="104">
        <v>0</v>
      </c>
      <c r="K12" s="103"/>
      <c r="L12" s="103"/>
      <c r="M12" s="99"/>
      <c r="N12" s="103"/>
      <c r="O12" s="103"/>
      <c r="P12" s="102"/>
      <c r="Q12" s="105"/>
      <c r="R12" s="102"/>
      <c r="S12" s="103"/>
      <c r="T12" s="103"/>
      <c r="U12" s="99"/>
      <c r="V12" s="103"/>
    </row>
    <row r="13" spans="1:22" s="96" customFormat="1">
      <c r="A13" s="183">
        <v>40210</v>
      </c>
      <c r="B13" s="97" t="s">
        <v>47</v>
      </c>
      <c r="C13" s="98" t="s">
        <v>1</v>
      </c>
      <c r="D13" s="99">
        <v>738.04084783047438</v>
      </c>
      <c r="E13" s="100">
        <v>574.29724895302206</v>
      </c>
      <c r="F13" s="99">
        <f t="shared" si="0"/>
        <v>163.74359887745231</v>
      </c>
      <c r="G13" s="101">
        <v>16</v>
      </c>
      <c r="H13" s="103"/>
      <c r="I13" s="103"/>
      <c r="J13" s="104">
        <f t="shared" si="1"/>
        <v>0.77813748472216848</v>
      </c>
      <c r="K13" s="103"/>
      <c r="L13" s="103"/>
      <c r="M13" s="99"/>
      <c r="N13" s="103"/>
      <c r="O13" s="103"/>
      <c r="P13" s="102"/>
      <c r="Q13" s="105"/>
      <c r="R13" s="102"/>
      <c r="S13" s="103"/>
      <c r="T13" s="103"/>
      <c r="U13" s="99"/>
      <c r="V13" s="103"/>
    </row>
    <row r="14" spans="1:22" s="96" customFormat="1">
      <c r="A14" s="183">
        <v>40210</v>
      </c>
      <c r="B14" s="97" t="s">
        <v>48</v>
      </c>
      <c r="C14" s="98" t="s">
        <v>1</v>
      </c>
      <c r="D14" s="99">
        <v>1569.8720802671314</v>
      </c>
      <c r="E14" s="100">
        <v>1103.6169701132126</v>
      </c>
      <c r="F14" s="99">
        <f t="shared" si="0"/>
        <v>466.25511015391885</v>
      </c>
      <c r="G14" s="101">
        <v>32</v>
      </c>
      <c r="H14" s="103"/>
      <c r="I14" s="103"/>
      <c r="J14" s="104">
        <f t="shared" si="1"/>
        <v>0.70299802384243926</v>
      </c>
      <c r="K14" s="103"/>
      <c r="L14" s="103"/>
      <c r="M14" s="99"/>
      <c r="N14" s="103"/>
      <c r="O14" s="103"/>
      <c r="P14" s="102"/>
      <c r="Q14" s="105"/>
      <c r="R14" s="102"/>
      <c r="S14" s="103"/>
      <c r="T14" s="103"/>
      <c r="U14" s="99"/>
      <c r="V14" s="103"/>
    </row>
    <row r="15" spans="1:22" s="96" customFormat="1">
      <c r="A15" s="183">
        <v>40210</v>
      </c>
      <c r="B15" s="106" t="s">
        <v>49</v>
      </c>
      <c r="C15" s="98" t="s">
        <v>1</v>
      </c>
      <c r="D15" s="99">
        <v>686.3994140625</v>
      </c>
      <c r="E15" s="109">
        <v>256.33203125</v>
      </c>
      <c r="F15" s="99">
        <f t="shared" si="0"/>
        <v>430.0673828125</v>
      </c>
      <c r="G15" s="101">
        <v>14</v>
      </c>
      <c r="H15" s="103"/>
      <c r="I15" s="103"/>
      <c r="J15" s="104">
        <f t="shared" si="1"/>
        <v>0.37344442025799823</v>
      </c>
      <c r="K15" s="103"/>
      <c r="L15" s="103"/>
      <c r="M15" s="99"/>
      <c r="N15" s="103"/>
      <c r="O15" s="103"/>
      <c r="P15" s="102"/>
      <c r="Q15" s="105"/>
      <c r="R15" s="102"/>
      <c r="S15" s="103"/>
      <c r="T15" s="103"/>
      <c r="U15" s="99"/>
      <c r="V15" s="103"/>
    </row>
    <row r="16" spans="1:22" s="96" customFormat="1">
      <c r="A16" s="183">
        <v>40210</v>
      </c>
      <c r="B16" s="106" t="s">
        <v>50</v>
      </c>
      <c r="C16" s="98" t="s">
        <v>1</v>
      </c>
      <c r="D16" s="99">
        <v>178.17578125</v>
      </c>
      <c r="E16" s="100">
        <v>165.8583984375</v>
      </c>
      <c r="F16" s="99">
        <f t="shared" si="0"/>
        <v>12.3173828125</v>
      </c>
      <c r="G16" s="101">
        <v>6</v>
      </c>
      <c r="H16" s="103"/>
      <c r="I16" s="103"/>
      <c r="J16" s="104">
        <f t="shared" si="1"/>
        <v>0.93086948896148025</v>
      </c>
      <c r="K16" s="103"/>
      <c r="L16" s="103"/>
      <c r="M16" s="99"/>
      <c r="N16" s="103"/>
      <c r="O16" s="103"/>
      <c r="P16" s="102"/>
      <c r="Q16" s="105"/>
      <c r="R16" s="102"/>
      <c r="S16" s="103"/>
      <c r="T16" s="103"/>
      <c r="U16" s="99"/>
      <c r="V16" s="103"/>
    </row>
    <row r="17" spans="1:22" s="96" customFormat="1">
      <c r="A17" s="183">
        <v>40210</v>
      </c>
      <c r="B17" s="106" t="s">
        <v>51</v>
      </c>
      <c r="C17" s="98" t="s">
        <v>1</v>
      </c>
      <c r="D17" s="99">
        <v>268.2060546875</v>
      </c>
      <c r="E17" s="109">
        <v>190.8408203125</v>
      </c>
      <c r="F17" s="99">
        <f t="shared" si="0"/>
        <v>77.365234375</v>
      </c>
      <c r="G17" s="101">
        <v>6</v>
      </c>
      <c r="H17" s="103"/>
      <c r="I17" s="103"/>
      <c r="J17" s="104">
        <f t="shared" si="1"/>
        <v>0.71154553365641937</v>
      </c>
      <c r="K17" s="103"/>
      <c r="L17" s="103"/>
      <c r="M17" s="99"/>
      <c r="N17" s="103"/>
      <c r="O17" s="103"/>
      <c r="P17" s="102"/>
      <c r="Q17" s="105"/>
      <c r="R17" s="102"/>
      <c r="S17" s="103"/>
      <c r="T17" s="103"/>
      <c r="U17" s="99"/>
      <c r="V17" s="103"/>
    </row>
    <row r="18" spans="1:22" s="96" customFormat="1">
      <c r="A18" s="183">
        <v>40210</v>
      </c>
      <c r="B18" s="106" t="s">
        <v>52</v>
      </c>
      <c r="C18" s="98" t="s">
        <v>1</v>
      </c>
      <c r="D18" s="99">
        <v>82.728515625</v>
      </c>
      <c r="E18" s="100">
        <v>47.337738037109375</v>
      </c>
      <c r="F18" s="99">
        <f t="shared" si="0"/>
        <v>35.390777587890625</v>
      </c>
      <c r="G18" s="101">
        <v>3</v>
      </c>
      <c r="H18" s="103"/>
      <c r="I18" s="103"/>
      <c r="J18" s="104">
        <f t="shared" si="1"/>
        <v>0.57220581899095779</v>
      </c>
      <c r="K18" s="103"/>
      <c r="L18" s="103"/>
      <c r="M18" s="99"/>
      <c r="N18" s="103"/>
      <c r="O18" s="103"/>
      <c r="P18" s="102"/>
      <c r="Q18" s="105"/>
      <c r="R18" s="102"/>
      <c r="S18" s="103"/>
      <c r="T18" s="103"/>
      <c r="U18" s="99"/>
      <c r="V18" s="103"/>
    </row>
    <row r="19" spans="1:22" s="96" customFormat="1">
      <c r="A19" s="183">
        <v>40210</v>
      </c>
      <c r="B19" s="106" t="s">
        <v>53</v>
      </c>
      <c r="C19" s="98" t="s">
        <v>1</v>
      </c>
      <c r="D19" s="99">
        <v>76.9453125</v>
      </c>
      <c r="E19" s="100">
        <v>43.62455422537667</v>
      </c>
      <c r="F19" s="99">
        <f t="shared" si="0"/>
        <v>33.32075827462333</v>
      </c>
      <c r="G19" s="101">
        <v>3</v>
      </c>
      <c r="H19" s="103"/>
      <c r="I19" s="103"/>
      <c r="J19" s="104">
        <f t="shared" si="1"/>
        <v>0.56695531940788035</v>
      </c>
      <c r="K19" s="103"/>
      <c r="L19" s="103"/>
      <c r="M19" s="99"/>
      <c r="N19" s="103"/>
      <c r="O19" s="103"/>
      <c r="P19" s="102"/>
      <c r="Q19" s="105"/>
      <c r="R19" s="102"/>
      <c r="S19" s="103"/>
      <c r="T19" s="103"/>
      <c r="U19" s="99"/>
      <c r="V19" s="103"/>
    </row>
    <row r="20" spans="1:22" s="96" customFormat="1">
      <c r="A20" s="183">
        <v>40210</v>
      </c>
      <c r="B20" s="107" t="s">
        <v>54</v>
      </c>
      <c r="C20" s="98" t="s">
        <v>1</v>
      </c>
      <c r="D20" s="99">
        <v>14.849609375</v>
      </c>
      <c r="E20" s="100">
        <v>3.9599609375</v>
      </c>
      <c r="F20" s="99">
        <f t="shared" si="0"/>
        <v>10.8896484375</v>
      </c>
      <c r="G20" s="101">
        <v>1</v>
      </c>
      <c r="H20" s="103"/>
      <c r="I20" s="103"/>
      <c r="J20" s="104">
        <f t="shared" si="1"/>
        <v>0.26667105090096016</v>
      </c>
      <c r="K20" s="103"/>
      <c r="L20" s="103"/>
      <c r="M20" s="99"/>
      <c r="N20" s="103"/>
      <c r="O20" s="103"/>
      <c r="P20" s="102"/>
      <c r="Q20" s="105"/>
      <c r="R20" s="102"/>
      <c r="S20" s="103"/>
      <c r="T20" s="103"/>
      <c r="U20" s="99"/>
      <c r="V20" s="103"/>
    </row>
    <row r="21" spans="1:22" s="96" customFormat="1">
      <c r="A21" s="183">
        <v>40210</v>
      </c>
      <c r="B21" s="107" t="s">
        <v>55</v>
      </c>
      <c r="C21" s="98" t="s">
        <v>1</v>
      </c>
      <c r="D21" s="99">
        <v>53.14453125</v>
      </c>
      <c r="E21" s="99">
        <v>37.52734375</v>
      </c>
      <c r="F21" s="99">
        <f t="shared" si="0"/>
        <v>15.6171875</v>
      </c>
      <c r="G21" s="101">
        <v>2</v>
      </c>
      <c r="H21" s="103"/>
      <c r="I21" s="103"/>
      <c r="J21" s="104">
        <f t="shared" si="1"/>
        <v>0.70613744946710766</v>
      </c>
      <c r="K21" s="103"/>
      <c r="L21" s="103"/>
      <c r="M21" s="99"/>
      <c r="N21" s="103"/>
      <c r="O21" s="103"/>
      <c r="P21" s="102"/>
      <c r="Q21" s="105"/>
      <c r="R21" s="102"/>
      <c r="S21" s="103"/>
      <c r="T21" s="103"/>
      <c r="U21" s="99"/>
      <c r="V21" s="103"/>
    </row>
    <row r="22" spans="1:22" s="96" customFormat="1">
      <c r="A22" s="183">
        <v>40210</v>
      </c>
      <c r="B22" s="107" t="s">
        <v>56</v>
      </c>
      <c r="C22" s="98" t="s">
        <v>1</v>
      </c>
      <c r="D22" s="99">
        <v>32.3857421875</v>
      </c>
      <c r="E22" s="100">
        <v>14.822265625</v>
      </c>
      <c r="F22" s="99">
        <f t="shared" si="0"/>
        <v>17.5634765625</v>
      </c>
      <c r="G22" s="101">
        <v>2</v>
      </c>
      <c r="H22" s="103"/>
      <c r="I22" s="103"/>
      <c r="J22" s="104">
        <f t="shared" si="1"/>
        <v>0.45767873835298373</v>
      </c>
      <c r="K22" s="103"/>
      <c r="L22" s="103"/>
      <c r="M22" s="99"/>
      <c r="N22" s="103"/>
      <c r="O22" s="103"/>
      <c r="P22" s="102"/>
      <c r="Q22" s="105"/>
      <c r="R22" s="102"/>
      <c r="S22" s="103"/>
      <c r="T22" s="103"/>
      <c r="U22" s="99"/>
      <c r="V22" s="103"/>
    </row>
    <row r="23" spans="1:22" s="96" customFormat="1">
      <c r="A23" s="183">
        <v>40210</v>
      </c>
      <c r="B23" s="107" t="s">
        <v>57</v>
      </c>
      <c r="C23" s="98" t="s">
        <v>1</v>
      </c>
      <c r="D23" s="99">
        <v>0</v>
      </c>
      <c r="E23" s="100">
        <v>0</v>
      </c>
      <c r="F23" s="99">
        <f t="shared" si="0"/>
        <v>0</v>
      </c>
      <c r="G23" s="108">
        <v>0</v>
      </c>
      <c r="H23" s="102"/>
      <c r="I23" s="103"/>
      <c r="J23" s="104">
        <v>0</v>
      </c>
      <c r="K23" s="103"/>
      <c r="L23" s="103"/>
      <c r="M23" s="99"/>
      <c r="N23" s="103"/>
      <c r="O23" s="103"/>
      <c r="P23" s="102"/>
      <c r="Q23" s="105"/>
      <c r="R23" s="102"/>
      <c r="S23" s="103"/>
      <c r="T23" s="103"/>
      <c r="U23" s="99"/>
      <c r="V23" s="103"/>
    </row>
    <row r="24" spans="1:22" s="96" customFormat="1">
      <c r="A24" s="183">
        <v>40238</v>
      </c>
      <c r="B24" s="97" t="s">
        <v>47</v>
      </c>
      <c r="C24" s="98" t="s">
        <v>1</v>
      </c>
      <c r="D24" s="99">
        <v>738.04084783047438</v>
      </c>
      <c r="E24" s="109">
        <v>513.07859413418919</v>
      </c>
      <c r="F24" s="99">
        <f t="shared" si="0"/>
        <v>224.96225369628519</v>
      </c>
      <c r="G24" s="103">
        <v>16</v>
      </c>
      <c r="H24" s="109">
        <v>0</v>
      </c>
      <c r="I24" s="103">
        <v>0</v>
      </c>
      <c r="J24" s="104">
        <f t="shared" si="1"/>
        <v>0.69518996901380414</v>
      </c>
      <c r="K24" s="103">
        <v>2812</v>
      </c>
      <c r="L24" s="103">
        <v>1917</v>
      </c>
      <c r="M24" s="99">
        <f>K24-L24</f>
        <v>895</v>
      </c>
      <c r="N24" s="103"/>
      <c r="O24" s="103">
        <v>20</v>
      </c>
      <c r="P24" s="102"/>
      <c r="Q24" s="105"/>
      <c r="R24" s="102"/>
      <c r="S24" s="103"/>
      <c r="T24" s="103"/>
      <c r="U24" s="99"/>
      <c r="V24" s="103"/>
    </row>
    <row r="25" spans="1:22" s="96" customFormat="1">
      <c r="A25" s="183">
        <v>40238</v>
      </c>
      <c r="B25" s="97" t="s">
        <v>48</v>
      </c>
      <c r="C25" s="98" t="s">
        <v>1</v>
      </c>
      <c r="D25" s="99">
        <v>1569.8720802671314</v>
      </c>
      <c r="E25" s="110">
        <v>1131.4870219200052</v>
      </c>
      <c r="F25" s="99">
        <f t="shared" si="0"/>
        <v>438.38505834712623</v>
      </c>
      <c r="G25" s="103">
        <v>32</v>
      </c>
      <c r="H25" s="109">
        <v>0</v>
      </c>
      <c r="I25" s="103">
        <v>0</v>
      </c>
      <c r="J25" s="104">
        <f t="shared" si="1"/>
        <v>0.7207510956736487</v>
      </c>
      <c r="K25" s="103">
        <v>6013</v>
      </c>
      <c r="L25" s="103">
        <v>3594</v>
      </c>
      <c r="M25" s="99">
        <f>K25-L25</f>
        <v>2419</v>
      </c>
      <c r="N25" s="103"/>
      <c r="O25" s="103">
        <v>49</v>
      </c>
      <c r="P25" s="102"/>
      <c r="Q25" s="105"/>
      <c r="R25" s="102"/>
      <c r="S25" s="103"/>
      <c r="T25" s="103"/>
      <c r="U25" s="99"/>
      <c r="V25" s="103"/>
    </row>
    <row r="26" spans="1:22" s="96" customFormat="1">
      <c r="A26" s="183">
        <v>40238</v>
      </c>
      <c r="B26" s="106" t="s">
        <v>49</v>
      </c>
      <c r="C26" s="98" t="s">
        <v>1</v>
      </c>
      <c r="D26" s="99">
        <v>686.3994140625</v>
      </c>
      <c r="E26" s="109">
        <v>249.2294921875</v>
      </c>
      <c r="F26" s="99">
        <f t="shared" si="0"/>
        <v>437.169921875</v>
      </c>
      <c r="G26" s="103">
        <v>14</v>
      </c>
      <c r="H26" s="109">
        <v>0</v>
      </c>
      <c r="I26" s="103">
        <v>0</v>
      </c>
      <c r="J26" s="104">
        <f t="shared" si="1"/>
        <v>0.36309688948074548</v>
      </c>
      <c r="K26" s="103">
        <v>3637</v>
      </c>
      <c r="L26" s="103">
        <v>1494</v>
      </c>
      <c r="M26" s="99">
        <f>K26-L26</f>
        <v>2143</v>
      </c>
      <c r="N26" s="103"/>
      <c r="O26" s="103">
        <v>36</v>
      </c>
      <c r="P26" s="102"/>
      <c r="Q26" s="105"/>
      <c r="R26" s="102"/>
      <c r="S26" s="103"/>
      <c r="T26" s="103"/>
      <c r="U26" s="99"/>
      <c r="V26" s="103"/>
    </row>
    <row r="27" spans="1:22" s="96" customFormat="1">
      <c r="A27" s="183">
        <v>40238</v>
      </c>
      <c r="B27" s="106" t="s">
        <v>50</v>
      </c>
      <c r="C27" s="98" t="s">
        <v>1</v>
      </c>
      <c r="D27" s="99">
        <v>178.17578125</v>
      </c>
      <c r="E27" s="109">
        <v>166.2578125</v>
      </c>
      <c r="F27" s="99">
        <f t="shared" si="0"/>
        <v>11.91796875</v>
      </c>
      <c r="G27" s="103">
        <v>6</v>
      </c>
      <c r="H27" s="109"/>
      <c r="I27" s="103"/>
      <c r="J27" s="104">
        <f t="shared" si="1"/>
        <v>0.93311117444588165</v>
      </c>
      <c r="K27" s="103"/>
      <c r="L27" s="103"/>
      <c r="M27" s="99"/>
      <c r="N27" s="103"/>
      <c r="O27" s="103"/>
      <c r="P27" s="102"/>
      <c r="Q27" s="105"/>
      <c r="R27" s="102"/>
      <c r="S27" s="103"/>
      <c r="T27" s="103"/>
      <c r="U27" s="99"/>
      <c r="V27" s="103"/>
    </row>
    <row r="28" spans="1:22" s="96" customFormat="1">
      <c r="A28" s="183">
        <v>40238</v>
      </c>
      <c r="B28" s="106" t="s">
        <v>51</v>
      </c>
      <c r="C28" s="98" t="s">
        <v>1</v>
      </c>
      <c r="D28" s="99">
        <v>268.2060546875</v>
      </c>
      <c r="E28" s="109">
        <v>191.3076171875</v>
      </c>
      <c r="F28" s="99">
        <f t="shared" si="0"/>
        <v>76.8984375</v>
      </c>
      <c r="G28" s="103">
        <v>6</v>
      </c>
      <c r="H28" s="109"/>
      <c r="I28" s="103"/>
      <c r="J28" s="104">
        <f t="shared" si="1"/>
        <v>0.71328597488375822</v>
      </c>
      <c r="K28" s="103"/>
      <c r="L28" s="103"/>
      <c r="M28" s="99"/>
      <c r="N28" s="103"/>
      <c r="O28" s="103"/>
      <c r="P28" s="102"/>
      <c r="Q28" s="105"/>
      <c r="R28" s="102"/>
      <c r="S28" s="103"/>
      <c r="T28" s="103"/>
      <c r="U28" s="99"/>
      <c r="V28" s="103"/>
    </row>
    <row r="29" spans="1:22" s="96" customFormat="1">
      <c r="A29" s="183">
        <v>40238</v>
      </c>
      <c r="B29" s="106" t="s">
        <v>52</v>
      </c>
      <c r="C29" s="98" t="s">
        <v>1</v>
      </c>
      <c r="D29" s="99">
        <v>82.728515625</v>
      </c>
      <c r="E29" s="110">
        <v>49.246917724609375</v>
      </c>
      <c r="F29" s="99">
        <f t="shared" si="0"/>
        <v>33.481597900390625</v>
      </c>
      <c r="G29" s="103">
        <v>3</v>
      </c>
      <c r="H29" s="109"/>
      <c r="I29" s="103"/>
      <c r="J29" s="104">
        <f t="shared" si="1"/>
        <v>0.5952834684939915</v>
      </c>
      <c r="K29" s="103"/>
      <c r="L29" s="103"/>
      <c r="M29" s="99"/>
      <c r="N29" s="103"/>
      <c r="O29" s="103"/>
      <c r="P29" s="102"/>
      <c r="Q29" s="105"/>
      <c r="R29" s="102"/>
      <c r="S29" s="103"/>
      <c r="T29" s="103"/>
      <c r="U29" s="99"/>
      <c r="V29" s="103"/>
    </row>
    <row r="30" spans="1:22" s="96" customFormat="1">
      <c r="A30" s="183">
        <v>40238</v>
      </c>
      <c r="B30" s="106" t="s">
        <v>53</v>
      </c>
      <c r="C30" s="98" t="s">
        <v>1</v>
      </c>
      <c r="D30" s="99">
        <v>76.9453125</v>
      </c>
      <c r="E30" s="109">
        <v>43.72318703787667</v>
      </c>
      <c r="F30" s="99">
        <f t="shared" si="0"/>
        <v>33.22212546212333</v>
      </c>
      <c r="G30" s="103">
        <v>3</v>
      </c>
      <c r="H30" s="109"/>
      <c r="I30" s="103"/>
      <c r="J30" s="104">
        <f t="shared" si="1"/>
        <v>0.56823717543387287</v>
      </c>
      <c r="K30" s="103"/>
      <c r="L30" s="103"/>
      <c r="M30" s="99"/>
      <c r="N30" s="103"/>
      <c r="O30" s="103"/>
      <c r="P30" s="102"/>
      <c r="Q30" s="105"/>
      <c r="R30" s="102"/>
      <c r="S30" s="103"/>
      <c r="T30" s="103"/>
      <c r="U30" s="99"/>
      <c r="V30" s="103"/>
    </row>
    <row r="31" spans="1:22" s="96" customFormat="1">
      <c r="A31" s="183">
        <v>40238</v>
      </c>
      <c r="B31" s="107" t="s">
        <v>54</v>
      </c>
      <c r="C31" s="98" t="s">
        <v>1</v>
      </c>
      <c r="D31" s="99">
        <v>14.849609375</v>
      </c>
      <c r="E31" s="110">
        <v>3.9599609375</v>
      </c>
      <c r="F31" s="99">
        <f t="shared" si="0"/>
        <v>10.8896484375</v>
      </c>
      <c r="G31" s="103">
        <v>1</v>
      </c>
      <c r="H31" s="109"/>
      <c r="I31" s="103"/>
      <c r="J31" s="104">
        <f t="shared" si="1"/>
        <v>0.26667105090096016</v>
      </c>
      <c r="K31" s="99">
        <v>96</v>
      </c>
      <c r="L31" s="99">
        <v>84</v>
      </c>
      <c r="M31" s="99">
        <v>12</v>
      </c>
      <c r="N31" s="99"/>
      <c r="O31" s="99">
        <v>2</v>
      </c>
      <c r="P31" s="102"/>
      <c r="Q31" s="105"/>
      <c r="R31" s="102"/>
      <c r="S31" s="103"/>
      <c r="T31" s="103"/>
      <c r="U31" s="99"/>
      <c r="V31" s="103"/>
    </row>
    <row r="32" spans="1:22" s="96" customFormat="1">
      <c r="A32" s="183">
        <v>40238</v>
      </c>
      <c r="B32" s="107" t="s">
        <v>55</v>
      </c>
      <c r="C32" s="98" t="s">
        <v>1</v>
      </c>
      <c r="D32" s="99">
        <v>53.14453125</v>
      </c>
      <c r="E32" s="110">
        <v>37.7236328125</v>
      </c>
      <c r="F32" s="99">
        <f t="shared" si="0"/>
        <v>15.4208984375</v>
      </c>
      <c r="G32" s="103">
        <v>2</v>
      </c>
      <c r="H32" s="109"/>
      <c r="I32" s="103"/>
      <c r="J32" s="104">
        <f t="shared" si="1"/>
        <v>0.70983094450569639</v>
      </c>
      <c r="K32" s="103"/>
      <c r="L32" s="103"/>
      <c r="M32" s="99"/>
      <c r="N32" s="103"/>
      <c r="O32" s="103"/>
      <c r="P32" s="102"/>
      <c r="Q32" s="105"/>
      <c r="R32" s="102"/>
      <c r="S32" s="103"/>
      <c r="T32" s="103"/>
      <c r="U32" s="99"/>
      <c r="V32" s="103"/>
    </row>
    <row r="33" spans="1:22" s="96" customFormat="1">
      <c r="A33" s="183">
        <v>40238</v>
      </c>
      <c r="B33" s="107" t="s">
        <v>56</v>
      </c>
      <c r="C33" s="98" t="s">
        <v>1</v>
      </c>
      <c r="D33" s="99">
        <v>32.3857421875</v>
      </c>
      <c r="E33" s="110">
        <v>14.8974609375</v>
      </c>
      <c r="F33" s="99">
        <f t="shared" si="0"/>
        <v>17.48828125</v>
      </c>
      <c r="G33" s="103">
        <v>2</v>
      </c>
      <c r="H33" s="109"/>
      <c r="I33" s="103"/>
      <c r="J33" s="104">
        <f t="shared" si="1"/>
        <v>0.46000060308174773</v>
      </c>
      <c r="K33" s="103"/>
      <c r="L33" s="103"/>
      <c r="M33" s="99"/>
      <c r="N33" s="103"/>
      <c r="O33" s="103"/>
      <c r="P33" s="102"/>
      <c r="Q33" s="105"/>
      <c r="R33" s="102"/>
      <c r="S33" s="103"/>
      <c r="T33" s="103"/>
      <c r="U33" s="99"/>
      <c r="V33" s="103"/>
    </row>
    <row r="34" spans="1:22" s="96" customFormat="1">
      <c r="A34" s="183">
        <v>40238</v>
      </c>
      <c r="B34" s="107" t="s">
        <v>57</v>
      </c>
      <c r="C34" s="98" t="s">
        <v>1</v>
      </c>
      <c r="D34" s="99">
        <v>0</v>
      </c>
      <c r="E34" s="100">
        <v>0</v>
      </c>
      <c r="F34" s="99">
        <f t="shared" si="0"/>
        <v>0</v>
      </c>
      <c r="G34" s="99">
        <v>0</v>
      </c>
      <c r="H34" s="109"/>
      <c r="I34" s="103"/>
      <c r="J34" s="104">
        <v>0</v>
      </c>
      <c r="K34" s="103"/>
      <c r="L34" s="103"/>
      <c r="M34" s="99"/>
      <c r="N34" s="103"/>
      <c r="O34" s="103"/>
      <c r="P34" s="102"/>
      <c r="Q34" s="105"/>
      <c r="R34" s="102"/>
      <c r="S34" s="103"/>
      <c r="T34" s="103"/>
      <c r="U34" s="99"/>
      <c r="V34" s="103"/>
    </row>
    <row r="35" spans="1:22" s="96" customFormat="1">
      <c r="A35" s="183">
        <v>40269</v>
      </c>
      <c r="B35" s="97" t="s">
        <v>47</v>
      </c>
      <c r="C35" s="98" t="s">
        <v>1</v>
      </c>
      <c r="D35" s="99">
        <v>906.84267737402115</v>
      </c>
      <c r="E35" s="111">
        <v>473.28713429898028</v>
      </c>
      <c r="F35" s="99">
        <f t="shared" si="0"/>
        <v>433.55554307504087</v>
      </c>
      <c r="G35" s="99">
        <v>17</v>
      </c>
      <c r="H35" s="109">
        <v>1.64677734375</v>
      </c>
      <c r="I35" s="103">
        <v>1</v>
      </c>
      <c r="J35" s="104">
        <f t="shared" si="1"/>
        <v>0.52190655127689389</v>
      </c>
      <c r="K35" s="103">
        <v>2991</v>
      </c>
      <c r="L35" s="103">
        <v>2147</v>
      </c>
      <c r="M35" s="99">
        <f>K35-L35</f>
        <v>844</v>
      </c>
      <c r="N35" s="103"/>
      <c r="O35" s="103">
        <v>22</v>
      </c>
      <c r="P35" s="102"/>
      <c r="Q35" s="105"/>
      <c r="R35" s="102"/>
      <c r="S35" s="103"/>
      <c r="T35" s="103"/>
      <c r="U35" s="99"/>
      <c r="V35" s="103"/>
    </row>
    <row r="36" spans="1:22" s="96" customFormat="1">
      <c r="A36" s="183">
        <v>40269</v>
      </c>
      <c r="B36" s="97" t="s">
        <v>48</v>
      </c>
      <c r="C36" s="98" t="s">
        <v>1</v>
      </c>
      <c r="D36" s="99">
        <v>1718.9492436745359</v>
      </c>
      <c r="E36" s="100">
        <v>1005.1802940438535</v>
      </c>
      <c r="F36" s="99">
        <f t="shared" si="0"/>
        <v>713.76894963068241</v>
      </c>
      <c r="G36" s="99">
        <v>34</v>
      </c>
      <c r="H36" s="109">
        <v>8.4720703124999996</v>
      </c>
      <c r="I36" s="103">
        <v>2</v>
      </c>
      <c r="J36" s="104">
        <f t="shared" si="1"/>
        <v>0.58476438309203116</v>
      </c>
      <c r="K36" s="103">
        <v>6015</v>
      </c>
      <c r="L36" s="99">
        <v>3623</v>
      </c>
      <c r="M36" s="99">
        <f>K36-L36</f>
        <v>2392</v>
      </c>
      <c r="N36" s="103"/>
      <c r="O36" s="103">
        <v>49</v>
      </c>
      <c r="P36" s="102"/>
      <c r="Q36" s="105"/>
      <c r="R36" s="102"/>
      <c r="S36" s="103"/>
      <c r="T36" s="103"/>
      <c r="U36" s="99"/>
      <c r="V36" s="103"/>
    </row>
    <row r="37" spans="1:22" s="96" customFormat="1">
      <c r="A37" s="183">
        <v>40269</v>
      </c>
      <c r="B37" s="106" t="s">
        <v>49</v>
      </c>
      <c r="C37" s="98" t="s">
        <v>1</v>
      </c>
      <c r="D37" s="99">
        <v>886.59020436287392</v>
      </c>
      <c r="E37" s="111">
        <v>210.44049107142857</v>
      </c>
      <c r="F37" s="99">
        <f t="shared" si="0"/>
        <v>676.14971329144532</v>
      </c>
      <c r="G37" s="99">
        <v>16</v>
      </c>
      <c r="H37" s="109">
        <v>1.6851562499999999</v>
      </c>
      <c r="I37" s="103">
        <v>2</v>
      </c>
      <c r="J37" s="104">
        <f t="shared" si="1"/>
        <v>0.23735936855140016</v>
      </c>
      <c r="K37" s="103">
        <v>3637</v>
      </c>
      <c r="L37" s="103">
        <v>1561</v>
      </c>
      <c r="M37" s="99">
        <f>K37-L37</f>
        <v>2076</v>
      </c>
      <c r="N37" s="103"/>
      <c r="O37" s="103">
        <v>36</v>
      </c>
      <c r="P37" s="102"/>
      <c r="Q37" s="105"/>
      <c r="R37" s="102"/>
      <c r="S37" s="103"/>
      <c r="T37" s="103"/>
      <c r="U37" s="99"/>
      <c r="V37" s="103"/>
    </row>
    <row r="38" spans="1:22" s="96" customFormat="1">
      <c r="A38" s="183">
        <v>40269</v>
      </c>
      <c r="B38" s="106" t="s">
        <v>50</v>
      </c>
      <c r="C38" s="98" t="s">
        <v>1</v>
      </c>
      <c r="D38" s="99">
        <v>178.19944015963125</v>
      </c>
      <c r="E38" s="100">
        <v>174.9619140625</v>
      </c>
      <c r="F38" s="99">
        <f t="shared" si="0"/>
        <v>3.2375260971312514</v>
      </c>
      <c r="G38" s="99">
        <v>6</v>
      </c>
      <c r="H38" s="109"/>
      <c r="I38" s="103"/>
      <c r="J38" s="104">
        <f t="shared" si="1"/>
        <v>0.98183200747302535</v>
      </c>
      <c r="K38" s="103"/>
      <c r="L38" s="103"/>
      <c r="M38" s="99"/>
      <c r="N38" s="103"/>
      <c r="O38" s="103"/>
      <c r="P38" s="102"/>
      <c r="Q38" s="105"/>
      <c r="R38" s="102"/>
      <c r="S38" s="103"/>
      <c r="T38" s="103"/>
      <c r="U38" s="99"/>
      <c r="V38" s="103"/>
    </row>
    <row r="39" spans="1:22" s="96" customFormat="1">
      <c r="A39" s="183">
        <v>40269</v>
      </c>
      <c r="B39" s="106" t="s">
        <v>51</v>
      </c>
      <c r="C39" s="98" t="s">
        <v>1</v>
      </c>
      <c r="D39" s="99">
        <v>268.20506198088697</v>
      </c>
      <c r="E39" s="111">
        <v>161.80170476809144</v>
      </c>
      <c r="F39" s="99">
        <f t="shared" si="0"/>
        <v>106.40335721279553</v>
      </c>
      <c r="G39" s="99">
        <v>6</v>
      </c>
      <c r="H39" s="109"/>
      <c r="I39" s="103"/>
      <c r="J39" s="104">
        <f t="shared" si="1"/>
        <v>0.60327610363902029</v>
      </c>
      <c r="K39" s="103"/>
      <c r="L39" s="103"/>
      <c r="M39" s="99"/>
      <c r="N39" s="103"/>
      <c r="O39" s="103"/>
      <c r="P39" s="102"/>
      <c r="Q39" s="105"/>
      <c r="R39" s="102"/>
      <c r="S39" s="103"/>
      <c r="T39" s="103"/>
      <c r="U39" s="99"/>
      <c r="V39" s="103"/>
    </row>
    <row r="40" spans="1:22" s="96" customFormat="1">
      <c r="A40" s="183">
        <v>40269</v>
      </c>
      <c r="B40" s="106" t="s">
        <v>52</v>
      </c>
      <c r="C40" s="98" t="s">
        <v>1</v>
      </c>
      <c r="D40" s="99">
        <v>84.728371142409742</v>
      </c>
      <c r="E40" s="100">
        <v>47.977152630420669</v>
      </c>
      <c r="F40" s="99">
        <f t="shared" si="0"/>
        <v>36.751218511989073</v>
      </c>
      <c r="G40" s="99">
        <v>3</v>
      </c>
      <c r="H40" s="109"/>
      <c r="I40" s="103"/>
      <c r="J40" s="104">
        <f t="shared" si="1"/>
        <v>0.56624660646174396</v>
      </c>
      <c r="K40" s="103"/>
      <c r="L40" s="103"/>
      <c r="M40" s="99"/>
      <c r="N40" s="103"/>
      <c r="O40" s="103"/>
      <c r="P40" s="102"/>
      <c r="Q40" s="105"/>
      <c r="R40" s="102"/>
      <c r="S40" s="103"/>
      <c r="T40" s="103"/>
      <c r="U40" s="99"/>
      <c r="V40" s="103"/>
    </row>
    <row r="41" spans="1:22" s="96" customFormat="1">
      <c r="A41" s="183">
        <v>40269</v>
      </c>
      <c r="B41" s="106" t="s">
        <v>53</v>
      </c>
      <c r="C41" s="98" t="s">
        <v>1</v>
      </c>
      <c r="D41" s="99">
        <v>76.945306238718331</v>
      </c>
      <c r="E41" s="100">
        <v>45.070490183441763</v>
      </c>
      <c r="F41" s="99">
        <f t="shared" si="0"/>
        <v>31.874816055276568</v>
      </c>
      <c r="G41" s="99">
        <v>3</v>
      </c>
      <c r="H41" s="109"/>
      <c r="I41" s="103"/>
      <c r="J41" s="104">
        <f t="shared" si="1"/>
        <v>0.58574710254077345</v>
      </c>
      <c r="K41" s="103"/>
      <c r="L41" s="103"/>
      <c r="M41" s="99"/>
      <c r="N41" s="103"/>
      <c r="O41" s="103"/>
      <c r="P41" s="102"/>
      <c r="Q41" s="105"/>
      <c r="R41" s="102"/>
      <c r="S41" s="103"/>
      <c r="T41" s="103"/>
      <c r="U41" s="99"/>
      <c r="V41" s="103"/>
    </row>
    <row r="42" spans="1:22" s="96" customFormat="1">
      <c r="A42" s="183">
        <v>40269</v>
      </c>
      <c r="B42" s="107" t="s">
        <v>54</v>
      </c>
      <c r="C42" s="98" t="s">
        <v>1</v>
      </c>
      <c r="D42" s="99">
        <v>14.849769727443345</v>
      </c>
      <c r="E42" s="100">
        <v>4.349609375</v>
      </c>
      <c r="F42" s="99">
        <f t="shared" si="0"/>
        <v>10.500160352443345</v>
      </c>
      <c r="G42" s="99">
        <v>1</v>
      </c>
      <c r="H42" s="109"/>
      <c r="I42" s="103"/>
      <c r="J42" s="104">
        <f t="shared" si="1"/>
        <v>0.29290753020645416</v>
      </c>
      <c r="K42" s="99">
        <v>96</v>
      </c>
      <c r="L42" s="99">
        <v>84</v>
      </c>
      <c r="M42" s="99">
        <v>12</v>
      </c>
      <c r="N42" s="99"/>
      <c r="O42" s="99">
        <v>2</v>
      </c>
      <c r="P42" s="102"/>
      <c r="Q42" s="105"/>
      <c r="R42" s="102"/>
      <c r="S42" s="103"/>
      <c r="T42" s="103"/>
      <c r="U42" s="99"/>
      <c r="V42" s="103"/>
    </row>
    <row r="43" spans="1:22" s="96" customFormat="1">
      <c r="A43" s="183">
        <v>40269</v>
      </c>
      <c r="B43" s="107" t="s">
        <v>55</v>
      </c>
      <c r="C43" s="98" t="s">
        <v>1</v>
      </c>
      <c r="D43" s="99">
        <v>53.14409476518631</v>
      </c>
      <c r="E43" s="100">
        <v>38.637933603487909</v>
      </c>
      <c r="F43" s="99">
        <f t="shared" si="0"/>
        <v>14.506161161698401</v>
      </c>
      <c r="G43" s="99">
        <v>2</v>
      </c>
      <c r="H43" s="109"/>
      <c r="I43" s="103"/>
      <c r="J43" s="104">
        <f t="shared" si="1"/>
        <v>0.72704095862780393</v>
      </c>
      <c r="K43" s="103"/>
      <c r="L43" s="103"/>
      <c r="M43" s="99"/>
      <c r="N43" s="103"/>
      <c r="O43" s="103"/>
      <c r="P43" s="102"/>
      <c r="Q43" s="105"/>
      <c r="R43" s="102"/>
      <c r="S43" s="103"/>
      <c r="T43" s="103"/>
      <c r="U43" s="99"/>
      <c r="V43" s="103"/>
    </row>
    <row r="44" spans="1:22" s="96" customFormat="1">
      <c r="A44" s="183">
        <v>40269</v>
      </c>
      <c r="B44" s="107" t="s">
        <v>56</v>
      </c>
      <c r="C44" s="98" t="s">
        <v>1</v>
      </c>
      <c r="D44" s="99">
        <v>32.384846270084381</v>
      </c>
      <c r="E44" s="100">
        <v>14.945937713608146</v>
      </c>
      <c r="F44" s="99">
        <f t="shared" si="0"/>
        <v>17.438908556476235</v>
      </c>
      <c r="G44" s="99">
        <v>2</v>
      </c>
      <c r="H44" s="109"/>
      <c r="I44" s="103"/>
      <c r="J44" s="104">
        <f t="shared" si="1"/>
        <v>0.46151022576922063</v>
      </c>
      <c r="K44" s="103"/>
      <c r="L44" s="103"/>
      <c r="M44" s="99"/>
      <c r="N44" s="103"/>
      <c r="O44" s="103"/>
      <c r="P44" s="102"/>
      <c r="Q44" s="105"/>
      <c r="R44" s="102"/>
      <c r="S44" s="103"/>
      <c r="T44" s="103"/>
      <c r="U44" s="99"/>
      <c r="V44" s="103"/>
    </row>
    <row r="45" spans="1:22" s="96" customFormat="1">
      <c r="A45" s="183">
        <v>40269</v>
      </c>
      <c r="B45" s="107" t="s">
        <v>57</v>
      </c>
      <c r="C45" s="98" t="s">
        <v>1</v>
      </c>
      <c r="D45" s="99">
        <v>0</v>
      </c>
      <c r="E45" s="100">
        <v>0</v>
      </c>
      <c r="F45" s="99">
        <f t="shared" si="0"/>
        <v>0</v>
      </c>
      <c r="G45" s="99">
        <v>0</v>
      </c>
      <c r="H45" s="109"/>
      <c r="I45" s="103"/>
      <c r="J45" s="104">
        <v>0</v>
      </c>
      <c r="K45" s="103"/>
      <c r="L45" s="103"/>
      <c r="M45" s="99"/>
      <c r="N45" s="103"/>
      <c r="O45" s="103"/>
      <c r="P45" s="102"/>
      <c r="Q45" s="105"/>
      <c r="R45" s="102"/>
      <c r="S45" s="103"/>
      <c r="T45" s="103"/>
      <c r="U45" s="99"/>
      <c r="V45" s="103"/>
    </row>
    <row r="46" spans="1:22" s="96" customFormat="1">
      <c r="A46" s="183">
        <v>40299</v>
      </c>
      <c r="B46" s="97" t="s">
        <v>47</v>
      </c>
      <c r="C46" s="98" t="s">
        <v>1</v>
      </c>
      <c r="D46" s="109">
        <v>906.84267737402115</v>
      </c>
      <c r="E46" s="100">
        <v>496.89416252908967</v>
      </c>
      <c r="F46" s="99">
        <f t="shared" si="0"/>
        <v>409.94851484493148</v>
      </c>
      <c r="G46" s="109">
        <v>17</v>
      </c>
      <c r="H46" s="109">
        <v>5.8367187500000002</v>
      </c>
      <c r="I46" s="103">
        <v>1</v>
      </c>
      <c r="J46" s="104">
        <f t="shared" si="1"/>
        <v>0.54793866116663703</v>
      </c>
      <c r="K46" s="112">
        <v>2991</v>
      </c>
      <c r="L46" s="112">
        <v>2159</v>
      </c>
      <c r="M46" s="99">
        <f>K46-L46</f>
        <v>832</v>
      </c>
      <c r="N46" s="103"/>
      <c r="O46" s="103">
        <v>22</v>
      </c>
      <c r="P46" s="102"/>
      <c r="Q46" s="105"/>
      <c r="R46" s="102"/>
      <c r="S46" s="103"/>
      <c r="T46" s="103"/>
      <c r="U46" s="99"/>
      <c r="V46" s="103"/>
    </row>
    <row r="47" spans="1:22" s="96" customFormat="1">
      <c r="A47" s="183">
        <v>40299</v>
      </c>
      <c r="B47" s="97" t="s">
        <v>48</v>
      </c>
      <c r="C47" s="98" t="s">
        <v>1</v>
      </c>
      <c r="D47" s="109">
        <v>1718.9492436745359</v>
      </c>
      <c r="E47" s="100">
        <v>1046.7751455138464</v>
      </c>
      <c r="F47" s="99">
        <f t="shared" si="0"/>
        <v>672.17409816068948</v>
      </c>
      <c r="G47" s="109">
        <v>34</v>
      </c>
      <c r="H47" s="109">
        <v>25.701897321428572</v>
      </c>
      <c r="I47" s="103">
        <v>2</v>
      </c>
      <c r="J47" s="104">
        <f t="shared" si="1"/>
        <v>0.60896221884724933</v>
      </c>
      <c r="K47" s="112">
        <v>5921</v>
      </c>
      <c r="L47" s="112">
        <v>3688</v>
      </c>
      <c r="M47" s="99">
        <f>K47-L47</f>
        <v>2233</v>
      </c>
      <c r="N47" s="103"/>
      <c r="O47" s="112">
        <v>49</v>
      </c>
      <c r="P47" s="102"/>
      <c r="Q47" s="105"/>
      <c r="R47" s="102"/>
      <c r="S47" s="103"/>
      <c r="T47" s="103"/>
      <c r="U47" s="99"/>
      <c r="V47" s="103"/>
    </row>
    <row r="48" spans="1:22" s="96" customFormat="1">
      <c r="A48" s="183">
        <v>40299</v>
      </c>
      <c r="B48" s="106" t="s">
        <v>49</v>
      </c>
      <c r="C48" s="98" t="s">
        <v>1</v>
      </c>
      <c r="D48" s="109">
        <v>886.59020436287392</v>
      </c>
      <c r="E48" s="100">
        <v>228.05947544642856</v>
      </c>
      <c r="F48" s="99">
        <f t="shared" si="0"/>
        <v>658.53072891644536</v>
      </c>
      <c r="G48" s="109">
        <v>16</v>
      </c>
      <c r="H48" s="109">
        <v>15.865178571428572</v>
      </c>
      <c r="I48" s="103">
        <v>2</v>
      </c>
      <c r="J48" s="104">
        <f t="shared" si="1"/>
        <v>0.2572321173008198</v>
      </c>
      <c r="K48" s="103">
        <v>3637</v>
      </c>
      <c r="L48" s="103">
        <v>1555</v>
      </c>
      <c r="M48" s="99">
        <f>K48-L48</f>
        <v>2082</v>
      </c>
      <c r="N48" s="103"/>
      <c r="O48" s="103">
        <v>36</v>
      </c>
      <c r="P48" s="102"/>
      <c r="Q48" s="105"/>
      <c r="R48" s="102"/>
      <c r="S48" s="103"/>
      <c r="T48" s="103"/>
      <c r="U48" s="99"/>
      <c r="V48" s="103"/>
    </row>
    <row r="49" spans="1:22" s="96" customFormat="1">
      <c r="A49" s="183">
        <v>40299</v>
      </c>
      <c r="B49" s="106" t="s">
        <v>50</v>
      </c>
      <c r="C49" s="98" t="s">
        <v>1</v>
      </c>
      <c r="D49" s="109">
        <v>178.19944015963125</v>
      </c>
      <c r="E49" s="100">
        <v>175.9501953125</v>
      </c>
      <c r="F49" s="99">
        <f t="shared" si="0"/>
        <v>2.2492448471312514</v>
      </c>
      <c r="G49" s="109">
        <v>6</v>
      </c>
      <c r="H49" s="109"/>
      <c r="I49" s="103"/>
      <c r="J49" s="104">
        <f t="shared" si="1"/>
        <v>0.98737793539016527</v>
      </c>
      <c r="K49" s="103"/>
      <c r="L49" s="103"/>
      <c r="M49" s="99"/>
      <c r="N49" s="103"/>
      <c r="O49" s="103"/>
      <c r="P49" s="102"/>
      <c r="Q49" s="105"/>
      <c r="R49" s="102"/>
      <c r="S49" s="103"/>
      <c r="T49" s="103"/>
      <c r="U49" s="99"/>
      <c r="V49" s="103"/>
    </row>
    <row r="50" spans="1:22" s="96" customFormat="1">
      <c r="A50" s="183">
        <v>40299</v>
      </c>
      <c r="B50" s="106" t="s">
        <v>51</v>
      </c>
      <c r="C50" s="98" t="s">
        <v>1</v>
      </c>
      <c r="D50" s="109">
        <v>268.65989757458738</v>
      </c>
      <c r="E50" s="100">
        <v>166.40992290154099</v>
      </c>
      <c r="F50" s="99">
        <f t="shared" si="0"/>
        <v>102.24997467304638</v>
      </c>
      <c r="G50" s="109">
        <v>6</v>
      </c>
      <c r="H50" s="109"/>
      <c r="I50" s="103"/>
      <c r="J50" s="104">
        <f t="shared" si="1"/>
        <v>0.61940737863692896</v>
      </c>
      <c r="K50" s="103"/>
      <c r="L50" s="103"/>
      <c r="M50" s="99"/>
      <c r="N50" s="103"/>
      <c r="O50" s="103"/>
      <c r="P50" s="102"/>
      <c r="Q50" s="105"/>
      <c r="R50" s="102"/>
      <c r="S50" s="103"/>
      <c r="T50" s="103"/>
      <c r="U50" s="99"/>
      <c r="V50" s="103"/>
    </row>
    <row r="51" spans="1:22" s="96" customFormat="1">
      <c r="A51" s="183">
        <v>40299</v>
      </c>
      <c r="B51" s="106" t="s">
        <v>52</v>
      </c>
      <c r="C51" s="98" t="s">
        <v>1</v>
      </c>
      <c r="D51" s="109">
        <v>84.728371142409742</v>
      </c>
      <c r="E51" s="100">
        <v>48.821901079001172</v>
      </c>
      <c r="F51" s="99">
        <f t="shared" si="0"/>
        <v>35.90647006340857</v>
      </c>
      <c r="G51" s="109">
        <v>3</v>
      </c>
      <c r="H51" s="109"/>
      <c r="I51" s="103"/>
      <c r="J51" s="104">
        <f t="shared" si="1"/>
        <v>0.57621668421953143</v>
      </c>
      <c r="K51" s="103"/>
      <c r="L51" s="103"/>
      <c r="M51" s="99"/>
      <c r="N51" s="103"/>
      <c r="O51" s="103"/>
      <c r="P51" s="102"/>
      <c r="Q51" s="105"/>
      <c r="R51" s="102"/>
      <c r="S51" s="103"/>
      <c r="T51" s="103"/>
      <c r="U51" s="99"/>
      <c r="V51" s="103"/>
    </row>
    <row r="52" spans="1:22" s="96" customFormat="1">
      <c r="A52" s="183">
        <v>40299</v>
      </c>
      <c r="B52" s="106" t="s">
        <v>53</v>
      </c>
      <c r="C52" s="98" t="s">
        <v>1</v>
      </c>
      <c r="D52" s="109">
        <v>76.945306236855686</v>
      </c>
      <c r="E52" s="100">
        <v>44.761813819541459</v>
      </c>
      <c r="F52" s="99">
        <f t="shared" si="0"/>
        <v>32.183492417314227</v>
      </c>
      <c r="G52" s="109">
        <v>3</v>
      </c>
      <c r="H52" s="109"/>
      <c r="I52" s="103"/>
      <c r="J52" s="104">
        <f t="shared" si="1"/>
        <v>0.58173546911041074</v>
      </c>
      <c r="K52" s="103"/>
      <c r="L52" s="103"/>
      <c r="M52" s="99"/>
      <c r="N52" s="103"/>
      <c r="O52" s="103"/>
      <c r="P52" s="102"/>
      <c r="Q52" s="105"/>
      <c r="R52" s="102"/>
      <c r="S52" s="103"/>
      <c r="T52" s="103"/>
      <c r="U52" s="99"/>
      <c r="V52" s="103"/>
    </row>
    <row r="53" spans="1:22" s="96" customFormat="1">
      <c r="A53" s="183">
        <v>40299</v>
      </c>
      <c r="B53" s="107" t="s">
        <v>54</v>
      </c>
      <c r="C53" s="98" t="s">
        <v>1</v>
      </c>
      <c r="D53" s="109">
        <v>14.849769727443345</v>
      </c>
      <c r="E53" s="100">
        <v>3.0185546875</v>
      </c>
      <c r="F53" s="99">
        <f t="shared" si="0"/>
        <v>11.831215039943345</v>
      </c>
      <c r="G53" s="109">
        <v>1</v>
      </c>
      <c r="H53" s="109"/>
      <c r="I53" s="103"/>
      <c r="J53" s="104">
        <f t="shared" si="1"/>
        <v>0.20327282799015486</v>
      </c>
      <c r="K53" s="99">
        <v>96</v>
      </c>
      <c r="L53" s="99">
        <v>84</v>
      </c>
      <c r="M53" s="99">
        <v>12</v>
      </c>
      <c r="N53" s="99"/>
      <c r="O53" s="99">
        <v>2</v>
      </c>
      <c r="P53" s="102"/>
      <c r="Q53" s="105"/>
      <c r="R53" s="102"/>
      <c r="S53" s="103"/>
      <c r="T53" s="103"/>
      <c r="U53" s="99"/>
      <c r="V53" s="103"/>
    </row>
    <row r="54" spans="1:22" s="96" customFormat="1">
      <c r="A54" s="183">
        <v>40299</v>
      </c>
      <c r="B54" s="107" t="s">
        <v>55</v>
      </c>
      <c r="C54" s="98" t="s">
        <v>1</v>
      </c>
      <c r="D54" s="109">
        <v>53.14409476518631</v>
      </c>
      <c r="E54" s="100">
        <v>39.843930861912668</v>
      </c>
      <c r="F54" s="99">
        <f t="shared" si="0"/>
        <v>13.300163903273642</v>
      </c>
      <c r="G54" s="109">
        <v>2</v>
      </c>
      <c r="H54" s="109"/>
      <c r="I54" s="103"/>
      <c r="J54" s="104">
        <f t="shared" si="1"/>
        <v>0.74973392693883412</v>
      </c>
      <c r="K54" s="103"/>
      <c r="L54" s="103"/>
      <c r="M54" s="99"/>
      <c r="N54" s="103"/>
      <c r="O54" s="103"/>
      <c r="P54" s="102"/>
      <c r="Q54" s="105"/>
      <c r="R54" s="102"/>
      <c r="S54" s="103"/>
      <c r="T54" s="103"/>
      <c r="U54" s="99"/>
      <c r="V54" s="103"/>
    </row>
    <row r="55" spans="1:22" s="96" customFormat="1">
      <c r="A55" s="183">
        <v>40299</v>
      </c>
      <c r="B55" s="107" t="s">
        <v>56</v>
      </c>
      <c r="C55" s="98" t="s">
        <v>1</v>
      </c>
      <c r="D55" s="109">
        <v>32.384846270084381</v>
      </c>
      <c r="E55" s="100">
        <v>14.818589305505157</v>
      </c>
      <c r="F55" s="99">
        <f t="shared" si="0"/>
        <v>17.566256964579225</v>
      </c>
      <c r="G55" s="109">
        <v>2</v>
      </c>
      <c r="H55" s="109"/>
      <c r="I55" s="103"/>
      <c r="J55" s="104">
        <f t="shared" si="1"/>
        <v>0.45757788015791456</v>
      </c>
      <c r="K55" s="103"/>
      <c r="L55" s="103"/>
      <c r="M55" s="99"/>
      <c r="N55" s="103"/>
      <c r="O55" s="103"/>
      <c r="P55" s="102"/>
      <c r="Q55" s="105"/>
      <c r="R55" s="102"/>
      <c r="S55" s="103"/>
      <c r="T55" s="103"/>
      <c r="U55" s="99"/>
      <c r="V55" s="103"/>
    </row>
    <row r="56" spans="1:22" s="96" customFormat="1">
      <c r="A56" s="183">
        <v>40299</v>
      </c>
      <c r="B56" s="107" t="s">
        <v>57</v>
      </c>
      <c r="C56" s="98" t="s">
        <v>1</v>
      </c>
      <c r="D56" s="99">
        <v>0</v>
      </c>
      <c r="E56" s="100">
        <v>0</v>
      </c>
      <c r="F56" s="99">
        <f t="shared" si="0"/>
        <v>0</v>
      </c>
      <c r="G56" s="99">
        <v>0</v>
      </c>
      <c r="H56" s="109"/>
      <c r="I56" s="103"/>
      <c r="J56" s="104">
        <v>0</v>
      </c>
      <c r="K56" s="103"/>
      <c r="L56" s="103"/>
      <c r="M56" s="99"/>
      <c r="N56" s="103"/>
      <c r="O56" s="103"/>
      <c r="P56" s="102"/>
      <c r="Q56" s="105"/>
      <c r="R56" s="102"/>
      <c r="S56" s="103"/>
      <c r="T56" s="103"/>
      <c r="U56" s="99"/>
      <c r="V56" s="103"/>
    </row>
    <row r="57" spans="1:22" s="96" customFormat="1">
      <c r="A57" s="183">
        <v>40330</v>
      </c>
      <c r="B57" s="97" t="s">
        <v>47</v>
      </c>
      <c r="C57" s="98" t="s">
        <v>1</v>
      </c>
      <c r="D57" s="109">
        <v>906.84267737402115</v>
      </c>
      <c r="E57" s="100">
        <v>556.02107484579096</v>
      </c>
      <c r="F57" s="99">
        <f>D57-E57</f>
        <v>350.82160252823019</v>
      </c>
      <c r="G57" s="99">
        <v>17</v>
      </c>
      <c r="H57" s="113">
        <v>6.7229910714285719</v>
      </c>
      <c r="I57" s="103">
        <v>1</v>
      </c>
      <c r="J57" s="104">
        <f t="shared" ref="J57:J121" si="2">E57/D57</f>
        <v>0.61313950999293765</v>
      </c>
      <c r="K57" s="103">
        <v>2991</v>
      </c>
      <c r="L57" s="103">
        <v>2188</v>
      </c>
      <c r="M57" s="99">
        <f>K57-L57</f>
        <v>803</v>
      </c>
      <c r="N57" s="103"/>
      <c r="O57" s="103">
        <v>22</v>
      </c>
      <c r="P57" s="102"/>
      <c r="Q57" s="105"/>
      <c r="R57" s="102"/>
      <c r="S57" s="103"/>
      <c r="T57" s="103"/>
      <c r="U57" s="99"/>
      <c r="V57" s="103"/>
    </row>
    <row r="58" spans="1:22" s="96" customFormat="1">
      <c r="A58" s="183">
        <v>40330</v>
      </c>
      <c r="B58" s="97" t="s">
        <v>48</v>
      </c>
      <c r="C58" s="98" t="s">
        <v>1</v>
      </c>
      <c r="D58" s="109">
        <v>1643.6690644216878</v>
      </c>
      <c r="E58" s="100">
        <v>1152.470322422816</v>
      </c>
      <c r="F58" s="99">
        <f t="shared" ref="F58:F121" si="3">D58-E58</f>
        <v>491.19874199887181</v>
      </c>
      <c r="G58" s="99">
        <v>32</v>
      </c>
      <c r="H58" s="109">
        <v>31.363392857142856</v>
      </c>
      <c r="I58" s="103">
        <v>2</v>
      </c>
      <c r="J58" s="104">
        <f t="shared" si="2"/>
        <v>0.70115715344944074</v>
      </c>
      <c r="K58" s="103">
        <v>5901</v>
      </c>
      <c r="L58" s="103">
        <v>3788</v>
      </c>
      <c r="M58" s="99">
        <f>K58-L58</f>
        <v>2113</v>
      </c>
      <c r="N58" s="103"/>
      <c r="O58" s="103">
        <v>49</v>
      </c>
      <c r="P58" s="102"/>
      <c r="Q58" s="105"/>
      <c r="R58" s="102"/>
      <c r="S58" s="103"/>
      <c r="T58" s="103"/>
      <c r="U58" s="99"/>
      <c r="V58" s="103"/>
    </row>
    <row r="59" spans="1:22" s="96" customFormat="1">
      <c r="A59" s="183">
        <v>40330</v>
      </c>
      <c r="B59" s="106" t="s">
        <v>49</v>
      </c>
      <c r="C59" s="98" t="s">
        <v>1</v>
      </c>
      <c r="D59" s="99">
        <v>819.66893258609343</v>
      </c>
      <c r="E59" s="100">
        <v>237.54540736607143</v>
      </c>
      <c r="F59" s="99">
        <f t="shared" si="3"/>
        <v>582.12352522002197</v>
      </c>
      <c r="G59" s="99">
        <v>14</v>
      </c>
      <c r="H59" s="109">
        <v>21.400669642857142</v>
      </c>
      <c r="I59" s="103">
        <v>2</v>
      </c>
      <c r="J59" s="104">
        <f t="shared" si="2"/>
        <v>0.28980652788267169</v>
      </c>
      <c r="K59" s="103">
        <v>3639</v>
      </c>
      <c r="L59" s="103">
        <v>1558</v>
      </c>
      <c r="M59" s="99">
        <f>K59-L59</f>
        <v>2081</v>
      </c>
      <c r="N59" s="103"/>
      <c r="O59" s="103">
        <v>36</v>
      </c>
      <c r="P59" s="102"/>
      <c r="Q59" s="105"/>
      <c r="R59" s="102"/>
      <c r="S59" s="103"/>
      <c r="T59" s="103"/>
      <c r="U59" s="99"/>
      <c r="V59" s="103"/>
    </row>
    <row r="60" spans="1:22" s="96" customFormat="1">
      <c r="A60" s="183">
        <v>40330</v>
      </c>
      <c r="B60" s="106" t="s">
        <v>50</v>
      </c>
      <c r="C60" s="98" t="s">
        <v>1</v>
      </c>
      <c r="D60" s="111">
        <v>178.19944015963125</v>
      </c>
      <c r="E60" s="109">
        <v>175.970703125</v>
      </c>
      <c r="F60" s="99">
        <f t="shared" si="3"/>
        <v>2.2287370346312514</v>
      </c>
      <c r="G60" s="99">
        <v>7</v>
      </c>
      <c r="H60" s="99"/>
      <c r="I60" s="99"/>
      <c r="J60" s="104">
        <f t="shared" si="2"/>
        <v>0.98749301887461183</v>
      </c>
      <c r="K60" s="99"/>
      <c r="L60" s="99"/>
      <c r="M60" s="99"/>
      <c r="N60" s="99"/>
      <c r="O60" s="99"/>
      <c r="P60" s="102"/>
      <c r="Q60" s="102"/>
      <c r="R60" s="102"/>
    </row>
    <row r="61" spans="1:22" s="96" customFormat="1">
      <c r="A61" s="183">
        <v>40330</v>
      </c>
      <c r="B61" s="106" t="s">
        <v>51</v>
      </c>
      <c r="C61" s="98" t="s">
        <v>1</v>
      </c>
      <c r="D61" s="109">
        <v>254.07530230656266</v>
      </c>
      <c r="E61" s="109">
        <v>170.81234894692898</v>
      </c>
      <c r="F61" s="99">
        <f t="shared" si="3"/>
        <v>83.262953359633684</v>
      </c>
      <c r="G61" s="99">
        <v>5</v>
      </c>
      <c r="H61" s="99"/>
      <c r="I61" s="99"/>
      <c r="J61" s="104">
        <f t="shared" si="2"/>
        <v>0.67229025173344037</v>
      </c>
      <c r="K61" s="99"/>
      <c r="L61" s="99"/>
      <c r="M61" s="99"/>
      <c r="N61" s="99"/>
      <c r="O61" s="99"/>
      <c r="P61" s="102"/>
      <c r="Q61" s="102"/>
      <c r="R61" s="102"/>
    </row>
    <row r="62" spans="1:22" s="96" customFormat="1">
      <c r="A62" s="183">
        <v>40330</v>
      </c>
      <c r="B62" s="106" t="s">
        <v>52</v>
      </c>
      <c r="C62" s="98" t="s">
        <v>1</v>
      </c>
      <c r="D62" s="110">
        <v>84.728371142409742</v>
      </c>
      <c r="E62" s="110">
        <v>49.474710814388736</v>
      </c>
      <c r="F62" s="99">
        <f t="shared" si="3"/>
        <v>35.253660328021006</v>
      </c>
      <c r="G62" s="99">
        <v>3</v>
      </c>
      <c r="H62" s="99"/>
      <c r="I62" s="99"/>
      <c r="J62" s="104">
        <f t="shared" si="2"/>
        <v>0.58392142026703941</v>
      </c>
      <c r="K62" s="110">
        <v>96</v>
      </c>
      <c r="L62" s="110">
        <v>42</v>
      </c>
      <c r="M62" s="99">
        <v>54</v>
      </c>
      <c r="N62" s="118"/>
      <c r="O62" s="99">
        <v>6</v>
      </c>
      <c r="P62" s="102"/>
      <c r="Q62" s="102"/>
      <c r="R62" s="102"/>
    </row>
    <row r="63" spans="1:22" s="96" customFormat="1">
      <c r="A63" s="183">
        <v>40330</v>
      </c>
      <c r="B63" s="106" t="s">
        <v>53</v>
      </c>
      <c r="C63" s="98" t="s">
        <v>1</v>
      </c>
      <c r="D63" s="110">
        <v>76.945306236855686</v>
      </c>
      <c r="E63" s="110">
        <v>45.366592023654704</v>
      </c>
      <c r="F63" s="99">
        <f t="shared" si="3"/>
        <v>31.578714213200982</v>
      </c>
      <c r="G63" s="99">
        <v>3</v>
      </c>
      <c r="H63" s="99"/>
      <c r="I63" s="99"/>
      <c r="J63" s="104">
        <f t="shared" si="2"/>
        <v>0.58959531441730439</v>
      </c>
      <c r="K63" s="110">
        <v>136</v>
      </c>
      <c r="L63" s="110">
        <v>69</v>
      </c>
      <c r="M63" s="111">
        <v>67</v>
      </c>
      <c r="N63" s="118"/>
      <c r="O63" s="99">
        <v>6</v>
      </c>
      <c r="P63" s="102"/>
      <c r="Q63" s="102"/>
      <c r="R63" s="102"/>
    </row>
    <row r="64" spans="1:22" s="96" customFormat="1">
      <c r="A64" s="183">
        <v>40330</v>
      </c>
      <c r="B64" s="107" t="s">
        <v>54</v>
      </c>
      <c r="C64" s="98" t="s">
        <v>1</v>
      </c>
      <c r="D64" s="109">
        <v>14.849769727443345</v>
      </c>
      <c r="E64" s="109">
        <v>3.830078125</v>
      </c>
      <c r="F64" s="99">
        <f t="shared" si="3"/>
        <v>11.019691602443345</v>
      </c>
      <c r="G64" s="99">
        <v>1</v>
      </c>
      <c r="H64" s="99"/>
      <c r="I64" s="99"/>
      <c r="J64" s="104">
        <f t="shared" si="2"/>
        <v>0.25792171833626248</v>
      </c>
      <c r="K64" s="99">
        <v>96</v>
      </c>
      <c r="L64" s="99">
        <v>84</v>
      </c>
      <c r="M64" s="99">
        <v>12</v>
      </c>
      <c r="N64" s="99"/>
      <c r="O64" s="99">
        <v>2</v>
      </c>
      <c r="P64" s="102"/>
      <c r="Q64" s="102"/>
      <c r="R64" s="102"/>
    </row>
    <row r="65" spans="1:22" s="96" customFormat="1">
      <c r="A65" s="183">
        <v>40330</v>
      </c>
      <c r="B65" s="107" t="s">
        <v>55</v>
      </c>
      <c r="C65" s="98" t="s">
        <v>1</v>
      </c>
      <c r="D65" s="109">
        <v>53.14409476518631</v>
      </c>
      <c r="E65" s="109">
        <v>40.837008859030902</v>
      </c>
      <c r="F65" s="99">
        <f t="shared" si="3"/>
        <v>12.307085906155407</v>
      </c>
      <c r="G65" s="99">
        <v>2</v>
      </c>
      <c r="H65" s="99"/>
      <c r="I65" s="99"/>
      <c r="J65" s="104">
        <f t="shared" si="2"/>
        <v>0.76842044331485071</v>
      </c>
      <c r="K65" s="99"/>
      <c r="L65" s="99"/>
      <c r="M65" s="99"/>
      <c r="N65" s="99"/>
      <c r="O65" s="99"/>
      <c r="P65" s="102"/>
      <c r="Q65" s="102"/>
      <c r="R65" s="102"/>
    </row>
    <row r="66" spans="1:22" s="96" customFormat="1">
      <c r="A66" s="183">
        <v>40330</v>
      </c>
      <c r="B66" s="107" t="s">
        <v>56</v>
      </c>
      <c r="C66" s="98" t="s">
        <v>1</v>
      </c>
      <c r="D66" s="109">
        <v>32.384846270084381</v>
      </c>
      <c r="E66" s="109">
        <v>14.861411409452558</v>
      </c>
      <c r="F66" s="99">
        <f t="shared" si="3"/>
        <v>17.523434860631824</v>
      </c>
      <c r="G66" s="99">
        <v>2</v>
      </c>
      <c r="H66" s="99"/>
      <c r="I66" s="99"/>
      <c r="J66" s="104">
        <f t="shared" si="2"/>
        <v>0.45890016847728071</v>
      </c>
      <c r="K66" s="99"/>
      <c r="L66" s="99"/>
      <c r="M66" s="99"/>
      <c r="N66" s="99"/>
      <c r="O66" s="99"/>
      <c r="P66" s="102"/>
      <c r="Q66" s="102"/>
      <c r="R66" s="102"/>
    </row>
    <row r="67" spans="1:22" s="96" customFormat="1">
      <c r="A67" s="183">
        <v>40330</v>
      </c>
      <c r="B67" s="107" t="s">
        <v>57</v>
      </c>
      <c r="C67" s="98" t="s">
        <v>1</v>
      </c>
      <c r="D67" s="99">
        <v>0</v>
      </c>
      <c r="E67" s="100">
        <v>0</v>
      </c>
      <c r="F67" s="99">
        <f t="shared" si="3"/>
        <v>0</v>
      </c>
      <c r="G67" s="99">
        <v>0</v>
      </c>
      <c r="H67" s="99"/>
      <c r="I67" s="99"/>
      <c r="J67" s="104">
        <v>0</v>
      </c>
      <c r="K67" s="99"/>
      <c r="L67" s="99"/>
      <c r="M67" s="99"/>
      <c r="N67" s="99"/>
      <c r="O67" s="99"/>
      <c r="P67" s="102"/>
      <c r="Q67" s="102"/>
      <c r="R67" s="102"/>
    </row>
    <row r="68" spans="1:22" s="96" customFormat="1">
      <c r="A68" s="183">
        <v>40360</v>
      </c>
      <c r="B68" s="97" t="s">
        <v>47</v>
      </c>
      <c r="C68" s="98" t="s">
        <v>1</v>
      </c>
      <c r="D68" s="99">
        <v>906.84267737402115</v>
      </c>
      <c r="E68" s="100">
        <v>709.75236152535592</v>
      </c>
      <c r="F68" s="99">
        <f t="shared" si="3"/>
        <v>197.09031584866523</v>
      </c>
      <c r="G68" s="99">
        <v>17</v>
      </c>
      <c r="H68" s="111">
        <v>13.697531563895089</v>
      </c>
      <c r="I68" s="99">
        <v>1</v>
      </c>
      <c r="J68" s="104">
        <f t="shared" si="2"/>
        <v>0.78266316664827995</v>
      </c>
      <c r="K68" s="103">
        <v>2991</v>
      </c>
      <c r="L68" s="103">
        <v>2224</v>
      </c>
      <c r="M68" s="99">
        <f>K68-L68</f>
        <v>767</v>
      </c>
      <c r="N68" s="103"/>
      <c r="O68" s="103">
        <v>22</v>
      </c>
      <c r="P68" s="102"/>
      <c r="Q68" s="105"/>
      <c r="R68" s="102"/>
      <c r="S68" s="103"/>
      <c r="T68" s="103"/>
      <c r="U68" s="99"/>
      <c r="V68" s="103"/>
    </row>
    <row r="69" spans="1:22" s="96" customFormat="1">
      <c r="A69" s="183">
        <v>40360</v>
      </c>
      <c r="B69" s="97" t="s">
        <v>48</v>
      </c>
      <c r="C69" s="98" t="s">
        <v>1</v>
      </c>
      <c r="D69" s="99">
        <v>1643.6690644216878</v>
      </c>
      <c r="E69" s="100">
        <v>1210.5634061551254</v>
      </c>
      <c r="F69" s="99">
        <f t="shared" si="3"/>
        <v>433.10565826656239</v>
      </c>
      <c r="G69" s="99">
        <v>32</v>
      </c>
      <c r="H69" s="111">
        <v>54.870045253208701</v>
      </c>
      <c r="I69" s="99">
        <v>2</v>
      </c>
      <c r="J69" s="104">
        <f t="shared" si="2"/>
        <v>0.73650069369715421</v>
      </c>
      <c r="K69" s="103">
        <v>5829</v>
      </c>
      <c r="L69" s="103">
        <v>3869</v>
      </c>
      <c r="M69" s="99">
        <f>K69-L69</f>
        <v>1960</v>
      </c>
      <c r="N69" s="103"/>
      <c r="O69" s="103">
        <v>49</v>
      </c>
      <c r="P69" s="99"/>
      <c r="Q69" s="105"/>
      <c r="R69" s="102"/>
      <c r="S69" s="103"/>
      <c r="T69" s="103"/>
      <c r="U69" s="99"/>
      <c r="V69" s="103"/>
    </row>
    <row r="70" spans="1:22" s="96" customFormat="1">
      <c r="A70" s="183">
        <v>40360</v>
      </c>
      <c r="B70" s="106" t="s">
        <v>49</v>
      </c>
      <c r="C70" s="98" t="s">
        <v>1</v>
      </c>
      <c r="D70" s="99">
        <v>819.66893258609343</v>
      </c>
      <c r="E70" s="100">
        <v>249.72396763392857</v>
      </c>
      <c r="F70" s="99">
        <f t="shared" si="3"/>
        <v>569.94496495216481</v>
      </c>
      <c r="G70" s="99">
        <v>14</v>
      </c>
      <c r="H70" s="111">
        <v>27.996983119419646</v>
      </c>
      <c r="I70" s="99">
        <v>2</v>
      </c>
      <c r="J70" s="104">
        <f t="shared" si="2"/>
        <v>0.30466442938862875</v>
      </c>
      <c r="K70" s="99">
        <v>3794</v>
      </c>
      <c r="L70" s="99">
        <v>1557</v>
      </c>
      <c r="M70" s="99">
        <f>K70-L70</f>
        <v>2237</v>
      </c>
      <c r="N70" s="103"/>
      <c r="O70" s="103">
        <v>36</v>
      </c>
      <c r="P70" s="99"/>
      <c r="Q70" s="105"/>
      <c r="R70" s="102"/>
      <c r="S70" s="114"/>
      <c r="T70" s="114"/>
      <c r="U70" s="99"/>
      <c r="V70" s="103"/>
    </row>
    <row r="71" spans="1:22" s="96" customFormat="1">
      <c r="A71" s="183">
        <v>40360</v>
      </c>
      <c r="B71" s="106" t="s">
        <v>50</v>
      </c>
      <c r="C71" s="98" t="s">
        <v>1</v>
      </c>
      <c r="D71" s="111">
        <v>178.19944015963125</v>
      </c>
      <c r="E71" s="99">
        <v>176.5517578125</v>
      </c>
      <c r="F71" s="99">
        <f t="shared" si="3"/>
        <v>1.6476823471312514</v>
      </c>
      <c r="G71" s="99">
        <v>7</v>
      </c>
      <c r="H71" s="99"/>
      <c r="I71" s="99"/>
      <c r="J71" s="104">
        <f t="shared" si="2"/>
        <v>0.99075371760059816</v>
      </c>
      <c r="K71" s="99"/>
      <c r="L71" s="99"/>
      <c r="M71" s="99"/>
      <c r="N71" s="99"/>
      <c r="O71" s="99"/>
      <c r="P71" s="102"/>
      <c r="Q71" s="102"/>
      <c r="R71" s="102"/>
    </row>
    <row r="72" spans="1:22" s="96" customFormat="1">
      <c r="A72" s="183">
        <v>40360</v>
      </c>
      <c r="B72" s="106" t="s">
        <v>51</v>
      </c>
      <c r="C72" s="98" t="s">
        <v>1</v>
      </c>
      <c r="D72" s="99">
        <v>254.53013790026307</v>
      </c>
      <c r="E72" s="99">
        <v>171.50650681555271</v>
      </c>
      <c r="F72" s="99">
        <f t="shared" si="3"/>
        <v>83.02363108471036</v>
      </c>
      <c r="G72" s="99">
        <v>5</v>
      </c>
      <c r="H72" s="99"/>
      <c r="I72" s="99"/>
      <c r="J72" s="104">
        <f t="shared" si="2"/>
        <v>0.67381610771278122</v>
      </c>
      <c r="K72" s="99"/>
      <c r="L72" s="99"/>
      <c r="M72" s="99"/>
      <c r="N72" s="99"/>
      <c r="O72" s="99"/>
      <c r="P72" s="102"/>
      <c r="Q72" s="102"/>
      <c r="R72" s="102"/>
    </row>
    <row r="73" spans="1:22" s="96" customFormat="1">
      <c r="A73" s="183">
        <v>40360</v>
      </c>
      <c r="B73" s="106" t="s">
        <v>52</v>
      </c>
      <c r="C73" s="98" t="s">
        <v>1</v>
      </c>
      <c r="D73" s="99">
        <v>84.728371142409742</v>
      </c>
      <c r="E73" s="99">
        <v>50.241130124511464</v>
      </c>
      <c r="F73" s="99">
        <f t="shared" si="3"/>
        <v>34.487241017898278</v>
      </c>
      <c r="G73" s="99">
        <v>3</v>
      </c>
      <c r="H73" s="99"/>
      <c r="I73" s="99"/>
      <c r="J73" s="104">
        <f t="shared" si="2"/>
        <v>0.59296702447008198</v>
      </c>
      <c r="K73" s="110">
        <v>96</v>
      </c>
      <c r="L73" s="110">
        <v>42</v>
      </c>
      <c r="M73" s="99">
        <v>54</v>
      </c>
      <c r="N73" s="118"/>
      <c r="O73" s="99">
        <v>6</v>
      </c>
      <c r="P73" s="102"/>
      <c r="Q73" s="102"/>
      <c r="R73" s="102"/>
    </row>
    <row r="74" spans="1:22" s="96" customFormat="1">
      <c r="A74" s="183">
        <v>40360</v>
      </c>
      <c r="B74" s="106" t="s">
        <v>53</v>
      </c>
      <c r="C74" s="98" t="s">
        <v>1</v>
      </c>
      <c r="D74" s="99">
        <v>76.945306236855686</v>
      </c>
      <c r="E74" s="99">
        <v>45.907302029563908</v>
      </c>
      <c r="F74" s="99">
        <f t="shared" si="3"/>
        <v>31.038004207291777</v>
      </c>
      <c r="G74" s="99">
        <v>3</v>
      </c>
      <c r="H74" s="99"/>
      <c r="I74" s="115"/>
      <c r="J74" s="104">
        <f t="shared" si="2"/>
        <v>0.59662251376647291</v>
      </c>
      <c r="K74" s="110">
        <v>136</v>
      </c>
      <c r="L74" s="110">
        <v>69</v>
      </c>
      <c r="M74" s="111">
        <v>67</v>
      </c>
      <c r="N74" s="118"/>
      <c r="O74" s="99">
        <v>6</v>
      </c>
      <c r="P74" s="102"/>
      <c r="Q74" s="102"/>
      <c r="R74" s="102"/>
    </row>
    <row r="75" spans="1:22" s="96" customFormat="1">
      <c r="A75" s="183">
        <v>40360</v>
      </c>
      <c r="B75" s="107" t="s">
        <v>54</v>
      </c>
      <c r="C75" s="98" t="s">
        <v>1</v>
      </c>
      <c r="D75" s="99">
        <v>14.849769727443345</v>
      </c>
      <c r="E75" s="99">
        <v>3.8671875</v>
      </c>
      <c r="F75" s="99">
        <f t="shared" si="3"/>
        <v>10.982582227443345</v>
      </c>
      <c r="G75" s="99">
        <v>1</v>
      </c>
      <c r="H75" s="99"/>
      <c r="I75" s="115"/>
      <c r="J75" s="104">
        <f t="shared" si="2"/>
        <v>0.26042070489841906</v>
      </c>
      <c r="K75" s="99">
        <v>96</v>
      </c>
      <c r="L75" s="99">
        <v>84</v>
      </c>
      <c r="M75" s="99">
        <v>12</v>
      </c>
      <c r="N75" s="99"/>
      <c r="O75" s="99">
        <v>2</v>
      </c>
      <c r="P75" s="102"/>
      <c r="Q75" s="102"/>
      <c r="R75" s="102"/>
    </row>
    <row r="76" spans="1:22" s="96" customFormat="1">
      <c r="A76" s="183">
        <v>40360</v>
      </c>
      <c r="B76" s="107" t="s">
        <v>55</v>
      </c>
      <c r="C76" s="98" t="s">
        <v>1</v>
      </c>
      <c r="D76" s="99">
        <v>67.698991477489471</v>
      </c>
      <c r="E76" s="99">
        <v>41.590203906409442</v>
      </c>
      <c r="F76" s="99">
        <f t="shared" si="3"/>
        <v>26.108787571080029</v>
      </c>
      <c r="G76" s="99">
        <v>2</v>
      </c>
      <c r="H76" s="99"/>
      <c r="I76" s="115"/>
      <c r="J76" s="104">
        <f t="shared" si="2"/>
        <v>0.61434008097799453</v>
      </c>
      <c r="K76" s="99"/>
      <c r="L76" s="99"/>
      <c r="M76" s="99"/>
      <c r="N76" s="99"/>
      <c r="O76" s="99"/>
      <c r="P76" s="102"/>
      <c r="Q76" s="102"/>
      <c r="R76" s="102"/>
    </row>
    <row r="77" spans="1:22" s="96" customFormat="1">
      <c r="A77" s="183">
        <v>40360</v>
      </c>
      <c r="B77" s="107" t="s">
        <v>56</v>
      </c>
      <c r="C77" s="98" t="s">
        <v>1</v>
      </c>
      <c r="D77" s="99">
        <v>32.384846270084381</v>
      </c>
      <c r="E77" s="103">
        <v>15.177910370752215</v>
      </c>
      <c r="F77" s="99">
        <f t="shared" si="3"/>
        <v>17.206935899332166</v>
      </c>
      <c r="G77" s="99">
        <v>2</v>
      </c>
      <c r="H77" s="99"/>
      <c r="I77" s="115"/>
      <c r="J77" s="104">
        <f t="shared" si="2"/>
        <v>0.46867322587147386</v>
      </c>
      <c r="K77" s="99"/>
      <c r="L77" s="99"/>
      <c r="M77" s="99"/>
      <c r="N77" s="99"/>
      <c r="O77" s="99"/>
      <c r="P77" s="102"/>
      <c r="Q77" s="102"/>
      <c r="R77" s="102"/>
    </row>
    <row r="78" spans="1:22" s="96" customFormat="1">
      <c r="A78" s="183">
        <v>40360</v>
      </c>
      <c r="B78" s="107" t="s">
        <v>57</v>
      </c>
      <c r="C78" s="98" t="s">
        <v>1</v>
      </c>
      <c r="D78" s="99">
        <v>0</v>
      </c>
      <c r="E78" s="100">
        <v>0</v>
      </c>
      <c r="F78" s="99">
        <f t="shared" si="3"/>
        <v>0</v>
      </c>
      <c r="G78" s="99">
        <v>0</v>
      </c>
      <c r="H78" s="99"/>
      <c r="I78" s="115"/>
      <c r="J78" s="104">
        <v>0</v>
      </c>
      <c r="K78" s="99"/>
      <c r="L78" s="99"/>
      <c r="M78" s="99"/>
      <c r="N78" s="99"/>
      <c r="O78" s="99"/>
      <c r="P78" s="102"/>
      <c r="Q78" s="102"/>
      <c r="R78" s="102"/>
    </row>
    <row r="79" spans="1:22" s="96" customFormat="1">
      <c r="A79" s="183">
        <v>40391</v>
      </c>
      <c r="B79" s="97" t="s">
        <v>47</v>
      </c>
      <c r="C79" s="98" t="s">
        <v>1</v>
      </c>
      <c r="D79" s="99">
        <v>957.95479269663338</v>
      </c>
      <c r="E79" s="103">
        <v>737.82432402392078</v>
      </c>
      <c r="F79" s="99">
        <f t="shared" si="3"/>
        <v>220.1304686727126</v>
      </c>
      <c r="G79" s="99">
        <v>17</v>
      </c>
      <c r="H79" s="103">
        <v>47.379420757293708</v>
      </c>
      <c r="I79" s="99">
        <v>1</v>
      </c>
      <c r="J79" s="104">
        <f t="shared" si="2"/>
        <v>0.77020787374209232</v>
      </c>
      <c r="K79" s="99">
        <v>2992</v>
      </c>
      <c r="L79" s="99">
        <v>2234</v>
      </c>
      <c r="M79" s="99">
        <f>K79-L79</f>
        <v>758</v>
      </c>
      <c r="N79" s="103"/>
      <c r="O79" s="103">
        <v>22</v>
      </c>
      <c r="P79" s="99"/>
      <c r="Q79" s="105"/>
      <c r="R79" s="102"/>
      <c r="S79" s="114"/>
      <c r="T79" s="114"/>
      <c r="U79" s="99"/>
      <c r="V79" s="103"/>
    </row>
    <row r="80" spans="1:22" s="96" customFormat="1">
      <c r="A80" s="183">
        <v>40391</v>
      </c>
      <c r="B80" s="97" t="s">
        <v>48</v>
      </c>
      <c r="C80" s="98" t="s">
        <v>1</v>
      </c>
      <c r="D80" s="99">
        <v>1709.3360764566032</v>
      </c>
      <c r="E80" s="103">
        <v>1279.4481628556337</v>
      </c>
      <c r="F80" s="99">
        <f t="shared" si="3"/>
        <v>429.88791360096957</v>
      </c>
      <c r="G80" s="99">
        <v>32</v>
      </c>
      <c r="H80" s="103">
        <v>97.61121531895229</v>
      </c>
      <c r="I80" s="99">
        <v>2</v>
      </c>
      <c r="J80" s="104">
        <f t="shared" si="2"/>
        <v>0.74850591435938518</v>
      </c>
      <c r="K80" s="99">
        <v>5829</v>
      </c>
      <c r="L80" s="99">
        <v>3867</v>
      </c>
      <c r="M80" s="99">
        <f>K80-L80</f>
        <v>1962</v>
      </c>
      <c r="N80" s="103"/>
      <c r="O80" s="103">
        <v>49</v>
      </c>
      <c r="P80" s="99"/>
      <c r="Q80" s="105"/>
      <c r="R80" s="102"/>
      <c r="S80" s="114"/>
      <c r="T80" s="114"/>
      <c r="U80" s="99"/>
      <c r="V80" s="103"/>
    </row>
    <row r="81" spans="1:22" s="96" customFormat="1">
      <c r="A81" s="183">
        <v>40391</v>
      </c>
      <c r="B81" s="106" t="s">
        <v>49</v>
      </c>
      <c r="C81" s="98" t="s">
        <v>1</v>
      </c>
      <c r="D81" s="99">
        <v>819.66893258609343</v>
      </c>
      <c r="E81" s="103">
        <v>298.36691406249997</v>
      </c>
      <c r="F81" s="99">
        <f t="shared" si="3"/>
        <v>521.30201852359346</v>
      </c>
      <c r="G81" s="99">
        <v>14</v>
      </c>
      <c r="H81" s="103">
        <v>50.206091744559153</v>
      </c>
      <c r="I81" s="99">
        <v>2</v>
      </c>
      <c r="J81" s="104">
        <f t="shared" si="2"/>
        <v>0.36400905560875479</v>
      </c>
      <c r="K81" s="99">
        <v>4427</v>
      </c>
      <c r="L81" s="99">
        <v>1527</v>
      </c>
      <c r="M81" s="99">
        <f>K81-L81</f>
        <v>2900</v>
      </c>
      <c r="N81" s="103"/>
      <c r="O81" s="103">
        <v>39</v>
      </c>
      <c r="P81" s="99"/>
      <c r="Q81" s="105"/>
      <c r="R81" s="102"/>
      <c r="S81" s="114"/>
      <c r="T81" s="114"/>
      <c r="U81" s="99"/>
      <c r="V81" s="103"/>
    </row>
    <row r="82" spans="1:22" s="96" customFormat="1">
      <c r="A82" s="183">
        <v>40391</v>
      </c>
      <c r="B82" s="106" t="s">
        <v>50</v>
      </c>
      <c r="C82" s="98" t="s">
        <v>1</v>
      </c>
      <c r="D82" s="111">
        <v>178.19944015963125</v>
      </c>
      <c r="E82" s="103">
        <v>157.48828125</v>
      </c>
      <c r="F82" s="99">
        <f t="shared" si="3"/>
        <v>20.711158909631251</v>
      </c>
      <c r="G82" s="99">
        <v>7</v>
      </c>
      <c r="H82" s="99"/>
      <c r="I82" s="99"/>
      <c r="J82" s="104">
        <f t="shared" si="2"/>
        <v>0.88377539855861398</v>
      </c>
      <c r="K82" s="99"/>
      <c r="L82" s="99"/>
      <c r="M82" s="99"/>
      <c r="N82" s="99"/>
      <c r="O82" s="99"/>
      <c r="P82" s="102"/>
      <c r="Q82" s="102"/>
      <c r="R82" s="102"/>
    </row>
    <row r="83" spans="1:22" s="96" customFormat="1">
      <c r="A83" s="183">
        <v>40391</v>
      </c>
      <c r="B83" s="106" t="s">
        <v>51</v>
      </c>
      <c r="C83" s="98" t="s">
        <v>1</v>
      </c>
      <c r="D83" s="99">
        <v>254.53013790026307</v>
      </c>
      <c r="E83" s="103">
        <v>193.46793520823121</v>
      </c>
      <c r="F83" s="99">
        <f t="shared" si="3"/>
        <v>61.06220269203186</v>
      </c>
      <c r="G83" s="99">
        <v>5</v>
      </c>
      <c r="H83" s="99"/>
      <c r="I83" s="99"/>
      <c r="J83" s="104">
        <f t="shared" si="2"/>
        <v>0.76009833964746876</v>
      </c>
      <c r="K83" s="99"/>
      <c r="L83" s="99"/>
      <c r="M83" s="99"/>
      <c r="N83" s="118"/>
      <c r="O83" s="99"/>
      <c r="P83" s="102"/>
      <c r="Q83" s="102"/>
      <c r="R83" s="102"/>
    </row>
    <row r="84" spans="1:22" s="96" customFormat="1">
      <c r="A84" s="183">
        <v>40391</v>
      </c>
      <c r="B84" s="106" t="s">
        <v>52</v>
      </c>
      <c r="C84" s="98" t="s">
        <v>1</v>
      </c>
      <c r="D84" s="99">
        <v>84.728371142409742</v>
      </c>
      <c r="E84" s="99">
        <v>51.03091039481972</v>
      </c>
      <c r="F84" s="99">
        <f t="shared" si="3"/>
        <v>33.697460747590021</v>
      </c>
      <c r="G84" s="99">
        <v>3</v>
      </c>
      <c r="H84" s="99"/>
      <c r="I84" s="99"/>
      <c r="J84" s="104">
        <f t="shared" si="2"/>
        <v>0.60228834458587654</v>
      </c>
      <c r="K84" s="110">
        <v>96</v>
      </c>
      <c r="L84" s="110">
        <v>42</v>
      </c>
      <c r="M84" s="99">
        <v>54</v>
      </c>
      <c r="N84" s="118"/>
      <c r="O84" s="99">
        <v>6</v>
      </c>
      <c r="P84" s="102"/>
      <c r="Q84" s="102"/>
      <c r="R84" s="102"/>
    </row>
    <row r="85" spans="1:22" s="96" customFormat="1">
      <c r="A85" s="183">
        <v>40391</v>
      </c>
      <c r="B85" s="106" t="s">
        <v>53</v>
      </c>
      <c r="C85" s="98" t="s">
        <v>1</v>
      </c>
      <c r="D85" s="99">
        <v>76.945306236855686</v>
      </c>
      <c r="E85" s="99">
        <v>46.510134995116715</v>
      </c>
      <c r="F85" s="99">
        <f t="shared" si="3"/>
        <v>30.435171241738971</v>
      </c>
      <c r="G85" s="99">
        <v>3</v>
      </c>
      <c r="H85" s="99"/>
      <c r="I85" s="115"/>
      <c r="J85" s="104">
        <f t="shared" si="2"/>
        <v>0.60445707827775252</v>
      </c>
      <c r="K85" s="110">
        <v>136</v>
      </c>
      <c r="L85" s="110">
        <v>69</v>
      </c>
      <c r="M85" s="111">
        <v>67</v>
      </c>
      <c r="N85" s="118"/>
      <c r="O85" s="99">
        <v>6</v>
      </c>
      <c r="P85" s="102"/>
      <c r="Q85" s="102"/>
      <c r="R85" s="102"/>
    </row>
    <row r="86" spans="1:22" s="96" customFormat="1">
      <c r="A86" s="183">
        <v>40391</v>
      </c>
      <c r="B86" s="107" t="s">
        <v>54</v>
      </c>
      <c r="C86" s="98" t="s">
        <v>1</v>
      </c>
      <c r="D86" s="99">
        <v>14.849769727443345</v>
      </c>
      <c r="E86" s="99">
        <v>4.6337890625</v>
      </c>
      <c r="F86" s="99">
        <f t="shared" si="3"/>
        <v>10.215980664943345</v>
      </c>
      <c r="G86" s="99">
        <v>1</v>
      </c>
      <c r="H86" s="99"/>
      <c r="I86" s="99"/>
      <c r="J86" s="104">
        <f t="shared" si="2"/>
        <v>0.31204450624823193</v>
      </c>
      <c r="K86" s="99">
        <v>96</v>
      </c>
      <c r="L86" s="99">
        <v>84</v>
      </c>
      <c r="M86" s="99">
        <v>12</v>
      </c>
      <c r="N86" s="118"/>
      <c r="O86" s="99">
        <v>2</v>
      </c>
      <c r="P86" s="102"/>
      <c r="Q86" s="102"/>
      <c r="R86" s="102"/>
    </row>
    <row r="87" spans="1:22" s="96" customFormat="1">
      <c r="A87" s="183">
        <v>40391</v>
      </c>
      <c r="B87" s="107" t="s">
        <v>55</v>
      </c>
      <c r="C87" s="98" t="s">
        <v>1</v>
      </c>
      <c r="D87" s="99">
        <v>68.15382707118988</v>
      </c>
      <c r="E87" s="99">
        <v>42.419743622653186</v>
      </c>
      <c r="F87" s="99">
        <f t="shared" si="3"/>
        <v>25.734083448536694</v>
      </c>
      <c r="G87" s="99">
        <v>2</v>
      </c>
      <c r="H87" s="99"/>
      <c r="I87" s="99"/>
      <c r="J87" s="104">
        <f t="shared" si="2"/>
        <v>0.62241176241421881</v>
      </c>
      <c r="K87" s="99"/>
      <c r="L87" s="99"/>
      <c r="M87" s="99"/>
      <c r="N87" s="118"/>
      <c r="O87" s="99"/>
      <c r="P87" s="102"/>
      <c r="Q87" s="102"/>
      <c r="R87" s="102"/>
    </row>
    <row r="88" spans="1:22" s="96" customFormat="1">
      <c r="A88" s="183">
        <v>40391</v>
      </c>
      <c r="B88" s="107" t="s">
        <v>56</v>
      </c>
      <c r="C88" s="98" t="s">
        <v>1</v>
      </c>
      <c r="D88" s="99">
        <v>32.384846270084381</v>
      </c>
      <c r="E88" s="103">
        <v>14.95301522500813</v>
      </c>
      <c r="F88" s="99">
        <f t="shared" si="3"/>
        <v>17.431831045076251</v>
      </c>
      <c r="G88" s="99">
        <v>2</v>
      </c>
      <c r="H88" s="99"/>
      <c r="I88" s="99"/>
      <c r="J88" s="104">
        <f t="shared" si="2"/>
        <v>0.46172876969377596</v>
      </c>
      <c r="K88" s="99"/>
      <c r="L88" s="99"/>
      <c r="M88" s="99"/>
      <c r="N88" s="118"/>
      <c r="O88" s="99"/>
      <c r="P88" s="102"/>
      <c r="Q88" s="102"/>
      <c r="R88" s="102"/>
    </row>
    <row r="89" spans="1:22" s="96" customFormat="1">
      <c r="A89" s="183">
        <v>40391</v>
      </c>
      <c r="B89" s="107" t="s">
        <v>57</v>
      </c>
      <c r="C89" s="98" t="s">
        <v>1</v>
      </c>
      <c r="D89" s="99">
        <v>0</v>
      </c>
      <c r="E89" s="100">
        <v>0</v>
      </c>
      <c r="F89" s="99">
        <f t="shared" si="3"/>
        <v>0</v>
      </c>
      <c r="G89" s="99">
        <v>0</v>
      </c>
      <c r="H89" s="99"/>
      <c r="I89" s="99"/>
      <c r="J89" s="104">
        <v>0</v>
      </c>
      <c r="K89" s="99"/>
      <c r="L89" s="99"/>
      <c r="M89" s="99"/>
      <c r="N89" s="118"/>
      <c r="O89" s="99"/>
      <c r="P89" s="102"/>
      <c r="Q89" s="102"/>
      <c r="R89" s="102"/>
    </row>
    <row r="90" spans="1:22" s="96" customFormat="1">
      <c r="A90" s="183">
        <v>40422</v>
      </c>
      <c r="B90" s="97" t="s">
        <v>47</v>
      </c>
      <c r="C90" s="98" t="s">
        <v>1</v>
      </c>
      <c r="D90" s="99">
        <v>958.08533926645759</v>
      </c>
      <c r="E90" s="103">
        <v>750.38602016722041</v>
      </c>
      <c r="F90" s="99">
        <f t="shared" si="3"/>
        <v>207.69931909923719</v>
      </c>
      <c r="G90" s="99">
        <v>17</v>
      </c>
      <c r="H90" s="99">
        <v>72.143315519605366</v>
      </c>
      <c r="I90" s="99">
        <v>1</v>
      </c>
      <c r="J90" s="104">
        <f t="shared" si="2"/>
        <v>0.78321417666378368</v>
      </c>
      <c r="K90" s="99">
        <v>2991</v>
      </c>
      <c r="L90" s="99">
        <v>2237</v>
      </c>
      <c r="M90" s="99">
        <f>K90-L90</f>
        <v>754</v>
      </c>
      <c r="N90" s="103"/>
      <c r="O90" s="103">
        <v>22</v>
      </c>
      <c r="P90" s="102"/>
      <c r="Q90" s="105"/>
      <c r="R90" s="102"/>
      <c r="S90" s="114"/>
      <c r="T90" s="114"/>
      <c r="U90" s="99"/>
      <c r="V90" s="103"/>
    </row>
    <row r="91" spans="1:22" s="96" customFormat="1">
      <c r="A91" s="183">
        <v>40422</v>
      </c>
      <c r="B91" s="97" t="s">
        <v>48</v>
      </c>
      <c r="C91" s="98" t="s">
        <v>1</v>
      </c>
      <c r="D91" s="99">
        <v>1709.3360764566032</v>
      </c>
      <c r="E91" s="103">
        <v>1304.5693240249584</v>
      </c>
      <c r="F91" s="99">
        <f t="shared" si="3"/>
        <v>404.76675243164482</v>
      </c>
      <c r="G91" s="99">
        <v>32</v>
      </c>
      <c r="H91" s="99">
        <v>105.24867738996232</v>
      </c>
      <c r="I91" s="99">
        <v>2</v>
      </c>
      <c r="J91" s="104">
        <f t="shared" si="2"/>
        <v>0.76320235791740099</v>
      </c>
      <c r="K91" s="99">
        <v>5873</v>
      </c>
      <c r="L91" s="99">
        <v>3875</v>
      </c>
      <c r="M91" s="99">
        <f>K91-L91</f>
        <v>1998</v>
      </c>
      <c r="N91" s="103"/>
      <c r="O91" s="103">
        <v>49</v>
      </c>
      <c r="P91" s="102"/>
      <c r="Q91" s="105"/>
      <c r="R91" s="102"/>
      <c r="S91" s="114"/>
      <c r="T91" s="114"/>
      <c r="U91" s="99"/>
      <c r="V91" s="103"/>
    </row>
    <row r="92" spans="1:22" s="96" customFormat="1">
      <c r="A92" s="183">
        <v>40422</v>
      </c>
      <c r="B92" s="106" t="s">
        <v>49</v>
      </c>
      <c r="C92" s="98" t="s">
        <v>1</v>
      </c>
      <c r="D92" s="99">
        <v>819.66893258609343</v>
      </c>
      <c r="E92" s="103">
        <v>305.11737165178567</v>
      </c>
      <c r="F92" s="99">
        <f t="shared" si="3"/>
        <v>514.55156093430776</v>
      </c>
      <c r="G92" s="99">
        <v>14</v>
      </c>
      <c r="H92" s="110">
        <v>27.496173313685826</v>
      </c>
      <c r="I92" s="99">
        <v>2</v>
      </c>
      <c r="J92" s="104">
        <f t="shared" si="2"/>
        <v>0.37224464600497453</v>
      </c>
      <c r="K92" s="99">
        <v>4550</v>
      </c>
      <c r="L92" s="99">
        <v>1635</v>
      </c>
      <c r="M92" s="99">
        <f>K92-L92</f>
        <v>2915</v>
      </c>
      <c r="N92" s="103"/>
      <c r="O92" s="103">
        <v>41</v>
      </c>
      <c r="P92" s="102"/>
      <c r="Q92" s="105"/>
      <c r="R92" s="102"/>
      <c r="S92" s="114"/>
      <c r="T92" s="114"/>
      <c r="U92" s="99"/>
      <c r="V92" s="103"/>
    </row>
    <row r="93" spans="1:22" s="96" customFormat="1">
      <c r="A93" s="183">
        <v>40422</v>
      </c>
      <c r="B93" s="106" t="s">
        <v>50</v>
      </c>
      <c r="C93" s="98" t="s">
        <v>1</v>
      </c>
      <c r="D93" s="111">
        <v>178.19944015963125</v>
      </c>
      <c r="E93" s="103">
        <v>157.35546875</v>
      </c>
      <c r="F93" s="99">
        <f t="shared" si="3"/>
        <v>20.843971409631251</v>
      </c>
      <c r="G93" s="99">
        <v>7</v>
      </c>
      <c r="H93" s="110"/>
      <c r="I93" s="110"/>
      <c r="J93" s="104">
        <f t="shared" si="2"/>
        <v>0.88303009599267424</v>
      </c>
      <c r="K93" s="110"/>
      <c r="L93" s="110"/>
      <c r="M93" s="99"/>
      <c r="N93" s="118"/>
      <c r="O93" s="99"/>
      <c r="P93" s="102"/>
      <c r="Q93" s="102"/>
      <c r="R93" s="102"/>
    </row>
    <row r="94" spans="1:22" s="96" customFormat="1">
      <c r="A94" s="183">
        <v>40422</v>
      </c>
      <c r="B94" s="106" t="s">
        <v>51</v>
      </c>
      <c r="C94" s="98" t="s">
        <v>1</v>
      </c>
      <c r="D94" s="99">
        <v>254.53013790026307</v>
      </c>
      <c r="E94" s="99">
        <v>193.66520083323121</v>
      </c>
      <c r="F94" s="99">
        <f t="shared" si="3"/>
        <v>60.86493706703186</v>
      </c>
      <c r="G94" s="99">
        <v>5</v>
      </c>
      <c r="H94" s="110"/>
      <c r="I94" s="110"/>
      <c r="J94" s="104">
        <f t="shared" si="2"/>
        <v>0.76087335838052461</v>
      </c>
      <c r="K94" s="110"/>
      <c r="L94" s="110"/>
      <c r="M94" s="99"/>
      <c r="N94" s="118"/>
      <c r="O94" s="99"/>
      <c r="P94" s="102"/>
      <c r="Q94" s="102"/>
      <c r="R94" s="102"/>
    </row>
    <row r="95" spans="1:22" s="96" customFormat="1">
      <c r="A95" s="183">
        <v>40422</v>
      </c>
      <c r="B95" s="106" t="s">
        <v>52</v>
      </c>
      <c r="C95" s="98" t="s">
        <v>1</v>
      </c>
      <c r="D95" s="99">
        <v>84.728371142409742</v>
      </c>
      <c r="E95" s="99">
        <v>51.03091039481972</v>
      </c>
      <c r="F95" s="99">
        <f t="shared" si="3"/>
        <v>33.697460747590021</v>
      </c>
      <c r="G95" s="99">
        <v>3</v>
      </c>
      <c r="H95" s="110"/>
      <c r="I95" s="110"/>
      <c r="J95" s="104">
        <f t="shared" si="2"/>
        <v>0.60228834458587654</v>
      </c>
      <c r="K95" s="110">
        <v>96</v>
      </c>
      <c r="L95" s="110">
        <v>42</v>
      </c>
      <c r="M95" s="99">
        <v>54</v>
      </c>
      <c r="N95" s="118"/>
      <c r="O95" s="99">
        <v>6</v>
      </c>
      <c r="P95" s="102"/>
      <c r="Q95" s="102"/>
      <c r="R95" s="102"/>
    </row>
    <row r="96" spans="1:22" s="96" customFormat="1">
      <c r="A96" s="183">
        <v>40422</v>
      </c>
      <c r="B96" s="106" t="s">
        <v>53</v>
      </c>
      <c r="C96" s="98" t="s">
        <v>1</v>
      </c>
      <c r="D96" s="99">
        <v>76.945306236855686</v>
      </c>
      <c r="E96" s="99">
        <v>47.291384995116715</v>
      </c>
      <c r="F96" s="99">
        <f t="shared" si="3"/>
        <v>29.653921241738971</v>
      </c>
      <c r="G96" s="99">
        <v>3</v>
      </c>
      <c r="H96" s="110"/>
      <c r="I96" s="110"/>
      <c r="J96" s="104">
        <f t="shared" si="2"/>
        <v>0.6146103941615717</v>
      </c>
      <c r="K96" s="110">
        <v>136</v>
      </c>
      <c r="L96" s="110">
        <v>69</v>
      </c>
      <c r="M96" s="111">
        <v>67</v>
      </c>
      <c r="N96" s="118"/>
      <c r="O96" s="99">
        <v>6</v>
      </c>
      <c r="P96" s="102"/>
      <c r="Q96" s="102"/>
      <c r="R96" s="102"/>
    </row>
    <row r="97" spans="1:18" s="96" customFormat="1">
      <c r="A97" s="183">
        <v>40422</v>
      </c>
      <c r="B97" s="107" t="s">
        <v>54</v>
      </c>
      <c r="C97" s="98" t="s">
        <v>1</v>
      </c>
      <c r="D97" s="99">
        <v>14.849769727443345</v>
      </c>
      <c r="E97" s="99">
        <v>4.6337890625</v>
      </c>
      <c r="F97" s="99">
        <f t="shared" si="3"/>
        <v>10.215980664943345</v>
      </c>
      <c r="G97" s="99">
        <v>1</v>
      </c>
      <c r="H97" s="110"/>
      <c r="I97" s="116"/>
      <c r="J97" s="104">
        <f t="shared" si="2"/>
        <v>0.31204450624823193</v>
      </c>
      <c r="K97" s="99">
        <v>96</v>
      </c>
      <c r="L97" s="99">
        <v>84</v>
      </c>
      <c r="M97" s="99">
        <v>12</v>
      </c>
      <c r="N97" s="118"/>
      <c r="O97" s="99">
        <v>2</v>
      </c>
      <c r="P97" s="102"/>
      <c r="Q97" s="102"/>
      <c r="R97" s="102"/>
    </row>
    <row r="98" spans="1:18" s="96" customFormat="1">
      <c r="A98" s="183">
        <v>40422</v>
      </c>
      <c r="B98" s="107" t="s">
        <v>55</v>
      </c>
      <c r="C98" s="98" t="s">
        <v>1</v>
      </c>
      <c r="D98" s="99">
        <v>68.15382707118988</v>
      </c>
      <c r="E98" s="99">
        <v>42.419743622653186</v>
      </c>
      <c r="F98" s="99">
        <f t="shared" si="3"/>
        <v>25.734083448536694</v>
      </c>
      <c r="G98" s="99">
        <v>2</v>
      </c>
      <c r="H98" s="110"/>
      <c r="I98" s="116"/>
      <c r="J98" s="104">
        <f t="shared" si="2"/>
        <v>0.62241176241421881</v>
      </c>
      <c r="K98" s="99"/>
      <c r="L98" s="99"/>
      <c r="M98" s="99"/>
      <c r="N98" s="118"/>
      <c r="O98" s="99"/>
      <c r="P98" s="102"/>
      <c r="Q98" s="102"/>
      <c r="R98" s="102"/>
    </row>
    <row r="99" spans="1:18" s="96" customFormat="1">
      <c r="A99" s="183">
        <v>40422</v>
      </c>
      <c r="B99" s="107" t="s">
        <v>56</v>
      </c>
      <c r="C99" s="98" t="s">
        <v>1</v>
      </c>
      <c r="D99" s="99">
        <v>32.384846270084381</v>
      </c>
      <c r="E99" s="103">
        <v>14.95301522500813</v>
      </c>
      <c r="F99" s="99">
        <f t="shared" si="3"/>
        <v>17.431831045076251</v>
      </c>
      <c r="G99" s="99">
        <v>2</v>
      </c>
      <c r="H99" s="110"/>
      <c r="I99" s="116"/>
      <c r="J99" s="104">
        <f t="shared" si="2"/>
        <v>0.46172876969377596</v>
      </c>
      <c r="K99" s="99"/>
      <c r="L99" s="99"/>
      <c r="M99" s="99"/>
      <c r="N99" s="118"/>
      <c r="O99" s="99"/>
      <c r="P99" s="102"/>
      <c r="Q99" s="102"/>
      <c r="R99" s="102"/>
    </row>
    <row r="100" spans="1:18" s="96" customFormat="1">
      <c r="A100" s="183">
        <v>40422</v>
      </c>
      <c r="B100" s="107" t="s">
        <v>57</v>
      </c>
      <c r="C100" s="98" t="s">
        <v>1</v>
      </c>
      <c r="D100" s="99">
        <v>0</v>
      </c>
      <c r="E100" s="100">
        <v>0</v>
      </c>
      <c r="F100" s="99">
        <f t="shared" si="3"/>
        <v>0</v>
      </c>
      <c r="G100" s="99">
        <v>0</v>
      </c>
      <c r="H100" s="110"/>
      <c r="I100" s="116"/>
      <c r="J100" s="104">
        <v>0</v>
      </c>
      <c r="K100" s="99"/>
      <c r="L100" s="99"/>
      <c r="M100" s="99"/>
      <c r="N100" s="118"/>
      <c r="O100" s="99"/>
      <c r="P100" s="102"/>
      <c r="Q100" s="102"/>
      <c r="R100" s="102"/>
    </row>
    <row r="101" spans="1:18" s="96" customFormat="1">
      <c r="A101" s="183">
        <v>40452</v>
      </c>
      <c r="B101" s="97" t="s">
        <v>47</v>
      </c>
      <c r="C101" s="98" t="s">
        <v>1</v>
      </c>
      <c r="D101" s="99">
        <v>980.62294645945076</v>
      </c>
      <c r="E101" s="103">
        <v>770.33670541802746</v>
      </c>
      <c r="F101" s="99">
        <f t="shared" si="3"/>
        <v>210.2862410414233</v>
      </c>
      <c r="G101" s="99">
        <v>17</v>
      </c>
      <c r="H101" s="110">
        <v>79.551034109933042</v>
      </c>
      <c r="I101" s="99">
        <v>1</v>
      </c>
      <c r="J101" s="104">
        <f t="shared" si="2"/>
        <v>0.78555851481890782</v>
      </c>
      <c r="K101" s="110">
        <v>2991</v>
      </c>
      <c r="L101" s="116">
        <v>2245</v>
      </c>
      <c r="M101" s="99">
        <f>K101-L101</f>
        <v>746</v>
      </c>
      <c r="N101" s="99"/>
      <c r="O101" s="111">
        <v>22</v>
      </c>
      <c r="P101" s="102"/>
      <c r="Q101" s="102"/>
      <c r="R101" s="102"/>
    </row>
    <row r="102" spans="1:18" s="96" customFormat="1">
      <c r="A102" s="183">
        <v>40452</v>
      </c>
      <c r="B102" s="97" t="s">
        <v>48</v>
      </c>
      <c r="C102" s="98" t="s">
        <v>1</v>
      </c>
      <c r="D102" s="99">
        <v>1758.0692095065033</v>
      </c>
      <c r="E102" s="103">
        <v>1312.3861958299256</v>
      </c>
      <c r="F102" s="99">
        <f t="shared" si="3"/>
        <v>445.68301367657773</v>
      </c>
      <c r="G102" s="99">
        <v>32</v>
      </c>
      <c r="H102" s="103">
        <v>96.308386666434146</v>
      </c>
      <c r="I102" s="99">
        <v>2</v>
      </c>
      <c r="J102" s="104">
        <f t="shared" si="2"/>
        <v>0.74649290752229114</v>
      </c>
      <c r="K102" s="99">
        <v>5766</v>
      </c>
      <c r="L102" s="99">
        <v>3788</v>
      </c>
      <c r="M102" s="99">
        <f>K102-L102</f>
        <v>1978</v>
      </c>
      <c r="N102" s="118"/>
      <c r="O102" s="99">
        <v>49</v>
      </c>
      <c r="P102" s="102"/>
      <c r="Q102" s="102"/>
      <c r="R102" s="102"/>
    </row>
    <row r="103" spans="1:18" s="96" customFormat="1">
      <c r="A103" s="183">
        <v>40452</v>
      </c>
      <c r="B103" s="106" t="s">
        <v>49</v>
      </c>
      <c r="C103" s="98" t="s">
        <v>1</v>
      </c>
      <c r="D103" s="99">
        <v>863.85961837320065</v>
      </c>
      <c r="E103" s="103">
        <v>281.67674665178572</v>
      </c>
      <c r="F103" s="99">
        <f t="shared" si="3"/>
        <v>582.18287172141493</v>
      </c>
      <c r="G103" s="99">
        <v>14</v>
      </c>
      <c r="H103" s="103">
        <v>16.861964634486608</v>
      </c>
      <c r="I103" s="99">
        <v>2</v>
      </c>
      <c r="J103" s="104">
        <f t="shared" si="2"/>
        <v>0.32606773214174833</v>
      </c>
      <c r="K103" s="110">
        <v>4674</v>
      </c>
      <c r="L103" s="116">
        <v>1456</v>
      </c>
      <c r="M103" s="99">
        <f>K103-L103</f>
        <v>3218</v>
      </c>
      <c r="N103" s="110"/>
      <c r="O103" s="111">
        <v>41</v>
      </c>
      <c r="P103" s="102"/>
      <c r="Q103" s="102"/>
      <c r="R103" s="102"/>
    </row>
    <row r="104" spans="1:18" s="96" customFormat="1">
      <c r="A104" s="183">
        <v>40452</v>
      </c>
      <c r="B104" s="106" t="s">
        <v>50</v>
      </c>
      <c r="C104" s="98" t="s">
        <v>1</v>
      </c>
      <c r="D104" s="111">
        <v>178.19944015963125</v>
      </c>
      <c r="E104" s="103">
        <v>157.35546875</v>
      </c>
      <c r="F104" s="99">
        <f t="shared" si="3"/>
        <v>20.843971409631251</v>
      </c>
      <c r="G104" s="99">
        <v>7</v>
      </c>
      <c r="H104" s="103"/>
      <c r="I104" s="98"/>
      <c r="J104" s="104">
        <f t="shared" si="2"/>
        <v>0.88303009599267424</v>
      </c>
      <c r="K104" s="99"/>
      <c r="L104" s="99"/>
      <c r="M104" s="110"/>
      <c r="N104" s="110"/>
      <c r="O104" s="111"/>
      <c r="P104" s="102"/>
      <c r="Q104" s="102"/>
      <c r="R104" s="102"/>
    </row>
    <row r="105" spans="1:18" s="96" customFormat="1">
      <c r="A105" s="183">
        <v>40452</v>
      </c>
      <c r="B105" s="106" t="s">
        <v>51</v>
      </c>
      <c r="C105" s="98" t="s">
        <v>1</v>
      </c>
      <c r="D105" s="99">
        <v>261.80758625641465</v>
      </c>
      <c r="E105" s="103">
        <v>199.86745797470212</v>
      </c>
      <c r="F105" s="99">
        <f t="shared" si="3"/>
        <v>61.940128281712532</v>
      </c>
      <c r="G105" s="99">
        <v>5</v>
      </c>
      <c r="H105" s="103"/>
      <c r="I105" s="98"/>
      <c r="J105" s="104">
        <f t="shared" si="2"/>
        <v>0.76341354669131589</v>
      </c>
      <c r="K105" s="99"/>
      <c r="L105" s="99"/>
      <c r="M105" s="110"/>
      <c r="N105" s="111"/>
      <c r="O105" s="111"/>
      <c r="P105" s="102"/>
      <c r="Q105" s="102"/>
      <c r="R105" s="102"/>
    </row>
    <row r="106" spans="1:18" s="96" customFormat="1">
      <c r="A106" s="183">
        <v>40452</v>
      </c>
      <c r="B106" s="106" t="s">
        <v>52</v>
      </c>
      <c r="C106" s="98" t="s">
        <v>1</v>
      </c>
      <c r="D106" s="99">
        <v>84.728371139615774</v>
      </c>
      <c r="E106" s="103">
        <v>52.333797291586443</v>
      </c>
      <c r="F106" s="99">
        <f t="shared" si="3"/>
        <v>32.394573848029331</v>
      </c>
      <c r="G106" s="99">
        <v>3</v>
      </c>
      <c r="H106" s="103"/>
      <c r="I106" s="98"/>
      <c r="J106" s="104">
        <f t="shared" si="2"/>
        <v>0.61766556570939601</v>
      </c>
      <c r="K106" s="110">
        <v>96</v>
      </c>
      <c r="L106" s="110">
        <v>42</v>
      </c>
      <c r="M106" s="99">
        <v>54</v>
      </c>
      <c r="N106" s="118"/>
      <c r="O106" s="99">
        <v>6</v>
      </c>
      <c r="P106" s="102"/>
      <c r="Q106" s="102"/>
      <c r="R106" s="102"/>
    </row>
    <row r="107" spans="1:18" s="96" customFormat="1">
      <c r="A107" s="183">
        <v>40452</v>
      </c>
      <c r="B107" s="106" t="s">
        <v>53</v>
      </c>
      <c r="C107" s="98" t="s">
        <v>1</v>
      </c>
      <c r="D107" s="99">
        <v>77.400141830556095</v>
      </c>
      <c r="E107" s="103">
        <v>48.953759126498227</v>
      </c>
      <c r="F107" s="99">
        <f t="shared" si="3"/>
        <v>28.446382704057868</v>
      </c>
      <c r="G107" s="99">
        <v>3</v>
      </c>
      <c r="H107" s="103"/>
      <c r="I107" s="98"/>
      <c r="J107" s="104">
        <f t="shared" si="2"/>
        <v>0.63247634912178186</v>
      </c>
      <c r="K107" s="110">
        <v>136</v>
      </c>
      <c r="L107" s="110">
        <v>69</v>
      </c>
      <c r="M107" s="111">
        <v>67</v>
      </c>
      <c r="N107" s="118"/>
      <c r="O107" s="99">
        <v>6</v>
      </c>
      <c r="P107" s="102"/>
      <c r="Q107" s="102"/>
      <c r="R107" s="102"/>
    </row>
    <row r="108" spans="1:18" s="96" customFormat="1">
      <c r="A108" s="183">
        <v>40452</v>
      </c>
      <c r="B108" s="107" t="s">
        <v>54</v>
      </c>
      <c r="C108" s="98" t="s">
        <v>1</v>
      </c>
      <c r="D108" s="99">
        <v>14.849769727443345</v>
      </c>
      <c r="E108" s="103">
        <v>4.6337890625</v>
      </c>
      <c r="F108" s="99">
        <f t="shared" si="3"/>
        <v>10.215980664943345</v>
      </c>
      <c r="G108" s="99">
        <v>1</v>
      </c>
      <c r="H108" s="103"/>
      <c r="I108" s="98"/>
      <c r="J108" s="104">
        <f t="shared" si="2"/>
        <v>0.31204450624823193</v>
      </c>
      <c r="K108" s="99">
        <v>96</v>
      </c>
      <c r="L108" s="99">
        <v>84</v>
      </c>
      <c r="M108" s="99">
        <v>12</v>
      </c>
      <c r="N108" s="118"/>
      <c r="O108" s="99">
        <v>2</v>
      </c>
      <c r="P108" s="102"/>
      <c r="Q108" s="102"/>
      <c r="R108" s="102"/>
    </row>
    <row r="109" spans="1:18" s="96" customFormat="1">
      <c r="A109" s="183">
        <v>40452</v>
      </c>
      <c r="B109" s="107" t="s">
        <v>55</v>
      </c>
      <c r="C109" s="98" t="s">
        <v>1</v>
      </c>
      <c r="D109" s="99">
        <v>72.991186499595642</v>
      </c>
      <c r="E109" s="103">
        <v>47.703622105531394</v>
      </c>
      <c r="F109" s="99">
        <f t="shared" si="3"/>
        <v>25.287564394064248</v>
      </c>
      <c r="G109" s="117">
        <v>3</v>
      </c>
      <c r="H109" s="378"/>
      <c r="I109" s="378"/>
      <c r="J109" s="104">
        <f t="shared" si="2"/>
        <v>0.65355318077745816</v>
      </c>
      <c r="K109" s="110"/>
      <c r="L109" s="110"/>
      <c r="M109" s="110"/>
      <c r="N109" s="198"/>
      <c r="O109" s="111"/>
      <c r="P109" s="102"/>
      <c r="Q109" s="102"/>
      <c r="R109" s="102"/>
    </row>
    <row r="110" spans="1:18" s="96" customFormat="1">
      <c r="A110" s="183">
        <v>40452</v>
      </c>
      <c r="B110" s="107" t="s">
        <v>56</v>
      </c>
      <c r="C110" s="98" t="s">
        <v>1</v>
      </c>
      <c r="D110" s="99">
        <v>32.384846270084381</v>
      </c>
      <c r="E110" s="103">
        <v>16.040240103378892</v>
      </c>
      <c r="F110" s="99">
        <f t="shared" si="3"/>
        <v>16.344606166705489</v>
      </c>
      <c r="G110" s="117">
        <v>2</v>
      </c>
      <c r="H110" s="378"/>
      <c r="I110" s="378"/>
      <c r="J110" s="104">
        <f t="shared" si="2"/>
        <v>0.49530079499547053</v>
      </c>
      <c r="K110" s="110"/>
      <c r="L110" s="110"/>
      <c r="M110" s="110"/>
      <c r="N110" s="198"/>
      <c r="O110" s="111"/>
      <c r="P110" s="102"/>
      <c r="Q110" s="102"/>
      <c r="R110" s="102"/>
    </row>
    <row r="111" spans="1:18" s="96" customFormat="1">
      <c r="A111" s="183">
        <v>40452</v>
      </c>
      <c r="B111" s="107" t="s">
        <v>57</v>
      </c>
      <c r="C111" s="98" t="s">
        <v>1</v>
      </c>
      <c r="D111" s="99">
        <v>30.137853622436523</v>
      </c>
      <c r="E111" s="103">
        <v>28.667757436633188</v>
      </c>
      <c r="F111" s="99">
        <f t="shared" si="3"/>
        <v>1.4700961858033352</v>
      </c>
      <c r="G111" s="117">
        <v>2</v>
      </c>
      <c r="H111" s="103"/>
      <c r="I111" s="98"/>
      <c r="J111" s="104">
        <f t="shared" si="2"/>
        <v>0.95122093947961506</v>
      </c>
      <c r="K111" s="99"/>
      <c r="L111" s="99"/>
      <c r="M111" s="110"/>
      <c r="N111" s="198"/>
      <c r="O111" s="111"/>
      <c r="P111" s="102"/>
      <c r="Q111" s="102"/>
      <c r="R111" s="102"/>
    </row>
    <row r="112" spans="1:18" s="96" customFormat="1">
      <c r="A112" s="183">
        <v>40483</v>
      </c>
      <c r="B112" s="97" t="s">
        <v>47</v>
      </c>
      <c r="C112" s="98" t="s">
        <v>1</v>
      </c>
      <c r="D112" s="99">
        <v>1066.6732879221672</v>
      </c>
      <c r="E112" s="103">
        <v>753.60413027743175</v>
      </c>
      <c r="F112" s="99">
        <f t="shared" si="3"/>
        <v>313.06915764473547</v>
      </c>
      <c r="G112" s="378">
        <v>19</v>
      </c>
      <c r="H112" s="99">
        <v>46.426765441894531</v>
      </c>
      <c r="I112" s="99">
        <v>1</v>
      </c>
      <c r="J112" s="104">
        <f t="shared" si="2"/>
        <v>0.7064994865910813</v>
      </c>
      <c r="K112" s="99">
        <v>3035</v>
      </c>
      <c r="L112" s="99">
        <v>2264</v>
      </c>
      <c r="M112" s="99">
        <f>K112-L112</f>
        <v>771</v>
      </c>
      <c r="N112" s="118"/>
      <c r="O112" s="99">
        <v>22</v>
      </c>
      <c r="P112" s="102"/>
      <c r="Q112" s="102"/>
      <c r="R112" s="102"/>
    </row>
    <row r="113" spans="1:20" s="96" customFormat="1">
      <c r="A113" s="183">
        <v>40483</v>
      </c>
      <c r="B113" s="97" t="s">
        <v>48</v>
      </c>
      <c r="C113" s="98" t="s">
        <v>1</v>
      </c>
      <c r="D113" s="99">
        <v>1939.6732160055553</v>
      </c>
      <c r="E113" s="103">
        <v>1288.084636913602</v>
      </c>
      <c r="F113" s="99">
        <f t="shared" si="3"/>
        <v>651.58857909195331</v>
      </c>
      <c r="G113" s="378">
        <v>30</v>
      </c>
      <c r="H113" s="378">
        <v>81.174833297729492</v>
      </c>
      <c r="I113" s="99">
        <v>2</v>
      </c>
      <c r="J113" s="104">
        <f t="shared" si="2"/>
        <v>0.6640730130646465</v>
      </c>
      <c r="K113" s="99">
        <v>5756</v>
      </c>
      <c r="L113" s="99">
        <v>3785</v>
      </c>
      <c r="M113" s="99">
        <f>K113-L113</f>
        <v>1971</v>
      </c>
      <c r="N113" s="118"/>
      <c r="O113" s="99">
        <v>47</v>
      </c>
      <c r="P113" s="102"/>
      <c r="Q113" s="102"/>
      <c r="R113" s="102"/>
    </row>
    <row r="114" spans="1:20" s="96" customFormat="1">
      <c r="A114" s="183">
        <v>40483</v>
      </c>
      <c r="B114" s="106" t="s">
        <v>49</v>
      </c>
      <c r="C114" s="98" t="s">
        <v>1</v>
      </c>
      <c r="D114" s="99">
        <v>542.5267331078503</v>
      </c>
      <c r="E114" s="103">
        <v>261.3964564732143</v>
      </c>
      <c r="F114" s="99">
        <f t="shared" si="3"/>
        <v>281.130276634636</v>
      </c>
      <c r="G114" s="378">
        <v>5</v>
      </c>
      <c r="H114" s="378">
        <v>15.544456481933594</v>
      </c>
      <c r="I114" s="99">
        <v>2</v>
      </c>
      <c r="J114" s="104">
        <f t="shared" si="2"/>
        <v>0.48181304352655857</v>
      </c>
      <c r="K114" s="99">
        <v>4631</v>
      </c>
      <c r="L114" s="99">
        <v>2079</v>
      </c>
      <c r="M114" s="99">
        <f>K114-L114</f>
        <v>2552</v>
      </c>
      <c r="N114" s="118"/>
      <c r="O114" s="99">
        <v>32</v>
      </c>
      <c r="P114" s="102"/>
      <c r="Q114" s="102"/>
      <c r="R114" s="102"/>
    </row>
    <row r="115" spans="1:20" s="96" customFormat="1">
      <c r="A115" s="183">
        <v>40483</v>
      </c>
      <c r="B115" s="106" t="s">
        <v>50</v>
      </c>
      <c r="C115" s="98" t="s">
        <v>1</v>
      </c>
      <c r="D115" s="99">
        <v>178.19944015963125</v>
      </c>
      <c r="E115" s="103">
        <v>128.8359375</v>
      </c>
      <c r="F115" s="99">
        <f t="shared" si="3"/>
        <v>49.363502659631251</v>
      </c>
      <c r="G115" s="99">
        <v>6</v>
      </c>
      <c r="H115" s="102"/>
      <c r="I115" s="102"/>
      <c r="J115" s="104">
        <f t="shared" si="2"/>
        <v>0.72298733028896511</v>
      </c>
      <c r="K115" s="99"/>
      <c r="L115" s="99"/>
      <c r="M115" s="99"/>
      <c r="N115" s="118"/>
      <c r="O115" s="118"/>
      <c r="P115" s="102"/>
      <c r="Q115" s="102"/>
      <c r="R115" s="102"/>
    </row>
    <row r="116" spans="1:20" s="96" customFormat="1">
      <c r="A116" s="183">
        <v>40483</v>
      </c>
      <c r="B116" s="106" t="s">
        <v>51</v>
      </c>
      <c r="C116" s="98" t="s">
        <v>1</v>
      </c>
      <c r="D116" s="99">
        <v>261.80758625641465</v>
      </c>
      <c r="E116" s="99">
        <v>196.48910152167082</v>
      </c>
      <c r="F116" s="99">
        <f t="shared" si="3"/>
        <v>65.318484734743834</v>
      </c>
      <c r="G116" s="99">
        <v>5</v>
      </c>
      <c r="H116" s="102"/>
      <c r="I116" s="378"/>
      <c r="J116" s="104">
        <f t="shared" si="2"/>
        <v>0.75050957969273346</v>
      </c>
      <c r="K116" s="110"/>
      <c r="L116" s="110"/>
      <c r="M116" s="110"/>
      <c r="N116" s="198"/>
      <c r="O116" s="111"/>
      <c r="P116" s="102"/>
      <c r="Q116" s="102"/>
      <c r="R116" s="102"/>
    </row>
    <row r="117" spans="1:20" s="96" customFormat="1">
      <c r="A117" s="183">
        <v>40483</v>
      </c>
      <c r="B117" s="106" t="s">
        <v>52</v>
      </c>
      <c r="C117" s="98" t="s">
        <v>1</v>
      </c>
      <c r="D117" s="99">
        <v>84.728371137753129</v>
      </c>
      <c r="E117" s="103">
        <v>53.068237616414471</v>
      </c>
      <c r="F117" s="99">
        <f t="shared" si="3"/>
        <v>31.660133521338658</v>
      </c>
      <c r="G117" s="99">
        <v>3</v>
      </c>
      <c r="H117" s="102"/>
      <c r="I117" s="378"/>
      <c r="J117" s="104">
        <f t="shared" si="2"/>
        <v>0.62633374044374157</v>
      </c>
      <c r="K117" s="110">
        <v>96</v>
      </c>
      <c r="L117" s="110">
        <v>42</v>
      </c>
      <c r="M117" s="99">
        <v>54</v>
      </c>
      <c r="N117" s="118"/>
      <c r="O117" s="99">
        <v>6</v>
      </c>
      <c r="P117" s="102"/>
      <c r="Q117" s="102"/>
      <c r="R117" s="102"/>
    </row>
    <row r="118" spans="1:20" s="96" customFormat="1">
      <c r="A118" s="183">
        <v>40483</v>
      </c>
      <c r="B118" s="106" t="s">
        <v>53</v>
      </c>
      <c r="C118" s="98" t="s">
        <v>1</v>
      </c>
      <c r="D118" s="99">
        <v>77.400141830556095</v>
      </c>
      <c r="E118" s="103">
        <v>49.605995297564988</v>
      </c>
      <c r="F118" s="99">
        <f t="shared" si="3"/>
        <v>27.794146532991107</v>
      </c>
      <c r="G118" s="99">
        <v>3</v>
      </c>
      <c r="H118" s="102"/>
      <c r="I118" s="102"/>
      <c r="J118" s="104">
        <f t="shared" si="2"/>
        <v>0.64090315759578476</v>
      </c>
      <c r="K118" s="110">
        <v>136</v>
      </c>
      <c r="L118" s="110">
        <v>69</v>
      </c>
      <c r="M118" s="111">
        <v>67</v>
      </c>
      <c r="N118" s="118"/>
      <c r="O118" s="99">
        <v>6</v>
      </c>
      <c r="P118" s="102"/>
      <c r="Q118" s="102"/>
      <c r="R118" s="102"/>
    </row>
    <row r="119" spans="1:20" s="96" customFormat="1">
      <c r="A119" s="183">
        <v>40483</v>
      </c>
      <c r="B119" s="107" t="s">
        <v>54</v>
      </c>
      <c r="C119" s="98" t="s">
        <v>1</v>
      </c>
      <c r="D119" s="99">
        <v>20.190894913976081</v>
      </c>
      <c r="E119" s="99">
        <v>4.1220703125</v>
      </c>
      <c r="F119" s="99">
        <f t="shared" si="3"/>
        <v>16.068824601476081</v>
      </c>
      <c r="G119" s="99">
        <v>1</v>
      </c>
      <c r="H119" s="102"/>
      <c r="I119" s="102"/>
      <c r="J119" s="104">
        <f t="shared" si="2"/>
        <v>0.20415490893604296</v>
      </c>
      <c r="K119" s="99">
        <v>96</v>
      </c>
      <c r="L119" s="99">
        <v>84</v>
      </c>
      <c r="M119" s="99">
        <v>12</v>
      </c>
      <c r="N119" s="118"/>
      <c r="O119" s="99">
        <v>2</v>
      </c>
      <c r="P119" s="102"/>
      <c r="Q119" s="102"/>
      <c r="R119" s="102"/>
    </row>
    <row r="120" spans="1:20" s="96" customFormat="1">
      <c r="A120" s="183">
        <v>40483</v>
      </c>
      <c r="B120" s="107" t="s">
        <v>55</v>
      </c>
      <c r="C120" s="98" t="s">
        <v>1</v>
      </c>
      <c r="D120" s="99">
        <v>73.609762907028198</v>
      </c>
      <c r="E120" s="99">
        <v>49.35252626799047</v>
      </c>
      <c r="F120" s="99">
        <f t="shared" si="3"/>
        <v>24.257236639037728</v>
      </c>
      <c r="G120" s="117">
        <v>3</v>
      </c>
      <c r="H120" s="102"/>
      <c r="I120" s="102"/>
      <c r="J120" s="104">
        <f t="shared" si="2"/>
        <v>0.67046169310889514</v>
      </c>
      <c r="K120" s="99"/>
      <c r="L120" s="99"/>
      <c r="M120" s="99"/>
      <c r="N120" s="118"/>
      <c r="O120" s="118"/>
      <c r="P120" s="102"/>
      <c r="Q120" s="102"/>
      <c r="R120" s="102"/>
    </row>
    <row r="121" spans="1:20" s="96" customFormat="1">
      <c r="A121" s="183">
        <v>40483</v>
      </c>
      <c r="B121" s="107" t="s">
        <v>56</v>
      </c>
      <c r="C121" s="98" t="s">
        <v>1</v>
      </c>
      <c r="D121" s="99">
        <v>32.384846270084381</v>
      </c>
      <c r="E121" s="99">
        <v>16.004974601790309</v>
      </c>
      <c r="F121" s="99">
        <f t="shared" si="3"/>
        <v>16.379871668294072</v>
      </c>
      <c r="G121" s="117">
        <v>2</v>
      </c>
      <c r="H121" s="102"/>
      <c r="I121" s="102"/>
      <c r="J121" s="104">
        <f t="shared" si="2"/>
        <v>0.49421184427776527</v>
      </c>
      <c r="K121" s="99"/>
      <c r="L121" s="99"/>
      <c r="M121" s="99"/>
      <c r="N121" s="118"/>
      <c r="O121" s="118"/>
      <c r="P121" s="102"/>
      <c r="Q121" s="102"/>
      <c r="R121" s="102"/>
    </row>
    <row r="122" spans="1:20" s="96" customFormat="1">
      <c r="A122" s="183">
        <v>40483</v>
      </c>
      <c r="B122" s="107" t="s">
        <v>57</v>
      </c>
      <c r="C122" s="98" t="s">
        <v>1</v>
      </c>
      <c r="D122" s="99">
        <v>30.137853622436523</v>
      </c>
      <c r="E122" s="99">
        <v>28.667757436633185</v>
      </c>
      <c r="F122" s="99">
        <f t="shared" ref="F122:F133" si="4">D122-E122</f>
        <v>1.4700961858033388</v>
      </c>
      <c r="G122" s="117">
        <v>2</v>
      </c>
      <c r="H122" s="102"/>
      <c r="I122" s="102"/>
      <c r="J122" s="104">
        <f t="shared" ref="J122:J177" si="5">E122/D122</f>
        <v>0.95122093947961484</v>
      </c>
      <c r="K122" s="99"/>
      <c r="L122" s="99"/>
      <c r="M122" s="99"/>
      <c r="N122" s="118"/>
      <c r="O122" s="118"/>
      <c r="P122" s="102"/>
      <c r="Q122" s="102"/>
      <c r="R122" s="102"/>
    </row>
    <row r="123" spans="1:20" s="100" customFormat="1">
      <c r="A123" s="183">
        <v>40513</v>
      </c>
      <c r="B123" s="97" t="s">
        <v>47</v>
      </c>
      <c r="C123" s="98" t="s">
        <v>1</v>
      </c>
      <c r="D123" s="111">
        <v>1066.6732879221645</v>
      </c>
      <c r="E123" s="100">
        <v>820.49374302950309</v>
      </c>
      <c r="F123" s="99">
        <f t="shared" si="4"/>
        <v>246.1795448926614</v>
      </c>
      <c r="G123" s="99">
        <v>20</v>
      </c>
      <c r="H123" s="100">
        <v>46.85481071472168</v>
      </c>
      <c r="I123" s="99">
        <v>1</v>
      </c>
      <c r="J123" s="104">
        <f t="shared" si="5"/>
        <v>0.76920810928695049</v>
      </c>
      <c r="K123" s="112">
        <v>3486</v>
      </c>
      <c r="L123" s="100">
        <v>2536</v>
      </c>
      <c r="M123" s="100">
        <f>K123-L123</f>
        <v>950</v>
      </c>
      <c r="O123" s="112">
        <v>24</v>
      </c>
    </row>
    <row r="124" spans="1:20" s="100" customFormat="1">
      <c r="A124" s="183">
        <v>40513</v>
      </c>
      <c r="B124" s="97" t="s">
        <v>48</v>
      </c>
      <c r="C124" s="98" t="s">
        <v>1</v>
      </c>
      <c r="D124" s="111">
        <v>1939.9975050294279</v>
      </c>
      <c r="E124" s="100">
        <v>1370.7238824808278</v>
      </c>
      <c r="F124" s="99">
        <f t="shared" si="4"/>
        <v>569.27362254860009</v>
      </c>
      <c r="G124" s="111">
        <v>31</v>
      </c>
      <c r="H124" s="100">
        <v>81.602878570556641</v>
      </c>
      <c r="I124" s="99">
        <v>2</v>
      </c>
      <c r="J124" s="104">
        <f t="shared" si="5"/>
        <v>0.70655961099291997</v>
      </c>
      <c r="K124" s="100">
        <v>5761</v>
      </c>
      <c r="L124" s="100">
        <v>3815</v>
      </c>
      <c r="M124" s="100">
        <f>K124-L124</f>
        <v>1946</v>
      </c>
      <c r="O124" s="100">
        <v>47</v>
      </c>
    </row>
    <row r="125" spans="1:20" s="100" customFormat="1">
      <c r="A125" s="183">
        <v>40513</v>
      </c>
      <c r="B125" s="106" t="s">
        <v>49</v>
      </c>
      <c r="C125" s="98" t="s">
        <v>1</v>
      </c>
      <c r="D125" s="111">
        <v>542.52673310784974</v>
      </c>
      <c r="E125" s="100">
        <v>264.75620535714285</v>
      </c>
      <c r="F125" s="99">
        <f t="shared" si="4"/>
        <v>277.77052775070689</v>
      </c>
      <c r="G125" s="99">
        <v>5</v>
      </c>
      <c r="H125" s="100">
        <v>15.972501754760742</v>
      </c>
      <c r="I125" s="99">
        <v>2</v>
      </c>
      <c r="J125" s="104">
        <f t="shared" si="5"/>
        <v>0.48800582386142349</v>
      </c>
      <c r="K125" s="112">
        <v>4405</v>
      </c>
      <c r="L125" s="112">
        <v>1822</v>
      </c>
      <c r="M125" s="100">
        <f>K125-L125</f>
        <v>2583</v>
      </c>
      <c r="O125" s="112">
        <v>33</v>
      </c>
    </row>
    <row r="126" spans="1:20" s="100" customFormat="1">
      <c r="A126" s="183">
        <v>40513</v>
      </c>
      <c r="B126" s="106" t="s">
        <v>50</v>
      </c>
      <c r="C126" s="98" t="s">
        <v>1</v>
      </c>
      <c r="D126" s="111">
        <v>178.19944015963085</v>
      </c>
      <c r="E126" s="100">
        <v>128.8359375</v>
      </c>
      <c r="F126" s="99">
        <f t="shared" si="4"/>
        <v>49.363502659630853</v>
      </c>
      <c r="G126" s="100">
        <v>6</v>
      </c>
      <c r="H126" s="102"/>
      <c r="I126" s="120"/>
      <c r="J126" s="104">
        <f t="shared" si="5"/>
        <v>0.72298733028896678</v>
      </c>
      <c r="O126" s="121"/>
    </row>
    <row r="127" spans="1:20">
      <c r="A127" s="183">
        <v>40513</v>
      </c>
      <c r="B127" s="106" t="s">
        <v>51</v>
      </c>
      <c r="C127" s="98" t="s">
        <v>1</v>
      </c>
      <c r="D127" s="111">
        <v>282.40386138520228</v>
      </c>
      <c r="E127" s="100">
        <v>209.04395606368769</v>
      </c>
      <c r="F127" s="99">
        <f t="shared" si="4"/>
        <v>73.359905321514589</v>
      </c>
      <c r="G127" s="100">
        <v>6</v>
      </c>
      <c r="H127" s="102"/>
      <c r="I127" s="120"/>
      <c r="J127" s="104">
        <f t="shared" si="5"/>
        <v>0.74023051610668034</v>
      </c>
      <c r="K127" s="112">
        <v>616</v>
      </c>
      <c r="L127" s="112">
        <v>222</v>
      </c>
      <c r="M127" s="100">
        <f>K127-L127</f>
        <v>394</v>
      </c>
      <c r="O127" s="112">
        <v>8</v>
      </c>
    </row>
    <row r="128" spans="1:20">
      <c r="A128" s="183">
        <v>40513</v>
      </c>
      <c r="B128" s="106" t="s">
        <v>52</v>
      </c>
      <c r="C128" s="98" t="s">
        <v>1</v>
      </c>
      <c r="D128" s="111">
        <v>84.72837113775303</v>
      </c>
      <c r="E128" s="100">
        <v>54.023723198766085</v>
      </c>
      <c r="F128" s="99">
        <f t="shared" si="4"/>
        <v>30.704647938986945</v>
      </c>
      <c r="G128" s="100">
        <v>3</v>
      </c>
      <c r="H128" s="102"/>
      <c r="I128" s="120"/>
      <c r="J128" s="104">
        <f t="shared" si="5"/>
        <v>0.63761078459697129</v>
      </c>
      <c r="K128" s="110">
        <v>96</v>
      </c>
      <c r="L128" s="110">
        <v>42</v>
      </c>
      <c r="M128" s="99">
        <v>54</v>
      </c>
      <c r="N128" s="118"/>
      <c r="O128" s="99">
        <v>6</v>
      </c>
      <c r="P128" s="100"/>
      <c r="Q128" s="100"/>
      <c r="R128" s="99"/>
      <c r="S128" s="122"/>
      <c r="T128" s="100"/>
    </row>
    <row r="129" spans="1:20">
      <c r="A129" s="183">
        <v>40513</v>
      </c>
      <c r="B129" s="106" t="s">
        <v>53</v>
      </c>
      <c r="C129" s="98" t="s">
        <v>1</v>
      </c>
      <c r="D129" s="111">
        <v>77.400141830555953</v>
      </c>
      <c r="E129" s="100">
        <v>50.645304046704211</v>
      </c>
      <c r="F129" s="99">
        <f t="shared" si="4"/>
        <v>26.754837783851741</v>
      </c>
      <c r="G129" s="100">
        <v>3</v>
      </c>
      <c r="H129" s="102"/>
      <c r="I129" s="120"/>
      <c r="J129" s="104">
        <f t="shared" si="5"/>
        <v>0.65433089460710148</v>
      </c>
      <c r="K129" s="110">
        <v>136</v>
      </c>
      <c r="L129" s="110">
        <v>69</v>
      </c>
      <c r="M129" s="111">
        <v>67</v>
      </c>
      <c r="N129" s="118"/>
      <c r="O129" s="99">
        <v>6</v>
      </c>
      <c r="P129" s="100"/>
      <c r="Q129" s="100"/>
      <c r="R129" s="99"/>
      <c r="S129" s="122"/>
      <c r="T129" s="119"/>
    </row>
    <row r="130" spans="1:20">
      <c r="A130" s="183">
        <v>40513</v>
      </c>
      <c r="B130" s="107" t="s">
        <v>54</v>
      </c>
      <c r="C130" s="98" t="s">
        <v>1</v>
      </c>
      <c r="D130" s="111">
        <v>20.190894913976074</v>
      </c>
      <c r="E130" s="100">
        <v>4.1220703125</v>
      </c>
      <c r="F130" s="99">
        <f t="shared" si="4"/>
        <v>16.068824601476074</v>
      </c>
      <c r="G130" s="100">
        <v>1</v>
      </c>
      <c r="H130" s="102"/>
      <c r="I130" s="120"/>
      <c r="J130" s="104">
        <f t="shared" si="5"/>
        <v>0.20415490893604304</v>
      </c>
      <c r="K130" s="99">
        <v>96</v>
      </c>
      <c r="L130" s="99">
        <v>84</v>
      </c>
      <c r="M130" s="99">
        <v>12</v>
      </c>
      <c r="N130" s="118"/>
      <c r="O130" s="99">
        <v>2</v>
      </c>
      <c r="P130" s="100"/>
      <c r="Q130" s="100"/>
      <c r="R130" s="99"/>
      <c r="S130" s="122"/>
      <c r="T130" s="119"/>
    </row>
    <row r="131" spans="1:20">
      <c r="A131" s="183">
        <v>40513</v>
      </c>
      <c r="B131" s="107" t="s">
        <v>55</v>
      </c>
      <c r="C131" s="98" t="s">
        <v>1</v>
      </c>
      <c r="D131" s="111">
        <v>73.609762907028028</v>
      </c>
      <c r="E131" s="100">
        <v>50.47836661152536</v>
      </c>
      <c r="F131" s="99">
        <f t="shared" si="4"/>
        <v>23.131396295502668</v>
      </c>
      <c r="G131" s="100">
        <v>3</v>
      </c>
      <c r="H131" s="102"/>
      <c r="I131" s="120"/>
      <c r="J131" s="104">
        <f t="shared" si="5"/>
        <v>0.68575640809061544</v>
      </c>
      <c r="P131" s="100"/>
      <c r="Q131" s="100"/>
      <c r="R131" s="337"/>
      <c r="S131" s="122"/>
      <c r="T131" s="122"/>
    </row>
    <row r="132" spans="1:20">
      <c r="A132" s="183">
        <v>40513</v>
      </c>
      <c r="B132" s="107" t="s">
        <v>56</v>
      </c>
      <c r="C132" s="98" t="s">
        <v>1</v>
      </c>
      <c r="D132" s="111">
        <v>32.384846270084275</v>
      </c>
      <c r="E132" s="100">
        <v>16.004974601790302</v>
      </c>
      <c r="F132" s="99">
        <f t="shared" si="4"/>
        <v>16.379871668293973</v>
      </c>
      <c r="G132" s="100">
        <v>2</v>
      </c>
      <c r="H132" s="102"/>
      <c r="I132" s="120"/>
      <c r="J132" s="104">
        <f t="shared" si="5"/>
        <v>0.49421184427776665</v>
      </c>
      <c r="P132" s="89"/>
      <c r="Q132" s="89"/>
    </row>
    <row r="133" spans="1:20">
      <c r="A133" s="183">
        <v>40513</v>
      </c>
      <c r="B133" s="107" t="s">
        <v>57</v>
      </c>
      <c r="C133" s="98" t="s">
        <v>1</v>
      </c>
      <c r="D133" s="111">
        <v>30.137853622436523</v>
      </c>
      <c r="E133" s="100">
        <v>28.667757436633188</v>
      </c>
      <c r="F133" s="99">
        <f t="shared" si="4"/>
        <v>1.4700961858033352</v>
      </c>
      <c r="G133" s="100">
        <v>2</v>
      </c>
      <c r="H133" s="102"/>
      <c r="I133" s="120"/>
      <c r="J133" s="104">
        <f t="shared" si="5"/>
        <v>0.95122093947961506</v>
      </c>
      <c r="P133" s="100"/>
      <c r="T133" s="122"/>
    </row>
    <row r="134" spans="1:20">
      <c r="A134" s="182">
        <v>40544</v>
      </c>
      <c r="B134" s="97" t="s">
        <v>47</v>
      </c>
      <c r="C134" s="126" t="s">
        <v>1</v>
      </c>
      <c r="D134" s="100">
        <v>1066.6732879221672</v>
      </c>
      <c r="E134" s="99">
        <v>864.8884418295645</v>
      </c>
      <c r="F134" s="103">
        <v>201.78484609260272</v>
      </c>
      <c r="G134" s="100">
        <v>21</v>
      </c>
      <c r="H134" s="99">
        <v>46.85481071472168</v>
      </c>
      <c r="I134" s="99">
        <v>1</v>
      </c>
      <c r="J134" s="104">
        <f t="shared" si="5"/>
        <v>0.81082788106030967</v>
      </c>
      <c r="K134" s="100">
        <v>3486</v>
      </c>
      <c r="L134" s="100">
        <v>2538</v>
      </c>
      <c r="M134" s="100">
        <v>948</v>
      </c>
      <c r="N134" s="100"/>
      <c r="O134" s="100">
        <v>24</v>
      </c>
      <c r="P134" s="337"/>
      <c r="Q134" s="112"/>
      <c r="R134" s="112"/>
      <c r="S134" s="112"/>
      <c r="T134" s="112"/>
    </row>
    <row r="135" spans="1:20">
      <c r="A135" s="182">
        <v>40544</v>
      </c>
      <c r="B135" s="97" t="s">
        <v>48</v>
      </c>
      <c r="C135" s="126" t="s">
        <v>1</v>
      </c>
      <c r="D135" s="100">
        <v>1939.9975050294315</v>
      </c>
      <c r="E135" s="99">
        <v>1413.9349064559701</v>
      </c>
      <c r="F135" s="103">
        <v>526.0625985734614</v>
      </c>
      <c r="G135" s="100">
        <v>32</v>
      </c>
      <c r="H135" s="99">
        <v>105.91442704200742</v>
      </c>
      <c r="I135" s="99">
        <v>3</v>
      </c>
      <c r="J135" s="104">
        <f t="shared" si="5"/>
        <v>0.72883336333699023</v>
      </c>
      <c r="K135" s="100">
        <v>5700</v>
      </c>
      <c r="L135" s="100">
        <v>3777</v>
      </c>
      <c r="M135" s="100">
        <v>1923</v>
      </c>
      <c r="N135" s="100"/>
      <c r="O135" s="100">
        <v>47</v>
      </c>
      <c r="P135" s="337"/>
    </row>
    <row r="136" spans="1:20">
      <c r="A136" s="182">
        <v>40544</v>
      </c>
      <c r="B136" s="106" t="s">
        <v>49</v>
      </c>
      <c r="C136" s="126" t="s">
        <v>1</v>
      </c>
      <c r="D136" s="100">
        <v>542.5267331078503</v>
      </c>
      <c r="E136" s="99">
        <v>259.31077566964285</v>
      </c>
      <c r="F136" s="103">
        <v>283.21595743820745</v>
      </c>
      <c r="G136" s="100">
        <v>7</v>
      </c>
      <c r="H136" s="99">
        <v>21.20782470703125</v>
      </c>
      <c r="I136" s="99">
        <v>2</v>
      </c>
      <c r="J136" s="104">
        <f t="shared" si="5"/>
        <v>0.47796866005881</v>
      </c>
      <c r="K136" s="100">
        <v>4405</v>
      </c>
      <c r="L136" s="100">
        <v>1813</v>
      </c>
      <c r="M136" s="100">
        <v>2592</v>
      </c>
      <c r="N136" s="100"/>
      <c r="O136" s="100">
        <v>33</v>
      </c>
      <c r="P136" s="100"/>
      <c r="T136" s="112"/>
    </row>
    <row r="137" spans="1:20">
      <c r="A137" s="182">
        <v>40544</v>
      </c>
      <c r="B137" s="106" t="s">
        <v>50</v>
      </c>
      <c r="C137" s="126" t="s">
        <v>1</v>
      </c>
      <c r="D137" s="100">
        <v>178.19944015963119</v>
      </c>
      <c r="E137" s="99">
        <v>128.8359375</v>
      </c>
      <c r="F137" s="103">
        <v>49.363502659631195</v>
      </c>
      <c r="G137" s="100">
        <v>6</v>
      </c>
      <c r="H137" s="99"/>
      <c r="I137" s="100"/>
      <c r="J137" s="104">
        <f t="shared" si="5"/>
        <v>0.72298733028896534</v>
      </c>
      <c r="N137" s="100"/>
      <c r="O137" s="100"/>
      <c r="P137" s="337"/>
    </row>
    <row r="138" spans="1:20">
      <c r="A138" s="182">
        <v>40544</v>
      </c>
      <c r="B138" s="106" t="s">
        <v>51</v>
      </c>
      <c r="C138" s="126" t="s">
        <v>1</v>
      </c>
      <c r="D138" s="100">
        <v>282.40386138520262</v>
      </c>
      <c r="E138" s="99">
        <v>213.75184884667394</v>
      </c>
      <c r="F138" s="103">
        <v>68.65201253852868</v>
      </c>
      <c r="G138" s="100">
        <v>6</v>
      </c>
      <c r="H138" s="99"/>
      <c r="I138" s="100"/>
      <c r="J138" s="104">
        <f t="shared" si="5"/>
        <v>0.75690129659775995</v>
      </c>
      <c r="K138" s="100">
        <v>616</v>
      </c>
      <c r="L138" s="100">
        <v>220</v>
      </c>
      <c r="M138" s="100">
        <v>396</v>
      </c>
      <c r="N138" s="100"/>
      <c r="O138" s="100">
        <v>8</v>
      </c>
      <c r="P138" s="121"/>
    </row>
    <row r="139" spans="1:20">
      <c r="A139" s="182">
        <v>40544</v>
      </c>
      <c r="B139" s="106" t="s">
        <v>52</v>
      </c>
      <c r="C139" s="126" t="s">
        <v>1</v>
      </c>
      <c r="D139" s="100">
        <v>84.728371137753129</v>
      </c>
      <c r="E139" s="99">
        <v>54.675159102039622</v>
      </c>
      <c r="F139" s="103">
        <v>30.053212035713507</v>
      </c>
      <c r="G139" s="100">
        <v>3</v>
      </c>
      <c r="H139" s="99"/>
      <c r="I139" s="100"/>
      <c r="J139" s="104">
        <f t="shared" si="5"/>
        <v>0.64529930609839792</v>
      </c>
      <c r="K139" s="100">
        <v>96</v>
      </c>
      <c r="L139" s="100">
        <v>42</v>
      </c>
      <c r="M139" s="100">
        <v>54</v>
      </c>
      <c r="N139" s="100"/>
      <c r="O139" s="100">
        <v>6</v>
      </c>
      <c r="P139" s="121"/>
    </row>
    <row r="140" spans="1:20">
      <c r="A140" s="182">
        <v>40544</v>
      </c>
      <c r="B140" s="106" t="s">
        <v>53</v>
      </c>
      <c r="C140" s="126" t="s">
        <v>1</v>
      </c>
      <c r="D140" s="100">
        <v>77.400141830556095</v>
      </c>
      <c r="E140" s="99">
        <v>50.513507762125599</v>
      </c>
      <c r="F140" s="103">
        <v>26.886634068430496</v>
      </c>
      <c r="G140" s="100">
        <v>3</v>
      </c>
      <c r="H140" s="99"/>
      <c r="I140" s="100"/>
      <c r="J140" s="104">
        <f t="shared" si="5"/>
        <v>0.65262810335295574</v>
      </c>
      <c r="K140" s="100">
        <v>136</v>
      </c>
      <c r="L140" s="100">
        <v>69</v>
      </c>
      <c r="M140" s="100">
        <v>67</v>
      </c>
      <c r="N140" s="100"/>
      <c r="O140" s="100">
        <v>6</v>
      </c>
    </row>
    <row r="141" spans="1:20">
      <c r="A141" s="182">
        <v>40544</v>
      </c>
      <c r="B141" s="107" t="s">
        <v>54</v>
      </c>
      <c r="C141" s="126" t="s">
        <v>1</v>
      </c>
      <c r="D141" s="100">
        <v>25.494392228429206</v>
      </c>
      <c r="E141" s="99">
        <v>7.5135517120361328</v>
      </c>
      <c r="F141" s="103">
        <v>17.980840516393073</v>
      </c>
      <c r="G141" s="337">
        <v>2</v>
      </c>
      <c r="H141" s="99"/>
      <c r="I141" s="100"/>
      <c r="J141" s="104">
        <f t="shared" si="5"/>
        <v>0.29471389804922082</v>
      </c>
      <c r="K141" s="100">
        <v>96</v>
      </c>
      <c r="L141" s="100">
        <v>84</v>
      </c>
      <c r="M141" s="100">
        <v>12</v>
      </c>
      <c r="N141" s="100"/>
      <c r="O141" s="100">
        <v>2</v>
      </c>
      <c r="P141" s="112"/>
    </row>
    <row r="142" spans="1:20">
      <c r="A142" s="182">
        <v>40544</v>
      </c>
      <c r="B142" s="107" t="s">
        <v>55</v>
      </c>
      <c r="C142" s="126" t="s">
        <v>1</v>
      </c>
      <c r="D142" s="100">
        <v>73.609762907028198</v>
      </c>
      <c r="E142" s="99">
        <v>51.284716632217155</v>
      </c>
      <c r="F142" s="103">
        <v>22.325046274811044</v>
      </c>
      <c r="G142" s="100">
        <v>3</v>
      </c>
      <c r="H142" s="99"/>
      <c r="I142" s="100"/>
      <c r="J142" s="104">
        <f t="shared" si="5"/>
        <v>0.69671079768306843</v>
      </c>
      <c r="N142" s="100"/>
      <c r="O142" s="100"/>
    </row>
    <row r="143" spans="1:20">
      <c r="A143" s="182">
        <v>40544</v>
      </c>
      <c r="B143" s="107" t="s">
        <v>56</v>
      </c>
      <c r="C143" s="126" t="s">
        <v>1</v>
      </c>
      <c r="D143" s="100">
        <v>32.384846270084381</v>
      </c>
      <c r="E143" s="99">
        <v>15.863632902503017</v>
      </c>
      <c r="F143" s="103">
        <v>16.521213367581364</v>
      </c>
      <c r="G143" s="100">
        <v>2</v>
      </c>
      <c r="H143" s="99"/>
      <c r="I143" s="100"/>
      <c r="J143" s="104">
        <f t="shared" si="5"/>
        <v>0.48984740486963824</v>
      </c>
      <c r="N143" s="100"/>
      <c r="O143" s="100"/>
    </row>
    <row r="144" spans="1:20">
      <c r="A144" s="182">
        <v>40544</v>
      </c>
      <c r="B144" s="107" t="s">
        <v>57</v>
      </c>
      <c r="C144" s="126" t="s">
        <v>1</v>
      </c>
      <c r="D144" s="100">
        <v>30.137853622436523</v>
      </c>
      <c r="E144" s="99">
        <v>28.667757436633188</v>
      </c>
      <c r="F144" s="103">
        <v>1.4700961858033352</v>
      </c>
      <c r="G144" s="100">
        <v>2</v>
      </c>
      <c r="H144" s="99"/>
      <c r="I144" s="100"/>
      <c r="J144" s="104">
        <f t="shared" si="5"/>
        <v>0.95122093947961506</v>
      </c>
      <c r="N144" s="100"/>
      <c r="O144" s="100"/>
    </row>
    <row r="145" spans="1:15">
      <c r="A145" s="182">
        <v>40575</v>
      </c>
      <c r="B145" s="97" t="s">
        <v>47</v>
      </c>
      <c r="C145" s="126" t="s">
        <v>1</v>
      </c>
      <c r="D145" s="100">
        <v>1066.6732879221672</v>
      </c>
      <c r="E145" s="99">
        <v>919.61485834344171</v>
      </c>
      <c r="F145" s="100">
        <v>147.05842957872551</v>
      </c>
      <c r="G145" s="100">
        <v>21</v>
      </c>
      <c r="H145" s="99">
        <v>33.157262802124023</v>
      </c>
      <c r="I145" s="99">
        <v>1</v>
      </c>
      <c r="J145" s="104">
        <f t="shared" si="5"/>
        <v>0.86213357806569912</v>
      </c>
      <c r="K145" s="100">
        <v>3486</v>
      </c>
      <c r="L145" s="100">
        <v>2551</v>
      </c>
      <c r="M145" s="100">
        <f>K145-L145</f>
        <v>935</v>
      </c>
      <c r="N145" s="100"/>
      <c r="O145" s="100">
        <v>24</v>
      </c>
    </row>
    <row r="146" spans="1:15">
      <c r="A146" s="182">
        <v>40575</v>
      </c>
      <c r="B146" s="97" t="s">
        <v>48</v>
      </c>
      <c r="C146" s="126" t="s">
        <v>1</v>
      </c>
      <c r="D146" s="100">
        <v>1989.3748925899863</v>
      </c>
      <c r="E146" s="99">
        <v>1495.4467876681417</v>
      </c>
      <c r="F146" s="100">
        <v>493.92810492184458</v>
      </c>
      <c r="G146" s="100">
        <v>33</v>
      </c>
      <c r="H146" s="99">
        <v>78.387678861618014</v>
      </c>
      <c r="I146" s="99">
        <v>3</v>
      </c>
      <c r="J146" s="104">
        <f t="shared" si="5"/>
        <v>0.75171693039777188</v>
      </c>
      <c r="K146" s="100">
        <v>5628</v>
      </c>
      <c r="L146" s="100">
        <v>3736</v>
      </c>
      <c r="M146" s="100">
        <f>K146-L146</f>
        <v>1892</v>
      </c>
      <c r="N146" s="100"/>
      <c r="O146" s="100">
        <v>46</v>
      </c>
    </row>
    <row r="147" spans="1:15">
      <c r="A147" s="182">
        <v>40575</v>
      </c>
      <c r="B147" s="106" t="s">
        <v>49</v>
      </c>
      <c r="C147" s="126" t="s">
        <v>1</v>
      </c>
      <c r="D147" s="100">
        <v>548.91574752317683</v>
      </c>
      <c r="E147" s="99">
        <v>249.9649330357143</v>
      </c>
      <c r="F147" s="100">
        <v>298.95081448746254</v>
      </c>
      <c r="G147" s="100">
        <v>7</v>
      </c>
      <c r="H147" s="99">
        <v>16.104207992553711</v>
      </c>
      <c r="I147" s="99">
        <v>2</v>
      </c>
      <c r="J147" s="104">
        <f t="shared" si="5"/>
        <v>0.45537941690251843</v>
      </c>
      <c r="K147" s="100">
        <v>4499</v>
      </c>
      <c r="L147" s="100">
        <v>1882</v>
      </c>
      <c r="M147" s="100">
        <f>K147-L147</f>
        <v>2617</v>
      </c>
      <c r="O147" s="100">
        <v>33</v>
      </c>
    </row>
    <row r="148" spans="1:15">
      <c r="A148" s="182">
        <v>40575</v>
      </c>
      <c r="B148" s="106" t="s">
        <v>50</v>
      </c>
      <c r="C148" s="126" t="s">
        <v>1</v>
      </c>
      <c r="D148" s="100">
        <v>178.19944015963119</v>
      </c>
      <c r="E148" s="99">
        <v>128.8359375</v>
      </c>
      <c r="F148" s="100">
        <v>49.363502659631195</v>
      </c>
      <c r="G148" s="100">
        <v>6</v>
      </c>
      <c r="H148" s="99"/>
      <c r="I148" s="100"/>
      <c r="J148" s="104">
        <f t="shared" si="5"/>
        <v>0.72298733028896534</v>
      </c>
      <c r="K148" s="100">
        <v>664</v>
      </c>
      <c r="L148" s="100">
        <v>270</v>
      </c>
      <c r="M148" s="100">
        <f>K148-L148</f>
        <v>394</v>
      </c>
      <c r="N148" s="100"/>
      <c r="O148" s="100">
        <v>8</v>
      </c>
    </row>
    <row r="149" spans="1:15">
      <c r="A149" s="182">
        <v>40575</v>
      </c>
      <c r="B149" s="106" t="s">
        <v>51</v>
      </c>
      <c r="C149" s="126" t="s">
        <v>1</v>
      </c>
      <c r="D149" s="100">
        <v>282.40386138520262</v>
      </c>
      <c r="E149" s="99">
        <v>219.42652878165245</v>
      </c>
      <c r="F149" s="100">
        <v>62.977332603550167</v>
      </c>
      <c r="G149" s="100">
        <v>6</v>
      </c>
      <c r="H149" s="99"/>
      <c r="I149" s="100"/>
      <c r="J149" s="104">
        <f t="shared" si="5"/>
        <v>0.77699549753093411</v>
      </c>
      <c r="K149" s="100">
        <v>616</v>
      </c>
      <c r="L149" s="100">
        <v>238</v>
      </c>
      <c r="M149" s="100">
        <f>K149-L149</f>
        <v>378</v>
      </c>
      <c r="N149" s="100"/>
      <c r="O149" s="100">
        <v>8</v>
      </c>
    </row>
    <row r="150" spans="1:15">
      <c r="A150" s="182">
        <v>40575</v>
      </c>
      <c r="B150" s="106" t="s">
        <v>52</v>
      </c>
      <c r="C150" s="126" t="s">
        <v>1</v>
      </c>
      <c r="D150" s="100">
        <v>84.728371137753129</v>
      </c>
      <c r="E150" s="100">
        <v>55.82666856303279</v>
      </c>
      <c r="F150" s="100">
        <v>28.901702574720339</v>
      </c>
      <c r="G150" s="100">
        <v>3</v>
      </c>
      <c r="H150" s="99"/>
      <c r="I150" s="100"/>
      <c r="J150" s="104">
        <f t="shared" si="5"/>
        <v>0.65888990680900317</v>
      </c>
      <c r="K150" s="100">
        <v>96</v>
      </c>
      <c r="L150" s="100">
        <v>42</v>
      </c>
      <c r="M150" s="100">
        <v>54</v>
      </c>
      <c r="N150" s="100"/>
      <c r="O150" s="100">
        <v>6</v>
      </c>
    </row>
    <row r="151" spans="1:15">
      <c r="A151" s="182">
        <v>40575</v>
      </c>
      <c r="B151" s="106" t="s">
        <v>53</v>
      </c>
      <c r="C151" s="126" t="s">
        <v>1</v>
      </c>
      <c r="D151" s="100">
        <v>77.400141830556095</v>
      </c>
      <c r="E151" s="100">
        <v>53.431496735795264</v>
      </c>
      <c r="F151" s="100">
        <v>23.968645094760831</v>
      </c>
      <c r="G151" s="100">
        <v>3</v>
      </c>
      <c r="H151" s="99"/>
      <c r="I151" s="100"/>
      <c r="J151" s="104">
        <f t="shared" si="5"/>
        <v>0.69032815020891258</v>
      </c>
      <c r="K151" s="100">
        <v>136</v>
      </c>
      <c r="L151" s="100">
        <v>69</v>
      </c>
      <c r="M151" s="100">
        <v>67</v>
      </c>
      <c r="N151" s="100"/>
      <c r="O151" s="100">
        <v>6</v>
      </c>
    </row>
    <row r="152" spans="1:15">
      <c r="A152" s="182">
        <v>40575</v>
      </c>
      <c r="B152" s="107" t="s">
        <v>54</v>
      </c>
      <c r="C152" s="126" t="s">
        <v>1</v>
      </c>
      <c r="D152" s="100">
        <v>25.494392228429206</v>
      </c>
      <c r="E152" s="100">
        <v>7.9980882917131702</v>
      </c>
      <c r="F152" s="100">
        <v>17.496303936716036</v>
      </c>
      <c r="G152" s="337">
        <v>2</v>
      </c>
      <c r="H152" s="99"/>
      <c r="I152" s="100"/>
      <c r="J152" s="104">
        <f t="shared" si="5"/>
        <v>0.31371951212056642</v>
      </c>
      <c r="K152" s="100">
        <v>204</v>
      </c>
      <c r="L152" s="100">
        <v>126</v>
      </c>
      <c r="M152" s="100">
        <v>12</v>
      </c>
      <c r="N152" s="100"/>
      <c r="O152" s="100">
        <v>4</v>
      </c>
    </row>
    <row r="153" spans="1:15">
      <c r="A153" s="182">
        <v>40575</v>
      </c>
      <c r="B153" s="107" t="s">
        <v>55</v>
      </c>
      <c r="C153" s="126" t="s">
        <v>1</v>
      </c>
      <c r="D153" s="100">
        <v>73.609762907028198</v>
      </c>
      <c r="E153" s="100">
        <v>52.590218772180378</v>
      </c>
      <c r="F153" s="100">
        <v>21.01954413484782</v>
      </c>
      <c r="G153" s="100">
        <v>3</v>
      </c>
      <c r="H153" s="99"/>
      <c r="I153" s="100"/>
      <c r="J153" s="104">
        <f t="shared" si="5"/>
        <v>0.71444624592261941</v>
      </c>
      <c r="N153" s="100"/>
      <c r="O153" s="100"/>
    </row>
    <row r="154" spans="1:15">
      <c r="A154" s="182">
        <v>40575</v>
      </c>
      <c r="B154" s="107" t="s">
        <v>56</v>
      </c>
      <c r="C154" s="126" t="s">
        <v>1</v>
      </c>
      <c r="D154" s="100">
        <v>32.384846270084381</v>
      </c>
      <c r="E154" s="100">
        <v>16.004974601790309</v>
      </c>
      <c r="F154" s="100">
        <v>16.379871668294072</v>
      </c>
      <c r="G154" s="100">
        <v>2</v>
      </c>
      <c r="H154" s="99"/>
      <c r="I154" s="100"/>
      <c r="J154" s="104">
        <f t="shared" si="5"/>
        <v>0.49421184427776527</v>
      </c>
      <c r="N154" s="100"/>
      <c r="O154" s="100"/>
    </row>
    <row r="155" spans="1:15">
      <c r="A155" s="182">
        <v>40575</v>
      </c>
      <c r="B155" s="107" t="s">
        <v>57</v>
      </c>
      <c r="C155" s="126" t="s">
        <v>1</v>
      </c>
      <c r="D155" s="100">
        <v>30.137853622436523</v>
      </c>
      <c r="E155" s="100">
        <v>28.66775743663311</v>
      </c>
      <c r="F155" s="100">
        <v>1.4700961858034134</v>
      </c>
      <c r="G155" s="100">
        <v>2</v>
      </c>
      <c r="H155" s="99"/>
      <c r="I155" s="100"/>
      <c r="J155" s="104">
        <f t="shared" si="5"/>
        <v>0.95122093947961239</v>
      </c>
      <c r="N155" s="100"/>
      <c r="O155" s="100"/>
    </row>
    <row r="156" spans="1:15">
      <c r="A156" s="182">
        <v>40603</v>
      </c>
      <c r="B156" s="97" t="s">
        <v>47</v>
      </c>
      <c r="C156" s="126" t="s">
        <v>1</v>
      </c>
      <c r="D156" s="100">
        <v>1213.7532050001901</v>
      </c>
      <c r="E156" s="100">
        <v>945.14887841597169</v>
      </c>
      <c r="F156" s="103">
        <f t="shared" ref="F156:F219" si="6">D156-E156</f>
        <v>268.60432658421837</v>
      </c>
      <c r="G156" s="111">
        <v>22</v>
      </c>
      <c r="H156" s="99">
        <v>33.651252746582031</v>
      </c>
      <c r="I156" s="99">
        <v>1</v>
      </c>
      <c r="J156" s="104">
        <f t="shared" si="5"/>
        <v>0.77869938841135644</v>
      </c>
      <c r="K156" s="112">
        <v>3487</v>
      </c>
      <c r="L156" s="112">
        <v>2624</v>
      </c>
      <c r="M156" s="100">
        <f t="shared" ref="M156:M163" si="7">K156-L156</f>
        <v>863</v>
      </c>
      <c r="N156" s="100"/>
      <c r="O156" s="112">
        <v>24</v>
      </c>
    </row>
    <row r="157" spans="1:15">
      <c r="A157" s="182">
        <v>40603</v>
      </c>
      <c r="B157" s="97" t="s">
        <v>48</v>
      </c>
      <c r="C157" s="126" t="s">
        <v>1</v>
      </c>
      <c r="D157" s="100">
        <v>2033.3004392957091</v>
      </c>
      <c r="E157" s="100">
        <v>1494.5004721248465</v>
      </c>
      <c r="F157" s="103">
        <f t="shared" si="6"/>
        <v>538.7999671708626</v>
      </c>
      <c r="G157" s="111">
        <v>33</v>
      </c>
      <c r="H157" s="99">
        <v>79.866552829742432</v>
      </c>
      <c r="I157" s="99">
        <v>3</v>
      </c>
      <c r="J157" s="104">
        <f t="shared" si="5"/>
        <v>0.73501212277439376</v>
      </c>
      <c r="K157" s="99">
        <v>5692</v>
      </c>
      <c r="L157" s="100">
        <v>3718</v>
      </c>
      <c r="M157" s="100">
        <f t="shared" si="7"/>
        <v>1974</v>
      </c>
      <c r="N157" s="99"/>
      <c r="O157" s="99">
        <v>46</v>
      </c>
    </row>
    <row r="158" spans="1:15">
      <c r="A158" s="182">
        <v>40603</v>
      </c>
      <c r="B158" s="106" t="s">
        <v>49</v>
      </c>
      <c r="C158" s="126" t="s">
        <v>1</v>
      </c>
      <c r="D158" s="100">
        <v>548.91574752317683</v>
      </c>
      <c r="E158" s="103">
        <v>308.34435825892854</v>
      </c>
      <c r="F158" s="103">
        <f t="shared" si="6"/>
        <v>240.5713892642483</v>
      </c>
      <c r="G158" s="111">
        <v>7</v>
      </c>
      <c r="H158" s="99">
        <v>16.104207992553711</v>
      </c>
      <c r="I158" s="99">
        <v>2</v>
      </c>
      <c r="J158" s="104">
        <f t="shared" si="5"/>
        <v>0.56173348942937606</v>
      </c>
      <c r="K158" s="100">
        <v>4507</v>
      </c>
      <c r="L158" s="100">
        <v>1902</v>
      </c>
      <c r="M158" s="100">
        <f t="shared" si="7"/>
        <v>2605</v>
      </c>
      <c r="N158" s="100"/>
      <c r="O158" s="100">
        <v>33</v>
      </c>
    </row>
    <row r="159" spans="1:15">
      <c r="A159" s="182">
        <v>40603</v>
      </c>
      <c r="B159" s="106" t="s">
        <v>50</v>
      </c>
      <c r="C159" s="126" t="s">
        <v>1</v>
      </c>
      <c r="D159" s="100">
        <v>178.19944015963119</v>
      </c>
      <c r="E159" s="100">
        <v>128.8359375</v>
      </c>
      <c r="F159" s="103">
        <f t="shared" si="6"/>
        <v>49.363502659631195</v>
      </c>
      <c r="G159" s="111">
        <v>6</v>
      </c>
      <c r="H159" s="99"/>
      <c r="I159" s="100"/>
      <c r="J159" s="104">
        <f t="shared" si="5"/>
        <v>0.72298733028896534</v>
      </c>
      <c r="K159" s="112">
        <v>664</v>
      </c>
      <c r="L159" s="112">
        <v>270</v>
      </c>
      <c r="M159" s="100">
        <f t="shared" si="7"/>
        <v>394</v>
      </c>
      <c r="N159" s="100"/>
      <c r="O159" s="112">
        <v>8</v>
      </c>
    </row>
    <row r="160" spans="1:15">
      <c r="A160" s="182">
        <v>40603</v>
      </c>
      <c r="B160" s="106" t="s">
        <v>51</v>
      </c>
      <c r="C160" s="126" t="s">
        <v>1</v>
      </c>
      <c r="D160" s="100">
        <v>389.95845910454227</v>
      </c>
      <c r="E160" s="100">
        <v>243.24196831456251</v>
      </c>
      <c r="F160" s="103">
        <f t="shared" si="6"/>
        <v>146.71649078997976</v>
      </c>
      <c r="G160" s="111">
        <v>7</v>
      </c>
      <c r="H160" s="99"/>
      <c r="J160" s="104">
        <f t="shared" si="5"/>
        <v>0.62376379492604572</v>
      </c>
      <c r="K160" s="112">
        <v>616</v>
      </c>
      <c r="L160" s="112">
        <v>240</v>
      </c>
      <c r="M160" s="100">
        <f t="shared" si="7"/>
        <v>376</v>
      </c>
      <c r="N160" s="100"/>
      <c r="O160" s="112">
        <v>8</v>
      </c>
    </row>
    <row r="161" spans="1:16">
      <c r="A161" s="182">
        <v>40603</v>
      </c>
      <c r="B161" s="106" t="s">
        <v>52</v>
      </c>
      <c r="C161" s="126" t="s">
        <v>1</v>
      </c>
      <c r="D161" s="100">
        <v>84.728371137753129</v>
      </c>
      <c r="E161" s="100">
        <v>56.240954926902695</v>
      </c>
      <c r="F161" s="103">
        <f t="shared" si="6"/>
        <v>28.487416210850434</v>
      </c>
      <c r="G161" s="111">
        <v>3</v>
      </c>
      <c r="J161" s="104">
        <f t="shared" si="5"/>
        <v>0.66377948934560527</v>
      </c>
      <c r="K161" s="100">
        <v>96</v>
      </c>
      <c r="L161" s="100">
        <v>42</v>
      </c>
      <c r="M161" s="100">
        <f t="shared" si="7"/>
        <v>54</v>
      </c>
      <c r="N161" s="100"/>
      <c r="O161" s="100">
        <v>6</v>
      </c>
    </row>
    <row r="162" spans="1:16">
      <c r="A162" s="182">
        <v>40603</v>
      </c>
      <c r="B162" s="106" t="s">
        <v>53</v>
      </c>
      <c r="C162" s="126" t="s">
        <v>1</v>
      </c>
      <c r="D162" s="100">
        <v>77.400141830556095</v>
      </c>
      <c r="E162" s="100">
        <v>53.600801404698615</v>
      </c>
      <c r="F162" s="103">
        <f t="shared" si="6"/>
        <v>23.79934042585748</v>
      </c>
      <c r="G162" s="111">
        <v>3</v>
      </c>
      <c r="J162" s="104">
        <f t="shared" si="5"/>
        <v>0.69251554502369195</v>
      </c>
      <c r="K162" s="100">
        <v>136</v>
      </c>
      <c r="L162" s="100">
        <v>69</v>
      </c>
      <c r="M162" s="100">
        <f t="shared" si="7"/>
        <v>67</v>
      </c>
      <c r="N162" s="100"/>
      <c r="O162" s="100">
        <v>6</v>
      </c>
      <c r="P162" s="99"/>
    </row>
    <row r="163" spans="1:16">
      <c r="A163" s="182">
        <v>40603</v>
      </c>
      <c r="B163" s="107" t="s">
        <v>54</v>
      </c>
      <c r="C163" s="126" t="s">
        <v>1</v>
      </c>
      <c r="D163" s="100">
        <v>25.494392228429206</v>
      </c>
      <c r="E163" s="100">
        <v>9.7558615548270087</v>
      </c>
      <c r="F163" s="103">
        <f t="shared" si="6"/>
        <v>15.738530673602197</v>
      </c>
      <c r="G163" s="111">
        <v>2</v>
      </c>
      <c r="J163" s="104">
        <f t="shared" si="5"/>
        <v>0.38266695936167838</v>
      </c>
      <c r="K163" s="100">
        <v>204</v>
      </c>
      <c r="L163" s="100">
        <v>126</v>
      </c>
      <c r="M163" s="100">
        <f t="shared" si="7"/>
        <v>78</v>
      </c>
      <c r="N163" s="100"/>
      <c r="O163" s="100">
        <v>4</v>
      </c>
      <c r="P163" s="99"/>
    </row>
    <row r="164" spans="1:16">
      <c r="A164" s="182">
        <v>40603</v>
      </c>
      <c r="B164" s="107" t="s">
        <v>55</v>
      </c>
      <c r="C164" s="126" t="s">
        <v>1</v>
      </c>
      <c r="D164" s="100">
        <v>73.609762907028198</v>
      </c>
      <c r="E164" s="100">
        <v>52.149041731841862</v>
      </c>
      <c r="F164" s="103">
        <f t="shared" si="6"/>
        <v>21.460721175186336</v>
      </c>
      <c r="G164" s="111">
        <v>3</v>
      </c>
      <c r="J164" s="104">
        <f t="shared" si="5"/>
        <v>0.70845278767855824</v>
      </c>
      <c r="L164" s="111"/>
      <c r="N164" s="99"/>
      <c r="O164" s="99"/>
      <c r="P164" s="99"/>
    </row>
    <row r="165" spans="1:16">
      <c r="A165" s="182">
        <v>40603</v>
      </c>
      <c r="B165" s="107" t="s">
        <v>56</v>
      </c>
      <c r="C165" s="126" t="s">
        <v>1</v>
      </c>
      <c r="D165" s="100">
        <v>32.384846270084381</v>
      </c>
      <c r="E165" s="100">
        <v>16.004974601790309</v>
      </c>
      <c r="F165" s="103">
        <f t="shared" si="6"/>
        <v>16.379871668294072</v>
      </c>
      <c r="G165" s="111">
        <v>2</v>
      </c>
      <c r="J165" s="104">
        <f t="shared" si="5"/>
        <v>0.49421184427776527</v>
      </c>
      <c r="L165" s="111"/>
      <c r="N165" s="99"/>
      <c r="O165" s="99"/>
      <c r="P165" s="99"/>
    </row>
    <row r="166" spans="1:16">
      <c r="A166" s="182">
        <v>40603</v>
      </c>
      <c r="B166" s="107" t="s">
        <v>57</v>
      </c>
      <c r="C166" s="126" t="s">
        <v>1</v>
      </c>
      <c r="D166" s="100">
        <v>30.137853622436523</v>
      </c>
      <c r="E166" s="100">
        <v>28.66775743663311</v>
      </c>
      <c r="F166" s="103">
        <f t="shared" si="6"/>
        <v>1.4700961858034134</v>
      </c>
      <c r="G166" s="111">
        <v>2</v>
      </c>
      <c r="J166" s="104">
        <f t="shared" si="5"/>
        <v>0.95122093947961239</v>
      </c>
      <c r="L166" s="111"/>
      <c r="N166" s="99"/>
      <c r="O166" s="99"/>
      <c r="P166" s="99"/>
    </row>
    <row r="167" spans="1:16">
      <c r="A167" s="182">
        <v>40634</v>
      </c>
      <c r="B167" s="97" t="s">
        <v>47</v>
      </c>
      <c r="C167" s="126" t="s">
        <v>1</v>
      </c>
      <c r="D167" s="111">
        <v>1213.8837515700143</v>
      </c>
      <c r="E167" s="100">
        <v>957.8945264547209</v>
      </c>
      <c r="F167" s="103">
        <f t="shared" si="6"/>
        <v>255.98922511529338</v>
      </c>
      <c r="G167" s="111">
        <v>22</v>
      </c>
      <c r="H167" s="111">
        <v>48.007331848144531</v>
      </c>
      <c r="I167" s="99">
        <v>1</v>
      </c>
      <c r="J167" s="104">
        <f t="shared" si="5"/>
        <v>0.78911553533507495</v>
      </c>
      <c r="K167" s="99">
        <v>3487</v>
      </c>
      <c r="L167" s="99">
        <v>2666</v>
      </c>
      <c r="M167" s="100">
        <f t="shared" ref="M167:M174" si="8">K167-L167</f>
        <v>821</v>
      </c>
      <c r="N167" s="99"/>
      <c r="O167" s="99">
        <v>24</v>
      </c>
      <c r="P167" s="99"/>
    </row>
    <row r="168" spans="1:16">
      <c r="A168" s="182">
        <v>40634</v>
      </c>
      <c r="B168" s="97" t="s">
        <v>48</v>
      </c>
      <c r="C168" s="126" t="s">
        <v>1</v>
      </c>
      <c r="D168" s="111">
        <v>2033.1698927258849</v>
      </c>
      <c r="E168" s="100">
        <v>1490.7272467694747</v>
      </c>
      <c r="F168" s="103">
        <f t="shared" si="6"/>
        <v>542.44264595641016</v>
      </c>
      <c r="G168" s="111">
        <v>33</v>
      </c>
      <c r="H168" s="111">
        <v>88.951523780822754</v>
      </c>
      <c r="I168" s="99">
        <v>3</v>
      </c>
      <c r="J168" s="104">
        <f t="shared" si="5"/>
        <v>0.73320348294693982</v>
      </c>
      <c r="K168" s="111">
        <v>5668</v>
      </c>
      <c r="L168" s="100">
        <v>3698</v>
      </c>
      <c r="M168" s="100">
        <f t="shared" si="8"/>
        <v>1970</v>
      </c>
      <c r="N168" s="99"/>
      <c r="O168" s="100">
        <v>46</v>
      </c>
      <c r="P168" s="99"/>
    </row>
    <row r="169" spans="1:16">
      <c r="A169" s="182">
        <v>40634</v>
      </c>
      <c r="B169" s="106" t="s">
        <v>49</v>
      </c>
      <c r="C169" s="126" t="s">
        <v>1</v>
      </c>
      <c r="D169" s="111">
        <v>548.91574752317683</v>
      </c>
      <c r="E169" s="100">
        <v>303.95309709821424</v>
      </c>
      <c r="F169" s="103">
        <f t="shared" si="6"/>
        <v>244.96265042496259</v>
      </c>
      <c r="G169" s="111">
        <v>7</v>
      </c>
      <c r="H169" s="111">
        <v>19.759056091308594</v>
      </c>
      <c r="I169" s="99">
        <v>2</v>
      </c>
      <c r="J169" s="104">
        <f t="shared" si="5"/>
        <v>0.55373360751575174</v>
      </c>
      <c r="K169" s="111">
        <v>4471</v>
      </c>
      <c r="L169" s="100">
        <v>1860</v>
      </c>
      <c r="M169" s="100">
        <f t="shared" si="8"/>
        <v>2611</v>
      </c>
      <c r="N169" s="99"/>
      <c r="O169" s="100">
        <v>33</v>
      </c>
      <c r="P169" s="99"/>
    </row>
    <row r="170" spans="1:16">
      <c r="A170" s="182">
        <v>40634</v>
      </c>
      <c r="B170" s="106" t="s">
        <v>50</v>
      </c>
      <c r="C170" s="126" t="s">
        <v>1</v>
      </c>
      <c r="D170" s="111">
        <v>178.19944015963119</v>
      </c>
      <c r="E170" s="100">
        <v>128.8359375</v>
      </c>
      <c r="F170" s="103">
        <f t="shared" si="6"/>
        <v>49.363502659631195</v>
      </c>
      <c r="G170" s="111">
        <v>6</v>
      </c>
      <c r="J170" s="104">
        <f t="shared" si="5"/>
        <v>0.72298733028896534</v>
      </c>
      <c r="K170" s="100">
        <v>664</v>
      </c>
      <c r="L170" s="100">
        <v>254</v>
      </c>
      <c r="M170" s="100">
        <f t="shared" si="8"/>
        <v>410</v>
      </c>
      <c r="N170" s="99"/>
      <c r="O170" s="100">
        <v>8</v>
      </c>
      <c r="P170" s="99"/>
    </row>
    <row r="171" spans="1:16">
      <c r="A171" s="182">
        <v>40634</v>
      </c>
      <c r="B171" s="106" t="s">
        <v>51</v>
      </c>
      <c r="C171" s="126" t="s">
        <v>1</v>
      </c>
      <c r="D171" s="111">
        <v>389.95845910454227</v>
      </c>
      <c r="E171" s="100">
        <v>241.76151014824001</v>
      </c>
      <c r="F171" s="103">
        <f t="shared" si="6"/>
        <v>148.19694895630226</v>
      </c>
      <c r="G171" s="111">
        <v>7</v>
      </c>
      <c r="H171" s="111">
        <v>18.603798866271973</v>
      </c>
      <c r="I171" s="100">
        <v>1</v>
      </c>
      <c r="J171" s="104">
        <f t="shared" si="5"/>
        <v>0.61996734396631514</v>
      </c>
      <c r="K171" s="111">
        <v>616</v>
      </c>
      <c r="L171" s="100">
        <v>238</v>
      </c>
      <c r="M171" s="100">
        <f t="shared" si="8"/>
        <v>378</v>
      </c>
      <c r="N171" s="99"/>
      <c r="O171" s="100">
        <v>8</v>
      </c>
      <c r="P171" s="99"/>
    </row>
    <row r="172" spans="1:16">
      <c r="A172" s="182">
        <v>40634</v>
      </c>
      <c r="B172" s="106" t="s">
        <v>52</v>
      </c>
      <c r="C172" s="126" t="s">
        <v>1</v>
      </c>
      <c r="D172" s="111">
        <v>84.728371137753129</v>
      </c>
      <c r="E172" s="100">
        <v>57.388536578709527</v>
      </c>
      <c r="F172" s="103">
        <f t="shared" si="6"/>
        <v>27.339834559043602</v>
      </c>
      <c r="G172" s="111">
        <v>3</v>
      </c>
      <c r="I172" s="100"/>
      <c r="J172" s="104">
        <f t="shared" si="5"/>
        <v>0.67732373239426569</v>
      </c>
      <c r="K172" s="100">
        <v>96</v>
      </c>
      <c r="L172" s="100">
        <v>42</v>
      </c>
      <c r="M172" s="100">
        <f t="shared" si="8"/>
        <v>54</v>
      </c>
      <c r="N172" s="100"/>
      <c r="O172" s="100">
        <v>6</v>
      </c>
      <c r="P172" s="99"/>
    </row>
    <row r="173" spans="1:16">
      <c r="A173" s="182">
        <v>40634</v>
      </c>
      <c r="B173" s="106" t="s">
        <v>53</v>
      </c>
      <c r="C173" s="126" t="s">
        <v>1</v>
      </c>
      <c r="D173" s="111">
        <v>77.400141830556095</v>
      </c>
      <c r="E173" s="100">
        <v>53.819462396337514</v>
      </c>
      <c r="F173" s="103">
        <f t="shared" si="6"/>
        <v>23.580679434218581</v>
      </c>
      <c r="G173" s="111">
        <v>3</v>
      </c>
      <c r="I173" s="100"/>
      <c r="J173" s="104">
        <f t="shared" si="5"/>
        <v>0.69534061725828289</v>
      </c>
      <c r="K173" s="100">
        <v>136</v>
      </c>
      <c r="L173" s="100">
        <v>69</v>
      </c>
      <c r="M173" s="100">
        <f t="shared" si="8"/>
        <v>67</v>
      </c>
      <c r="N173" s="100"/>
      <c r="O173" s="100">
        <v>6</v>
      </c>
      <c r="P173" s="99"/>
    </row>
    <row r="174" spans="1:16">
      <c r="A174" s="182">
        <v>40634</v>
      </c>
      <c r="B174" s="107" t="s">
        <v>54</v>
      </c>
      <c r="C174" s="126" t="s">
        <v>1</v>
      </c>
      <c r="D174" s="111">
        <v>25.494392228429206</v>
      </c>
      <c r="E174" s="100">
        <v>14.552736554827009</v>
      </c>
      <c r="F174" s="103">
        <f t="shared" si="6"/>
        <v>10.941655673602197</v>
      </c>
      <c r="G174" s="111">
        <v>2</v>
      </c>
      <c r="I174" s="100"/>
      <c r="J174" s="104">
        <f t="shared" si="5"/>
        <v>0.57082108192400915</v>
      </c>
      <c r="K174" s="100">
        <v>204</v>
      </c>
      <c r="L174" s="100">
        <v>128</v>
      </c>
      <c r="M174" s="100">
        <f t="shared" si="8"/>
        <v>76</v>
      </c>
      <c r="N174" s="100"/>
      <c r="O174" s="100">
        <v>4</v>
      </c>
      <c r="P174" s="99"/>
    </row>
    <row r="175" spans="1:16">
      <c r="A175" s="182">
        <v>40634</v>
      </c>
      <c r="B175" s="107" t="s">
        <v>55</v>
      </c>
      <c r="C175" s="126" t="s">
        <v>1</v>
      </c>
      <c r="D175" s="111">
        <v>73.609762907028198</v>
      </c>
      <c r="E175" s="100">
        <v>54.872576465830207</v>
      </c>
      <c r="F175" s="103">
        <f t="shared" si="6"/>
        <v>18.737186441197991</v>
      </c>
      <c r="G175" s="111">
        <v>3</v>
      </c>
      <c r="I175" s="100"/>
      <c r="J175" s="104">
        <f t="shared" si="5"/>
        <v>0.7454524277592941</v>
      </c>
      <c r="L175" s="111"/>
      <c r="N175" s="99"/>
      <c r="O175" s="99"/>
      <c r="P175" s="99"/>
    </row>
    <row r="176" spans="1:16">
      <c r="A176" s="182">
        <v>40634</v>
      </c>
      <c r="B176" s="107" t="s">
        <v>56</v>
      </c>
      <c r="C176" s="126" t="s">
        <v>1</v>
      </c>
      <c r="D176" s="111">
        <v>32.384846270084381</v>
      </c>
      <c r="E176" s="100">
        <v>16.004974601790309</v>
      </c>
      <c r="F176" s="103">
        <f t="shared" si="6"/>
        <v>16.379871668294072</v>
      </c>
      <c r="G176" s="111">
        <v>2</v>
      </c>
      <c r="I176" s="100"/>
      <c r="J176" s="104">
        <f t="shared" si="5"/>
        <v>0.49421184427776527</v>
      </c>
      <c r="L176" s="111"/>
      <c r="N176" s="99"/>
      <c r="O176" s="99"/>
      <c r="P176" s="99"/>
    </row>
    <row r="177" spans="1:16">
      <c r="A177" s="182">
        <v>40634</v>
      </c>
      <c r="B177" s="107" t="s">
        <v>57</v>
      </c>
      <c r="C177" s="126" t="s">
        <v>1</v>
      </c>
      <c r="D177" s="111">
        <v>30.137853622436523</v>
      </c>
      <c r="E177" s="100">
        <v>28.66775743663311</v>
      </c>
      <c r="F177" s="103">
        <f t="shared" si="6"/>
        <v>1.4700961858034134</v>
      </c>
      <c r="G177" s="111">
        <v>2</v>
      </c>
      <c r="I177" s="100"/>
      <c r="J177" s="104">
        <f t="shared" si="5"/>
        <v>0.95122093947961239</v>
      </c>
      <c r="L177" s="111"/>
      <c r="N177" s="99"/>
      <c r="O177" s="99"/>
      <c r="P177" s="99"/>
    </row>
    <row r="178" spans="1:16">
      <c r="A178" s="182">
        <v>40664</v>
      </c>
      <c r="B178" s="97" t="s">
        <v>47</v>
      </c>
      <c r="C178" s="126" t="s">
        <v>1</v>
      </c>
      <c r="D178" s="111">
        <v>1213.8837515700143</v>
      </c>
      <c r="E178" s="100">
        <v>995.51391649552716</v>
      </c>
      <c r="F178" s="103">
        <f t="shared" si="6"/>
        <v>218.36983507448713</v>
      </c>
      <c r="G178" s="111">
        <v>22</v>
      </c>
      <c r="H178" s="379">
        <v>48.1390380859375</v>
      </c>
      <c r="I178" s="99">
        <v>1</v>
      </c>
      <c r="J178" s="104">
        <f t="shared" ref="J178:J210" si="9">E178/D178</f>
        <v>0.82010646835658541</v>
      </c>
      <c r="K178" s="100">
        <v>3487</v>
      </c>
      <c r="L178" s="112">
        <v>2673</v>
      </c>
      <c r="M178" s="100">
        <f t="shared" ref="M178:M185" si="10">K178-L178</f>
        <v>814</v>
      </c>
      <c r="N178" s="99"/>
      <c r="O178" s="111">
        <v>24</v>
      </c>
    </row>
    <row r="179" spans="1:16">
      <c r="A179" s="182">
        <v>40664</v>
      </c>
      <c r="B179" s="97" t="s">
        <v>48</v>
      </c>
      <c r="C179" s="126" t="s">
        <v>1</v>
      </c>
      <c r="D179" s="111">
        <v>2033.1698927258849</v>
      </c>
      <c r="E179" s="100">
        <v>1530.7705265277834</v>
      </c>
      <c r="F179" s="103">
        <f t="shared" si="6"/>
        <v>502.39936619810146</v>
      </c>
      <c r="G179" s="111">
        <v>33</v>
      </c>
      <c r="H179" s="379">
        <v>91.848807334899902</v>
      </c>
      <c r="I179" s="99">
        <v>3</v>
      </c>
      <c r="J179" s="104">
        <f t="shared" si="9"/>
        <v>0.75289848231790846</v>
      </c>
      <c r="K179" s="99">
        <v>7086</v>
      </c>
      <c r="L179" s="100">
        <v>4733</v>
      </c>
      <c r="M179" s="100">
        <f t="shared" si="10"/>
        <v>2353</v>
      </c>
      <c r="N179" s="99"/>
      <c r="O179" s="100">
        <v>50</v>
      </c>
    </row>
    <row r="180" spans="1:16">
      <c r="A180" s="182">
        <v>40664</v>
      </c>
      <c r="B180" s="106" t="s">
        <v>49</v>
      </c>
      <c r="C180" s="126" t="s">
        <v>1</v>
      </c>
      <c r="D180" s="111">
        <v>548.91574752317683</v>
      </c>
      <c r="E180" s="100">
        <v>326.73215401785717</v>
      </c>
      <c r="F180" s="103">
        <f t="shared" si="6"/>
        <v>222.18359350531966</v>
      </c>
      <c r="G180" s="111">
        <v>7</v>
      </c>
      <c r="H180" s="380">
        <v>19.759056091308594</v>
      </c>
      <c r="I180" s="99">
        <v>2</v>
      </c>
      <c r="J180" s="104">
        <f t="shared" si="9"/>
        <v>0.59523188302055696</v>
      </c>
      <c r="K180" s="99">
        <v>4475</v>
      </c>
      <c r="L180" s="100">
        <v>1883</v>
      </c>
      <c r="M180" s="100">
        <f t="shared" si="10"/>
        <v>2592</v>
      </c>
      <c r="N180" s="99"/>
      <c r="O180" s="100">
        <v>33</v>
      </c>
      <c r="P180" s="99"/>
    </row>
    <row r="181" spans="1:16">
      <c r="A181" s="182">
        <v>40664</v>
      </c>
      <c r="B181" s="106" t="s">
        <v>50</v>
      </c>
      <c r="C181" s="126" t="s">
        <v>1</v>
      </c>
      <c r="D181" s="111">
        <v>178.19944015963119</v>
      </c>
      <c r="E181" s="100">
        <v>128.8359375</v>
      </c>
      <c r="F181" s="103">
        <f t="shared" si="6"/>
        <v>49.363502659631195</v>
      </c>
      <c r="G181" s="111">
        <v>6</v>
      </c>
      <c r="J181" s="104">
        <f t="shared" si="9"/>
        <v>0.72298733028896534</v>
      </c>
      <c r="K181" s="100">
        <v>664</v>
      </c>
      <c r="L181" s="100">
        <v>200</v>
      </c>
      <c r="M181" s="100">
        <f t="shared" si="10"/>
        <v>464</v>
      </c>
      <c r="N181" s="99"/>
      <c r="O181" s="112">
        <v>8</v>
      </c>
    </row>
    <row r="182" spans="1:16">
      <c r="A182" s="182">
        <v>40664</v>
      </c>
      <c r="B182" s="106" t="s">
        <v>51</v>
      </c>
      <c r="C182" s="126" t="s">
        <v>1</v>
      </c>
      <c r="D182" s="111">
        <v>389.95845910454227</v>
      </c>
      <c r="E182" s="100">
        <v>255.46937921643257</v>
      </c>
      <c r="F182" s="103">
        <f t="shared" si="6"/>
        <v>134.4890798881097</v>
      </c>
      <c r="G182" s="111">
        <v>7</v>
      </c>
      <c r="H182" s="379">
        <v>20.21720027923584</v>
      </c>
      <c r="I182" s="100">
        <v>1</v>
      </c>
      <c r="J182" s="104">
        <f t="shared" si="9"/>
        <v>0.65511947042529706</v>
      </c>
      <c r="K182" s="100">
        <v>616</v>
      </c>
      <c r="L182" s="100">
        <v>234</v>
      </c>
      <c r="M182" s="100">
        <f t="shared" si="10"/>
        <v>382</v>
      </c>
      <c r="N182" s="99"/>
      <c r="O182" s="100">
        <v>8</v>
      </c>
    </row>
    <row r="183" spans="1:16">
      <c r="A183" s="182">
        <v>40664</v>
      </c>
      <c r="B183" s="106" t="s">
        <v>52</v>
      </c>
      <c r="C183" s="126" t="s">
        <v>1</v>
      </c>
      <c r="D183" s="111">
        <v>84.728371137753129</v>
      </c>
      <c r="E183" s="100">
        <v>58.338317765588208</v>
      </c>
      <c r="F183" s="103">
        <f t="shared" si="6"/>
        <v>26.390053372164921</v>
      </c>
      <c r="G183" s="111">
        <v>3</v>
      </c>
      <c r="I183" s="100"/>
      <c r="J183" s="104">
        <f t="shared" si="9"/>
        <v>0.68853345086429874</v>
      </c>
      <c r="K183" s="100">
        <v>96</v>
      </c>
      <c r="L183" s="100">
        <v>42</v>
      </c>
      <c r="M183" s="100">
        <f t="shared" si="10"/>
        <v>54</v>
      </c>
      <c r="N183" s="100"/>
      <c r="O183" s="100">
        <v>6</v>
      </c>
      <c r="P183" s="99"/>
    </row>
    <row r="184" spans="1:16">
      <c r="A184" s="182">
        <v>40664</v>
      </c>
      <c r="B184" s="106" t="s">
        <v>53</v>
      </c>
      <c r="C184" s="126" t="s">
        <v>1</v>
      </c>
      <c r="D184" s="111">
        <v>77.400141830556095</v>
      </c>
      <c r="E184" s="100">
        <v>53.974619053437237</v>
      </c>
      <c r="F184" s="103">
        <f t="shared" si="6"/>
        <v>23.425522777118857</v>
      </c>
      <c r="G184" s="111">
        <v>3</v>
      </c>
      <c r="I184" s="100"/>
      <c r="J184" s="104">
        <f t="shared" si="9"/>
        <v>0.69734522155783818</v>
      </c>
      <c r="K184" s="100">
        <v>136</v>
      </c>
      <c r="L184" s="100">
        <v>69</v>
      </c>
      <c r="M184" s="100">
        <f t="shared" si="10"/>
        <v>67</v>
      </c>
      <c r="N184" s="100"/>
      <c r="O184" s="100">
        <v>6</v>
      </c>
      <c r="P184" s="99"/>
    </row>
    <row r="185" spans="1:16">
      <c r="A185" s="182">
        <v>40664</v>
      </c>
      <c r="B185" s="107" t="s">
        <v>54</v>
      </c>
      <c r="C185" s="126" t="s">
        <v>1</v>
      </c>
      <c r="D185" s="111">
        <v>25.494392228429206</v>
      </c>
      <c r="E185" s="100">
        <v>14.552736554827009</v>
      </c>
      <c r="F185" s="103">
        <f t="shared" si="6"/>
        <v>10.941655673602197</v>
      </c>
      <c r="G185" s="111">
        <v>2</v>
      </c>
      <c r="I185" s="100"/>
      <c r="J185" s="104">
        <f t="shared" si="9"/>
        <v>0.57082108192400915</v>
      </c>
      <c r="K185" s="100">
        <v>204</v>
      </c>
      <c r="L185" s="100">
        <v>134</v>
      </c>
      <c r="M185" s="100">
        <f t="shared" si="10"/>
        <v>70</v>
      </c>
      <c r="N185" s="100"/>
      <c r="O185" s="100">
        <v>4</v>
      </c>
      <c r="P185" s="99"/>
    </row>
    <row r="186" spans="1:16">
      <c r="A186" s="182">
        <v>40664</v>
      </c>
      <c r="B186" s="107" t="s">
        <v>55</v>
      </c>
      <c r="C186" s="126" t="s">
        <v>1</v>
      </c>
      <c r="D186" s="111">
        <v>73.609762907028198</v>
      </c>
      <c r="E186" s="100">
        <v>56.536688195541501</v>
      </c>
      <c r="F186" s="103">
        <f t="shared" si="6"/>
        <v>17.073074711486697</v>
      </c>
      <c r="G186" s="111">
        <v>3</v>
      </c>
      <c r="I186" s="100"/>
      <c r="J186" s="104">
        <f t="shared" si="9"/>
        <v>0.76805964267198346</v>
      </c>
      <c r="L186" s="111"/>
      <c r="N186" s="99"/>
      <c r="O186" s="99"/>
      <c r="P186" s="99"/>
    </row>
    <row r="187" spans="1:16">
      <c r="A187" s="182">
        <v>40664</v>
      </c>
      <c r="B187" s="107" t="s">
        <v>56</v>
      </c>
      <c r="C187" s="126" t="s">
        <v>1</v>
      </c>
      <c r="D187" s="111">
        <v>32.384846270084381</v>
      </c>
      <c r="E187" s="100">
        <v>16.004974601790309</v>
      </c>
      <c r="F187" s="103">
        <f t="shared" si="6"/>
        <v>16.379871668294072</v>
      </c>
      <c r="G187" s="111">
        <v>2</v>
      </c>
      <c r="I187" s="100"/>
      <c r="J187" s="104">
        <f t="shared" si="9"/>
        <v>0.49421184427776527</v>
      </c>
      <c r="L187" s="111"/>
      <c r="N187" s="99"/>
      <c r="O187" s="99"/>
      <c r="P187" s="99"/>
    </row>
    <row r="188" spans="1:16">
      <c r="A188" s="182">
        <v>40664</v>
      </c>
      <c r="B188" s="107" t="s">
        <v>57</v>
      </c>
      <c r="C188" s="126" t="s">
        <v>1</v>
      </c>
      <c r="D188" s="111">
        <v>30.137853622436523</v>
      </c>
      <c r="E188" s="100">
        <v>28.66775743663311</v>
      </c>
      <c r="F188" s="103">
        <f t="shared" si="6"/>
        <v>1.4700961858034134</v>
      </c>
      <c r="G188" s="111">
        <v>2</v>
      </c>
      <c r="H188" s="111"/>
      <c r="I188" s="100"/>
      <c r="J188" s="104">
        <f t="shared" si="9"/>
        <v>0.95122093947961239</v>
      </c>
      <c r="L188" s="112"/>
      <c r="M188" s="112"/>
      <c r="N188" s="99"/>
      <c r="O188" s="99"/>
      <c r="P188" s="99"/>
    </row>
    <row r="189" spans="1:16">
      <c r="A189" s="182">
        <v>40695</v>
      </c>
      <c r="B189" s="97" t="s">
        <v>47</v>
      </c>
      <c r="C189" s="126" t="s">
        <v>1</v>
      </c>
      <c r="D189" s="111">
        <v>1197.6182856659871</v>
      </c>
      <c r="E189" s="99">
        <v>990.15324450497644</v>
      </c>
      <c r="F189" s="103">
        <f t="shared" si="6"/>
        <v>207.46504116101062</v>
      </c>
      <c r="G189" s="111">
        <v>20</v>
      </c>
      <c r="H189" s="379">
        <v>49.593975067138672</v>
      </c>
      <c r="I189" s="99">
        <v>1</v>
      </c>
      <c r="J189" s="104">
        <f t="shared" si="9"/>
        <v>0.82676864269349326</v>
      </c>
      <c r="K189" s="100">
        <v>3487</v>
      </c>
      <c r="L189" s="100">
        <v>2684</v>
      </c>
      <c r="M189" s="100">
        <f t="shared" ref="M189:M196" si="11">K189-L189</f>
        <v>803</v>
      </c>
      <c r="N189" s="100"/>
      <c r="O189" s="100">
        <v>24</v>
      </c>
      <c r="P189" s="99"/>
    </row>
    <row r="190" spans="1:16">
      <c r="A190" s="182">
        <v>40695</v>
      </c>
      <c r="B190" s="97" t="s">
        <v>48</v>
      </c>
      <c r="C190" s="126" t="s">
        <v>1</v>
      </c>
      <c r="D190" s="111">
        <v>1931.606935998775</v>
      </c>
      <c r="E190" s="99">
        <v>1559.256554465592</v>
      </c>
      <c r="F190" s="103">
        <f t="shared" si="6"/>
        <v>372.35038153318305</v>
      </c>
      <c r="G190" s="111">
        <v>31</v>
      </c>
      <c r="H190" s="379">
        <v>92.704904079437256</v>
      </c>
      <c r="I190" s="99">
        <v>3</v>
      </c>
      <c r="J190" s="104">
        <f t="shared" si="9"/>
        <v>0.80723284090888192</v>
      </c>
      <c r="K190" s="112">
        <v>7129</v>
      </c>
      <c r="L190" s="112">
        <v>4680</v>
      </c>
      <c r="M190" s="100">
        <f t="shared" si="11"/>
        <v>2449</v>
      </c>
      <c r="N190" s="100"/>
      <c r="O190" s="112">
        <v>50</v>
      </c>
      <c r="P190" s="99"/>
    </row>
    <row r="191" spans="1:16">
      <c r="A191" s="182">
        <v>40695</v>
      </c>
      <c r="B191" s="106" t="s">
        <v>49</v>
      </c>
      <c r="C191" s="126" t="s">
        <v>1</v>
      </c>
      <c r="D191" s="111">
        <v>485.62341406276391</v>
      </c>
      <c r="E191" s="99">
        <v>329.0333203125</v>
      </c>
      <c r="F191" s="103">
        <f t="shared" si="6"/>
        <v>156.59009375026392</v>
      </c>
      <c r="G191" s="111">
        <v>6</v>
      </c>
      <c r="H191" s="379">
        <v>20.118420600891113</v>
      </c>
      <c r="I191" s="99">
        <v>2</v>
      </c>
      <c r="J191" s="104">
        <f t="shared" si="9"/>
        <v>0.67754830344727657</v>
      </c>
      <c r="K191" s="100">
        <v>4499</v>
      </c>
      <c r="L191" s="100">
        <v>1886</v>
      </c>
      <c r="M191" s="100">
        <f t="shared" si="11"/>
        <v>2613</v>
      </c>
      <c r="N191" s="100"/>
      <c r="O191" s="100">
        <v>33</v>
      </c>
      <c r="P191" s="99"/>
    </row>
    <row r="192" spans="1:16">
      <c r="A192" s="182">
        <v>40695</v>
      </c>
      <c r="B192" s="106" t="s">
        <v>50</v>
      </c>
      <c r="C192" s="126" t="s">
        <v>1</v>
      </c>
      <c r="D192" s="111">
        <v>0</v>
      </c>
      <c r="E192" s="99">
        <v>0</v>
      </c>
      <c r="F192" s="103">
        <f t="shared" si="6"/>
        <v>0</v>
      </c>
      <c r="G192" s="111">
        <v>0</v>
      </c>
      <c r="H192" s="379"/>
      <c r="J192" s="104">
        <v>0</v>
      </c>
      <c r="K192" s="100">
        <v>0</v>
      </c>
      <c r="L192" s="100">
        <v>0</v>
      </c>
      <c r="M192" s="100">
        <f t="shared" si="11"/>
        <v>0</v>
      </c>
      <c r="N192" s="100"/>
      <c r="O192" s="100">
        <v>0</v>
      </c>
      <c r="P192" s="99"/>
    </row>
    <row r="193" spans="1:16">
      <c r="A193" s="182">
        <v>40695</v>
      </c>
      <c r="B193" s="106" t="s">
        <v>51</v>
      </c>
      <c r="C193" s="126" t="s">
        <v>1</v>
      </c>
      <c r="D193" s="111">
        <v>389.95845910454227</v>
      </c>
      <c r="E193" s="99">
        <v>262.98277598515153</v>
      </c>
      <c r="F193" s="103">
        <f t="shared" si="6"/>
        <v>126.97568311939074</v>
      </c>
      <c r="G193" s="111">
        <v>7</v>
      </c>
      <c r="H193" s="379">
        <v>19.594423294067383</v>
      </c>
      <c r="I193" s="100">
        <v>1</v>
      </c>
      <c r="J193" s="104">
        <f t="shared" si="9"/>
        <v>0.67438664259017811</v>
      </c>
      <c r="K193" s="100">
        <v>616</v>
      </c>
      <c r="L193" s="100">
        <v>210</v>
      </c>
      <c r="M193" s="100">
        <f t="shared" si="11"/>
        <v>406</v>
      </c>
      <c r="N193" s="100"/>
      <c r="O193" s="100">
        <v>8</v>
      </c>
      <c r="P193" s="99"/>
    </row>
    <row r="194" spans="1:16">
      <c r="A194" s="182">
        <v>40695</v>
      </c>
      <c r="B194" s="106" t="s">
        <v>52</v>
      </c>
      <c r="C194" s="126" t="s">
        <v>1</v>
      </c>
      <c r="D194" s="111">
        <v>84.728371137753129</v>
      </c>
      <c r="E194" s="99">
        <v>59.175846147084876</v>
      </c>
      <c r="F194" s="103">
        <f t="shared" si="6"/>
        <v>25.552524990668253</v>
      </c>
      <c r="G194" s="111">
        <v>3</v>
      </c>
      <c r="H194" s="379"/>
      <c r="I194" s="198"/>
      <c r="J194" s="104">
        <f t="shared" si="9"/>
        <v>0.69841831434332158</v>
      </c>
      <c r="K194" s="100">
        <v>96</v>
      </c>
      <c r="L194" s="100">
        <v>42</v>
      </c>
      <c r="M194" s="100">
        <f t="shared" si="11"/>
        <v>54</v>
      </c>
      <c r="N194" s="100"/>
      <c r="O194" s="100">
        <v>6</v>
      </c>
      <c r="P194" s="99"/>
    </row>
    <row r="195" spans="1:16">
      <c r="A195" s="182">
        <v>40695</v>
      </c>
      <c r="B195" s="106" t="s">
        <v>53</v>
      </c>
      <c r="C195" s="126" t="s">
        <v>1</v>
      </c>
      <c r="D195" s="111">
        <v>77.400141830556095</v>
      </c>
      <c r="E195" s="99">
        <v>54.098557077481274</v>
      </c>
      <c r="F195" s="103">
        <f t="shared" si="6"/>
        <v>23.30158475307482</v>
      </c>
      <c r="G195" s="111">
        <v>3</v>
      </c>
      <c r="H195" s="379"/>
      <c r="I195" s="198"/>
      <c r="J195" s="104">
        <f t="shared" si="9"/>
        <v>0.69894648508414225</v>
      </c>
      <c r="K195" s="100">
        <v>136</v>
      </c>
      <c r="L195" s="100">
        <v>69</v>
      </c>
      <c r="M195" s="100">
        <f t="shared" si="11"/>
        <v>67</v>
      </c>
      <c r="N195" s="100"/>
      <c r="O195" s="100">
        <v>6</v>
      </c>
      <c r="P195" s="99"/>
    </row>
    <row r="196" spans="1:16">
      <c r="A196" s="182">
        <v>40695</v>
      </c>
      <c r="B196" s="107" t="s">
        <v>54</v>
      </c>
      <c r="C196" s="126" t="s">
        <v>1</v>
      </c>
      <c r="D196" s="111">
        <v>25.494392228429206</v>
      </c>
      <c r="E196" s="99">
        <v>14.552736554827009</v>
      </c>
      <c r="F196" s="103">
        <f t="shared" si="6"/>
        <v>10.941655673602197</v>
      </c>
      <c r="G196" s="111">
        <v>2</v>
      </c>
      <c r="H196" s="381"/>
      <c r="I196" s="198"/>
      <c r="J196" s="104">
        <f t="shared" si="9"/>
        <v>0.57082108192400915</v>
      </c>
      <c r="K196" s="100">
        <v>204</v>
      </c>
      <c r="L196" s="100">
        <v>136</v>
      </c>
      <c r="M196" s="100">
        <f t="shared" si="11"/>
        <v>68</v>
      </c>
      <c r="N196" s="100"/>
      <c r="O196" s="100">
        <v>4</v>
      </c>
      <c r="P196" s="99"/>
    </row>
    <row r="197" spans="1:16">
      <c r="A197" s="182">
        <v>40695</v>
      </c>
      <c r="B197" s="107" t="s">
        <v>55</v>
      </c>
      <c r="C197" s="126" t="s">
        <v>1</v>
      </c>
      <c r="D197" s="111">
        <v>73.609762907028198</v>
      </c>
      <c r="E197" s="99">
        <v>57.282659159973264</v>
      </c>
      <c r="F197" s="103">
        <f t="shared" si="6"/>
        <v>16.327103747054935</v>
      </c>
      <c r="G197" s="111">
        <v>3</v>
      </c>
      <c r="H197" s="381"/>
      <c r="I197" s="198"/>
      <c r="J197" s="104">
        <f t="shared" si="9"/>
        <v>0.77819377345805807</v>
      </c>
      <c r="L197" s="112"/>
      <c r="M197" s="112"/>
      <c r="N197" s="99"/>
      <c r="O197" s="99"/>
      <c r="P197" s="99"/>
    </row>
    <row r="198" spans="1:16">
      <c r="A198" s="182">
        <v>40695</v>
      </c>
      <c r="B198" s="107" t="s">
        <v>56</v>
      </c>
      <c r="C198" s="126" t="s">
        <v>1</v>
      </c>
      <c r="D198" s="111">
        <v>32.384846270084381</v>
      </c>
      <c r="E198" s="100">
        <v>16.004974601790309</v>
      </c>
      <c r="F198" s="103">
        <f t="shared" si="6"/>
        <v>16.379871668294072</v>
      </c>
      <c r="G198" s="111">
        <v>2</v>
      </c>
      <c r="H198" s="381"/>
      <c r="I198" s="198"/>
      <c r="J198" s="104">
        <f t="shared" si="9"/>
        <v>0.49421184427776527</v>
      </c>
      <c r="L198" s="112"/>
      <c r="M198" s="112"/>
      <c r="N198" s="99"/>
      <c r="O198" s="99"/>
      <c r="P198" s="99"/>
    </row>
    <row r="199" spans="1:16">
      <c r="A199" s="182">
        <v>40695</v>
      </c>
      <c r="B199" s="107" t="s">
        <v>57</v>
      </c>
      <c r="C199" s="126" t="s">
        <v>1</v>
      </c>
      <c r="D199" s="111">
        <v>30.137853622436523</v>
      </c>
      <c r="E199" s="100">
        <v>28.66775743663311</v>
      </c>
      <c r="F199" s="103">
        <f t="shared" si="6"/>
        <v>1.4700961858034134</v>
      </c>
      <c r="G199" s="111">
        <v>2</v>
      </c>
      <c r="H199" s="381"/>
      <c r="I199" s="198"/>
      <c r="J199" s="104">
        <f t="shared" si="9"/>
        <v>0.95122093947961239</v>
      </c>
      <c r="L199" s="103"/>
      <c r="N199" s="112"/>
      <c r="O199" s="112"/>
      <c r="P199" s="99"/>
    </row>
    <row r="200" spans="1:16">
      <c r="A200" s="182">
        <v>40725</v>
      </c>
      <c r="B200" s="97" t="s">
        <v>47</v>
      </c>
      <c r="C200" s="126" t="s">
        <v>1</v>
      </c>
      <c r="D200" s="111">
        <v>1197.6182856659871</v>
      </c>
      <c r="E200" s="111">
        <v>1024.6612463028091</v>
      </c>
      <c r="F200" s="103">
        <f t="shared" si="6"/>
        <v>172.95703936317796</v>
      </c>
      <c r="G200" s="111">
        <v>20</v>
      </c>
      <c r="H200" s="109">
        <v>50.153726577758789</v>
      </c>
      <c r="I200" s="99">
        <v>1</v>
      </c>
      <c r="J200" s="104">
        <f t="shared" si="9"/>
        <v>0.855582499504842</v>
      </c>
      <c r="K200" s="100">
        <v>3487</v>
      </c>
      <c r="L200" s="103">
        <v>2725</v>
      </c>
      <c r="M200" s="100">
        <v>762</v>
      </c>
      <c r="N200" s="112"/>
      <c r="O200" s="112">
        <v>24</v>
      </c>
      <c r="P200" s="99"/>
    </row>
    <row r="201" spans="1:16">
      <c r="A201" s="182">
        <v>40725</v>
      </c>
      <c r="B201" s="97" t="s">
        <v>48</v>
      </c>
      <c r="C201" s="126" t="s">
        <v>1</v>
      </c>
      <c r="D201" s="111">
        <v>1931.606935998775</v>
      </c>
      <c r="E201" s="111">
        <v>1595.8428960969404</v>
      </c>
      <c r="F201" s="103">
        <f t="shared" si="6"/>
        <v>335.76403990183462</v>
      </c>
      <c r="G201" s="111">
        <v>31</v>
      </c>
      <c r="H201" s="109">
        <v>101.69389295578003</v>
      </c>
      <c r="I201" s="99">
        <v>3</v>
      </c>
      <c r="J201" s="104">
        <f t="shared" si="9"/>
        <v>0.82617372424777447</v>
      </c>
      <c r="K201" s="100">
        <v>6987</v>
      </c>
      <c r="L201" s="103">
        <v>4752</v>
      </c>
      <c r="M201" s="100">
        <v>2235</v>
      </c>
      <c r="N201" s="112"/>
      <c r="O201" s="112">
        <v>48</v>
      </c>
      <c r="P201" s="99"/>
    </row>
    <row r="202" spans="1:16">
      <c r="A202" s="182">
        <v>40725</v>
      </c>
      <c r="B202" s="106" t="s">
        <v>49</v>
      </c>
      <c r="C202" s="126" t="s">
        <v>1</v>
      </c>
      <c r="D202" s="111">
        <v>485.62341406276391</v>
      </c>
      <c r="E202" s="111">
        <v>334.30811941964282</v>
      </c>
      <c r="F202" s="103">
        <f t="shared" si="6"/>
        <v>151.31529464312109</v>
      </c>
      <c r="G202" s="111">
        <v>6</v>
      </c>
      <c r="H202" s="110">
        <v>18.80418586730957</v>
      </c>
      <c r="I202" s="99">
        <v>2</v>
      </c>
      <c r="J202" s="104">
        <f t="shared" si="9"/>
        <v>0.68841021610303887</v>
      </c>
      <c r="K202" s="100">
        <v>4499</v>
      </c>
      <c r="L202" s="103">
        <v>1907</v>
      </c>
      <c r="M202" s="100">
        <v>2592</v>
      </c>
      <c r="N202" s="112"/>
      <c r="O202" s="112">
        <v>33</v>
      </c>
      <c r="P202" s="99"/>
    </row>
    <row r="203" spans="1:16">
      <c r="A203" s="182">
        <v>40725</v>
      </c>
      <c r="B203" s="106" t="s">
        <v>50</v>
      </c>
      <c r="C203" s="126" t="s">
        <v>1</v>
      </c>
      <c r="D203" s="111">
        <v>0</v>
      </c>
      <c r="E203" s="111">
        <v>0</v>
      </c>
      <c r="F203" s="103">
        <f t="shared" si="6"/>
        <v>0</v>
      </c>
      <c r="G203" s="111">
        <v>0</v>
      </c>
      <c r="J203" s="104">
        <v>0</v>
      </c>
      <c r="K203" s="100">
        <v>0</v>
      </c>
      <c r="L203" s="100">
        <v>0</v>
      </c>
      <c r="M203" s="100">
        <f>K203-L203</f>
        <v>0</v>
      </c>
      <c r="N203" s="100"/>
      <c r="O203" s="100">
        <v>0</v>
      </c>
      <c r="P203" s="99"/>
    </row>
    <row r="204" spans="1:16">
      <c r="A204" s="182">
        <v>40725</v>
      </c>
      <c r="B204" s="106" t="s">
        <v>51</v>
      </c>
      <c r="C204" s="126" t="s">
        <v>1</v>
      </c>
      <c r="D204" s="111">
        <v>389.95845910454227</v>
      </c>
      <c r="E204" s="111">
        <v>264.55020518869162</v>
      </c>
      <c r="F204" s="103">
        <f t="shared" si="6"/>
        <v>125.40825391585065</v>
      </c>
      <c r="G204" s="111">
        <v>7</v>
      </c>
      <c r="H204" s="109">
        <v>20.250072479248047</v>
      </c>
      <c r="I204" s="100">
        <v>1</v>
      </c>
      <c r="J204" s="104">
        <f t="shared" si="9"/>
        <v>0.67840611996512556</v>
      </c>
      <c r="K204" s="100">
        <v>616</v>
      </c>
      <c r="L204" s="103">
        <v>202</v>
      </c>
      <c r="M204" s="100">
        <v>414</v>
      </c>
      <c r="N204" s="112"/>
      <c r="O204" s="112">
        <v>8</v>
      </c>
      <c r="P204" s="99"/>
    </row>
    <row r="205" spans="1:16">
      <c r="A205" s="182">
        <v>40725</v>
      </c>
      <c r="B205" s="106" t="s">
        <v>52</v>
      </c>
      <c r="C205" s="126" t="s">
        <v>1</v>
      </c>
      <c r="D205" s="111">
        <v>84.728371137753129</v>
      </c>
      <c r="E205" s="111">
        <v>59.402424717987223</v>
      </c>
      <c r="F205" s="103">
        <f t="shared" si="6"/>
        <v>25.325946419765906</v>
      </c>
      <c r="G205" s="111">
        <v>3</v>
      </c>
      <c r="I205" s="198"/>
      <c r="J205" s="104">
        <f t="shared" si="9"/>
        <v>0.70109249027589049</v>
      </c>
      <c r="K205" s="100">
        <v>96</v>
      </c>
      <c r="L205" s="100">
        <v>42</v>
      </c>
      <c r="M205" s="100">
        <f>K205-L205</f>
        <v>54</v>
      </c>
      <c r="N205" s="100"/>
      <c r="O205" s="100">
        <v>6</v>
      </c>
      <c r="P205" s="99"/>
    </row>
    <row r="206" spans="1:16">
      <c r="A206" s="182">
        <v>40725</v>
      </c>
      <c r="B206" s="106" t="s">
        <v>53</v>
      </c>
      <c r="C206" s="126" t="s">
        <v>1</v>
      </c>
      <c r="D206" s="111">
        <v>77.400141830556095</v>
      </c>
      <c r="E206" s="111">
        <v>54.133219659461503</v>
      </c>
      <c r="F206" s="103">
        <f t="shared" si="6"/>
        <v>23.266922171094592</v>
      </c>
      <c r="G206" s="111">
        <v>3</v>
      </c>
      <c r="H206" s="109"/>
      <c r="I206" s="198"/>
      <c r="J206" s="104">
        <f t="shared" si="9"/>
        <v>0.69939432123999989</v>
      </c>
      <c r="K206" s="100">
        <v>136</v>
      </c>
      <c r="L206" s="100">
        <v>69</v>
      </c>
      <c r="M206" s="100">
        <f>K206-L206</f>
        <v>67</v>
      </c>
      <c r="N206" s="100"/>
      <c r="O206" s="100">
        <v>6</v>
      </c>
      <c r="P206" s="99"/>
    </row>
    <row r="207" spans="1:16">
      <c r="A207" s="182">
        <v>40725</v>
      </c>
      <c r="B207" s="107" t="s">
        <v>54</v>
      </c>
      <c r="C207" s="126" t="s">
        <v>1</v>
      </c>
      <c r="D207" s="111">
        <v>25.494392228429206</v>
      </c>
      <c r="E207" s="111">
        <v>14.552736554827009</v>
      </c>
      <c r="F207" s="103">
        <f t="shared" si="6"/>
        <v>10.941655673602197</v>
      </c>
      <c r="G207" s="111">
        <v>2</v>
      </c>
      <c r="H207" s="109"/>
      <c r="I207" s="198"/>
      <c r="J207" s="104">
        <f t="shared" si="9"/>
        <v>0.57082108192400915</v>
      </c>
      <c r="K207" s="100">
        <v>204</v>
      </c>
      <c r="L207" s="100">
        <v>136</v>
      </c>
      <c r="M207" s="100">
        <f>K207-L207</f>
        <v>68</v>
      </c>
      <c r="N207" s="100"/>
      <c r="O207" s="100">
        <v>4</v>
      </c>
      <c r="P207" s="99"/>
    </row>
    <row r="208" spans="1:16">
      <c r="A208" s="182">
        <v>40725</v>
      </c>
      <c r="B208" s="107" t="s">
        <v>55</v>
      </c>
      <c r="C208" s="126" t="s">
        <v>1</v>
      </c>
      <c r="D208" s="111">
        <v>73.609762907028198</v>
      </c>
      <c r="E208" s="111">
        <v>57.406302431598306</v>
      </c>
      <c r="F208" s="103">
        <f t="shared" si="6"/>
        <v>16.203460475429893</v>
      </c>
      <c r="G208" s="111">
        <v>3</v>
      </c>
      <c r="H208" s="109"/>
      <c r="I208" s="198"/>
      <c r="J208" s="104">
        <f t="shared" si="9"/>
        <v>0.77987348640294563</v>
      </c>
      <c r="L208" s="103"/>
      <c r="N208" s="112"/>
      <c r="O208" s="112"/>
      <c r="P208" s="99"/>
    </row>
    <row r="209" spans="1:16">
      <c r="A209" s="182">
        <v>40725</v>
      </c>
      <c r="B209" s="107" t="s">
        <v>56</v>
      </c>
      <c r="C209" s="126" t="s">
        <v>1</v>
      </c>
      <c r="D209" s="111">
        <v>32.384846270084381</v>
      </c>
      <c r="E209" s="111">
        <v>16.004974601790309</v>
      </c>
      <c r="F209" s="103">
        <f t="shared" si="6"/>
        <v>16.379871668294072</v>
      </c>
      <c r="G209" s="111">
        <v>2</v>
      </c>
      <c r="H209" s="109"/>
      <c r="I209" s="198"/>
      <c r="J209" s="104">
        <f t="shared" si="9"/>
        <v>0.49421184427776527</v>
      </c>
      <c r="L209" s="103"/>
      <c r="N209" s="112"/>
      <c r="O209" s="112"/>
      <c r="P209" s="99"/>
    </row>
    <row r="210" spans="1:16">
      <c r="A210" s="182">
        <v>40725</v>
      </c>
      <c r="B210" s="107" t="s">
        <v>57</v>
      </c>
      <c r="C210" s="126" t="s">
        <v>1</v>
      </c>
      <c r="D210" s="111">
        <v>30.137853622436523</v>
      </c>
      <c r="E210" s="111">
        <v>28.66775743663311</v>
      </c>
      <c r="F210" s="103">
        <f t="shared" si="6"/>
        <v>1.4700961858034134</v>
      </c>
      <c r="G210" s="111">
        <v>2</v>
      </c>
      <c r="H210" s="109"/>
      <c r="I210" s="198"/>
      <c r="J210" s="104">
        <f t="shared" si="9"/>
        <v>0.95122093947961239</v>
      </c>
    </row>
    <row r="211" spans="1:16">
      <c r="A211" s="182">
        <v>40756</v>
      </c>
      <c r="B211" s="97" t="s">
        <v>47</v>
      </c>
      <c r="C211" s="126" t="s">
        <v>1</v>
      </c>
      <c r="D211" s="111">
        <v>1206.2659630875569</v>
      </c>
      <c r="E211" s="111">
        <v>1058.557546377182</v>
      </c>
      <c r="F211" s="103">
        <f t="shared" si="6"/>
        <v>147.70841671037488</v>
      </c>
      <c r="G211" s="111">
        <v>21</v>
      </c>
      <c r="H211" s="99">
        <v>50.318359375</v>
      </c>
      <c r="I211" s="99">
        <v>1</v>
      </c>
      <c r="J211" s="104">
        <f>E211/D211</f>
        <v>0.87754904703412129</v>
      </c>
      <c r="K211" s="100">
        <v>3407</v>
      </c>
      <c r="L211" s="100">
        <v>2648</v>
      </c>
      <c r="M211" s="100">
        <f t="shared" ref="M211:M218" si="12">K211-L211</f>
        <v>759</v>
      </c>
      <c r="O211" s="100">
        <v>24</v>
      </c>
    </row>
    <row r="212" spans="1:16">
      <c r="A212" s="182">
        <v>40756</v>
      </c>
      <c r="B212" s="97" t="s">
        <v>48</v>
      </c>
      <c r="C212" s="126" t="s">
        <v>1</v>
      </c>
      <c r="D212" s="111">
        <v>2048.9207711204663</v>
      </c>
      <c r="E212" s="111">
        <v>1576.8527531297768</v>
      </c>
      <c r="F212" s="103">
        <f t="shared" si="6"/>
        <v>472.06801799068944</v>
      </c>
      <c r="G212" s="111">
        <v>32</v>
      </c>
      <c r="H212" s="99">
        <v>103.40616297721863</v>
      </c>
      <c r="I212" s="99">
        <v>3</v>
      </c>
      <c r="J212" s="104">
        <f>E212/D212</f>
        <v>0.76960162411134336</v>
      </c>
      <c r="K212" s="112">
        <v>7000</v>
      </c>
      <c r="L212" s="112">
        <v>4773</v>
      </c>
      <c r="M212" s="100">
        <f t="shared" si="12"/>
        <v>2227</v>
      </c>
      <c r="N212" s="100"/>
      <c r="O212" s="112">
        <v>48</v>
      </c>
    </row>
    <row r="213" spans="1:16">
      <c r="A213" s="182">
        <v>40756</v>
      </c>
      <c r="B213" s="106" t="s">
        <v>49</v>
      </c>
      <c r="C213" s="126" t="s">
        <v>1</v>
      </c>
      <c r="D213" s="111">
        <v>485.62341406276391</v>
      </c>
      <c r="E213" s="111">
        <v>341.20957031249998</v>
      </c>
      <c r="F213" s="103">
        <f t="shared" si="6"/>
        <v>144.41384375026394</v>
      </c>
      <c r="G213" s="111">
        <v>6</v>
      </c>
      <c r="H213" s="99">
        <v>18.80418586730957</v>
      </c>
      <c r="I213" s="99">
        <v>2</v>
      </c>
      <c r="J213" s="104">
        <f>E213/D213</f>
        <v>0.70262174440460712</v>
      </c>
      <c r="K213" s="100">
        <v>4523</v>
      </c>
      <c r="L213" s="100">
        <v>1934</v>
      </c>
      <c r="M213" s="100">
        <f t="shared" si="12"/>
        <v>2589</v>
      </c>
      <c r="N213" s="100"/>
      <c r="O213" s="100">
        <v>33</v>
      </c>
    </row>
    <row r="214" spans="1:16">
      <c r="A214" s="182">
        <v>40756</v>
      </c>
      <c r="B214" s="106" t="s">
        <v>50</v>
      </c>
      <c r="C214" s="126" t="s">
        <v>1</v>
      </c>
      <c r="D214" s="111">
        <v>0</v>
      </c>
      <c r="E214" s="111">
        <v>0</v>
      </c>
      <c r="F214" s="103">
        <f t="shared" si="6"/>
        <v>0</v>
      </c>
      <c r="G214" s="111">
        <v>0</v>
      </c>
      <c r="H214" s="99"/>
      <c r="J214" s="104">
        <v>0</v>
      </c>
      <c r="K214" s="100">
        <v>0</v>
      </c>
      <c r="L214" s="100">
        <v>0</v>
      </c>
      <c r="M214" s="100">
        <f t="shared" si="12"/>
        <v>0</v>
      </c>
      <c r="O214" s="100">
        <v>0</v>
      </c>
    </row>
    <row r="215" spans="1:16">
      <c r="A215" s="182">
        <v>40756</v>
      </c>
      <c r="B215" s="106" t="s">
        <v>51</v>
      </c>
      <c r="C215" s="126" t="s">
        <v>1</v>
      </c>
      <c r="D215" s="111">
        <v>419.06809481525852</v>
      </c>
      <c r="E215" s="111">
        <v>272.78500153392554</v>
      </c>
      <c r="F215" s="103">
        <f t="shared" si="6"/>
        <v>146.28309328133298</v>
      </c>
      <c r="G215" s="111">
        <v>7</v>
      </c>
      <c r="H215" s="99">
        <v>2.2719783782958984</v>
      </c>
      <c r="I215" s="100">
        <v>1</v>
      </c>
      <c r="J215" s="104">
        <f t="shared" ref="J215:J278" si="13">E215/D215</f>
        <v>0.65093240193859125</v>
      </c>
      <c r="K215" s="100">
        <v>588</v>
      </c>
      <c r="L215" s="100">
        <v>198</v>
      </c>
      <c r="M215" s="100">
        <f t="shared" si="12"/>
        <v>390</v>
      </c>
      <c r="O215" s="100">
        <v>7</v>
      </c>
    </row>
    <row r="216" spans="1:16">
      <c r="A216" s="182">
        <v>40756</v>
      </c>
      <c r="B216" s="106" t="s">
        <v>52</v>
      </c>
      <c r="C216" s="126" t="s">
        <v>1</v>
      </c>
      <c r="D216" s="111">
        <v>84.728371137753129</v>
      </c>
      <c r="E216" s="111">
        <v>60.958151916707202</v>
      </c>
      <c r="F216" s="103">
        <f t="shared" si="6"/>
        <v>23.770219221045927</v>
      </c>
      <c r="G216" s="111">
        <v>3</v>
      </c>
      <c r="H216" s="99"/>
      <c r="I216" s="111"/>
      <c r="J216" s="104">
        <f t="shared" si="13"/>
        <v>0.71945383934739149</v>
      </c>
      <c r="K216" s="100">
        <v>96</v>
      </c>
      <c r="L216" s="100">
        <v>42</v>
      </c>
      <c r="M216" s="100">
        <f t="shared" si="12"/>
        <v>54</v>
      </c>
      <c r="N216" s="100"/>
      <c r="O216" s="100">
        <v>6</v>
      </c>
    </row>
    <row r="217" spans="1:16">
      <c r="A217" s="182">
        <v>40756</v>
      </c>
      <c r="B217" s="106" t="s">
        <v>53</v>
      </c>
      <c r="C217" s="126" t="s">
        <v>1</v>
      </c>
      <c r="D217" s="111">
        <v>77.400141830556095</v>
      </c>
      <c r="E217" s="111">
        <v>54.386177417023902</v>
      </c>
      <c r="F217" s="103">
        <f t="shared" si="6"/>
        <v>23.013964413532193</v>
      </c>
      <c r="G217" s="111">
        <v>3</v>
      </c>
      <c r="H217" s="99"/>
      <c r="I217" s="111"/>
      <c r="J217" s="104">
        <f t="shared" si="13"/>
        <v>0.70266250333346647</v>
      </c>
      <c r="K217" s="100">
        <v>136</v>
      </c>
      <c r="L217" s="100">
        <v>69</v>
      </c>
      <c r="M217" s="100">
        <f t="shared" si="12"/>
        <v>67</v>
      </c>
      <c r="N217" s="100"/>
      <c r="O217" s="100">
        <v>6</v>
      </c>
    </row>
    <row r="218" spans="1:16">
      <c r="A218" s="182">
        <v>40756</v>
      </c>
      <c r="B218" s="107" t="s">
        <v>54</v>
      </c>
      <c r="C218" s="126" t="s">
        <v>1</v>
      </c>
      <c r="D218" s="111">
        <v>25.494392228429206</v>
      </c>
      <c r="E218" s="111">
        <v>14.552736554827009</v>
      </c>
      <c r="F218" s="103">
        <f t="shared" si="6"/>
        <v>10.941655673602197</v>
      </c>
      <c r="G218" s="111">
        <v>2</v>
      </c>
      <c r="H218" s="118"/>
      <c r="I218" s="111"/>
      <c r="J218" s="104">
        <f t="shared" si="13"/>
        <v>0.57082108192400915</v>
      </c>
      <c r="K218" s="100">
        <v>204</v>
      </c>
      <c r="L218" s="100">
        <v>136</v>
      </c>
      <c r="M218" s="100">
        <f t="shared" si="12"/>
        <v>68</v>
      </c>
      <c r="N218" s="100"/>
      <c r="O218" s="100">
        <v>4</v>
      </c>
    </row>
    <row r="219" spans="1:16">
      <c r="A219" s="182">
        <v>40756</v>
      </c>
      <c r="B219" s="107" t="s">
        <v>55</v>
      </c>
      <c r="C219" s="126" t="s">
        <v>1</v>
      </c>
      <c r="D219" s="111">
        <v>131.96009111404419</v>
      </c>
      <c r="E219" s="111">
        <v>59.478838542476296</v>
      </c>
      <c r="F219" s="103">
        <f t="shared" si="6"/>
        <v>72.481252571567893</v>
      </c>
      <c r="G219" s="111">
        <v>3</v>
      </c>
      <c r="H219" s="118"/>
      <c r="I219" s="111"/>
      <c r="J219" s="104">
        <f t="shared" si="13"/>
        <v>0.45073353648318382</v>
      </c>
    </row>
    <row r="220" spans="1:16">
      <c r="A220" s="182">
        <v>40756</v>
      </c>
      <c r="B220" s="107" t="s">
        <v>56</v>
      </c>
      <c r="C220" s="126" t="s">
        <v>1</v>
      </c>
      <c r="D220" s="111">
        <v>32.384846270084381</v>
      </c>
      <c r="E220" s="111">
        <v>16.004974601790309</v>
      </c>
      <c r="F220" s="103">
        <f t="shared" ref="F220:F283" si="14">D220-E220</f>
        <v>16.379871668294072</v>
      </c>
      <c r="G220" s="111">
        <v>2</v>
      </c>
      <c r="H220" s="118"/>
      <c r="I220" s="111"/>
      <c r="J220" s="104">
        <f t="shared" si="13"/>
        <v>0.49421184427776527</v>
      </c>
    </row>
    <row r="221" spans="1:16">
      <c r="A221" s="182">
        <v>40756</v>
      </c>
      <c r="B221" s="107" t="s">
        <v>57</v>
      </c>
      <c r="C221" s="126" t="s">
        <v>1</v>
      </c>
      <c r="D221" s="111">
        <v>30.137853622436523</v>
      </c>
      <c r="E221" s="111">
        <v>28.66775743663311</v>
      </c>
      <c r="F221" s="103">
        <f t="shared" si="14"/>
        <v>1.4700961858034134</v>
      </c>
      <c r="G221" s="111">
        <v>2</v>
      </c>
      <c r="H221" s="118"/>
      <c r="I221" s="111"/>
      <c r="J221" s="104">
        <f t="shared" si="13"/>
        <v>0.95122093947961239</v>
      </c>
    </row>
    <row r="222" spans="1:16">
      <c r="A222" s="182">
        <v>40787</v>
      </c>
      <c r="B222" s="97" t="s">
        <v>47</v>
      </c>
      <c r="C222" s="126" t="s">
        <v>1</v>
      </c>
      <c r="D222" s="111">
        <v>1334.0462513940874</v>
      </c>
      <c r="E222" s="99">
        <v>1091.0994478989073</v>
      </c>
      <c r="F222" s="103">
        <f t="shared" si="14"/>
        <v>242.94680349518012</v>
      </c>
      <c r="G222" s="111">
        <v>21</v>
      </c>
      <c r="H222" s="99">
        <v>49.495195388793945</v>
      </c>
      <c r="I222" s="99">
        <v>1</v>
      </c>
      <c r="J222" s="104">
        <f t="shared" si="13"/>
        <v>0.81788727096882952</v>
      </c>
      <c r="K222" s="100">
        <v>3396</v>
      </c>
      <c r="L222" s="100">
        <v>2631</v>
      </c>
      <c r="M222" s="100">
        <f t="shared" ref="M222:M229" si="15">K222-L222</f>
        <v>765</v>
      </c>
      <c r="N222" s="100"/>
      <c r="O222" s="100">
        <v>24</v>
      </c>
    </row>
    <row r="223" spans="1:16">
      <c r="A223" s="182">
        <v>40787</v>
      </c>
      <c r="B223" s="97" t="s">
        <v>48</v>
      </c>
      <c r="C223" s="126" t="s">
        <v>1</v>
      </c>
      <c r="D223" s="111">
        <v>2050.4934468254223</v>
      </c>
      <c r="E223" s="111">
        <v>1595.0587442691835</v>
      </c>
      <c r="F223" s="103">
        <f t="shared" si="14"/>
        <v>455.43470255623879</v>
      </c>
      <c r="G223" s="111">
        <v>32</v>
      </c>
      <c r="H223" s="111">
        <v>112.91618156433105</v>
      </c>
      <c r="I223" s="99">
        <v>3</v>
      </c>
      <c r="J223" s="104">
        <f t="shared" si="13"/>
        <v>0.77789019357201872</v>
      </c>
      <c r="K223" s="111">
        <v>7551</v>
      </c>
      <c r="L223" s="111">
        <v>5056</v>
      </c>
      <c r="M223" s="100">
        <f t="shared" si="15"/>
        <v>2495</v>
      </c>
      <c r="N223" s="111"/>
      <c r="O223" s="111">
        <v>50</v>
      </c>
    </row>
    <row r="224" spans="1:16">
      <c r="A224" s="182">
        <v>40787</v>
      </c>
      <c r="B224" s="106" t="s">
        <v>49</v>
      </c>
      <c r="C224" s="126" t="s">
        <v>1</v>
      </c>
      <c r="D224" s="111">
        <v>485.62341406276391</v>
      </c>
      <c r="E224" s="99">
        <v>345.28247209821427</v>
      </c>
      <c r="F224" s="103">
        <f t="shared" si="14"/>
        <v>140.34094196454964</v>
      </c>
      <c r="G224" s="111">
        <v>6</v>
      </c>
      <c r="H224" s="99">
        <v>23.479757308959961</v>
      </c>
      <c r="I224" s="99">
        <v>2</v>
      </c>
      <c r="J224" s="104">
        <f t="shared" si="13"/>
        <v>0.7110086995385041</v>
      </c>
      <c r="K224" s="112">
        <v>4262</v>
      </c>
      <c r="L224" s="112">
        <v>1663</v>
      </c>
      <c r="M224" s="100">
        <f t="shared" si="15"/>
        <v>2599</v>
      </c>
      <c r="N224" s="100"/>
      <c r="O224" s="100">
        <v>33</v>
      </c>
    </row>
    <row r="225" spans="1:15">
      <c r="A225" s="182">
        <v>40787</v>
      </c>
      <c r="B225" s="106" t="s">
        <v>50</v>
      </c>
      <c r="C225" s="126" t="s">
        <v>1</v>
      </c>
      <c r="D225" s="111">
        <v>0</v>
      </c>
      <c r="E225" s="99">
        <v>0</v>
      </c>
      <c r="F225" s="103">
        <f t="shared" si="14"/>
        <v>0</v>
      </c>
      <c r="G225" s="111">
        <v>0</v>
      </c>
      <c r="H225" s="99"/>
      <c r="J225" s="104">
        <v>0</v>
      </c>
      <c r="K225" s="100">
        <v>0</v>
      </c>
      <c r="L225" s="100">
        <v>0</v>
      </c>
      <c r="M225" s="100">
        <f t="shared" si="15"/>
        <v>0</v>
      </c>
      <c r="N225" s="100"/>
      <c r="O225" s="100">
        <v>0</v>
      </c>
    </row>
    <row r="226" spans="1:15">
      <c r="A226" s="182">
        <v>40787</v>
      </c>
      <c r="B226" s="106" t="s">
        <v>51</v>
      </c>
      <c r="C226" s="126" t="s">
        <v>1</v>
      </c>
      <c r="D226" s="111">
        <v>421.52293832799478</v>
      </c>
      <c r="E226" s="99">
        <v>279.3226482000947</v>
      </c>
      <c r="F226" s="103">
        <f t="shared" si="14"/>
        <v>142.20029012790008</v>
      </c>
      <c r="G226" s="111">
        <v>7</v>
      </c>
      <c r="H226" s="99">
        <v>2.2719783782958984</v>
      </c>
      <c r="I226" s="100">
        <v>1</v>
      </c>
      <c r="J226" s="104">
        <f t="shared" si="13"/>
        <v>0.66265112239929536</v>
      </c>
      <c r="K226" s="100">
        <v>588</v>
      </c>
      <c r="L226" s="100">
        <v>196</v>
      </c>
      <c r="M226" s="100">
        <f t="shared" si="15"/>
        <v>392</v>
      </c>
      <c r="N226" s="100"/>
      <c r="O226" s="100">
        <v>7</v>
      </c>
    </row>
    <row r="227" spans="1:15">
      <c r="A227" s="182">
        <v>40787</v>
      </c>
      <c r="B227" s="106" t="s">
        <v>52</v>
      </c>
      <c r="C227" s="126" t="s">
        <v>1</v>
      </c>
      <c r="D227" s="111">
        <v>84.728371137753129</v>
      </c>
      <c r="E227" s="100">
        <v>61.531925744110985</v>
      </c>
      <c r="F227" s="103">
        <f t="shared" si="14"/>
        <v>23.196445393642144</v>
      </c>
      <c r="G227" s="111">
        <v>3</v>
      </c>
      <c r="I227" s="111"/>
      <c r="J227" s="104">
        <f t="shared" si="13"/>
        <v>0.72622576024825403</v>
      </c>
      <c r="K227" s="100">
        <v>96</v>
      </c>
      <c r="L227" s="100">
        <v>42</v>
      </c>
      <c r="M227" s="100">
        <f t="shared" si="15"/>
        <v>54</v>
      </c>
      <c r="N227" s="100"/>
      <c r="O227" s="100">
        <v>6</v>
      </c>
    </row>
    <row r="228" spans="1:15">
      <c r="A228" s="182">
        <v>40787</v>
      </c>
      <c r="B228" s="106" t="s">
        <v>53</v>
      </c>
      <c r="C228" s="126" t="s">
        <v>1</v>
      </c>
      <c r="D228" s="111">
        <v>91.955038542859256</v>
      </c>
      <c r="E228" s="99">
        <v>58.474170088901047</v>
      </c>
      <c r="F228" s="103">
        <f t="shared" si="14"/>
        <v>33.480868453958209</v>
      </c>
      <c r="G228" s="111">
        <v>3</v>
      </c>
      <c r="I228" s="111"/>
      <c r="J228" s="104">
        <f t="shared" si="13"/>
        <v>0.63589957674420272</v>
      </c>
      <c r="K228" s="100">
        <v>136</v>
      </c>
      <c r="L228" s="100">
        <v>69</v>
      </c>
      <c r="M228" s="100">
        <f t="shared" si="15"/>
        <v>67</v>
      </c>
      <c r="N228" s="100"/>
      <c r="O228" s="100">
        <v>6</v>
      </c>
    </row>
    <row r="229" spans="1:15">
      <c r="A229" s="182">
        <v>40787</v>
      </c>
      <c r="B229" s="107" t="s">
        <v>54</v>
      </c>
      <c r="C229" s="126" t="s">
        <v>1</v>
      </c>
      <c r="D229" s="111">
        <v>25.494392228429206</v>
      </c>
      <c r="E229" s="100">
        <v>19.29883030482701</v>
      </c>
      <c r="F229" s="103">
        <f t="shared" si="14"/>
        <v>6.1955619236021953</v>
      </c>
      <c r="G229" s="111">
        <v>2</v>
      </c>
      <c r="H229" s="99"/>
      <c r="I229" s="111"/>
      <c r="J229" s="104">
        <f t="shared" si="13"/>
        <v>0.75698334488266694</v>
      </c>
      <c r="K229" s="100">
        <v>204</v>
      </c>
      <c r="L229" s="100">
        <v>136</v>
      </c>
      <c r="M229" s="100">
        <f t="shared" si="15"/>
        <v>68</v>
      </c>
      <c r="N229" s="100"/>
      <c r="O229" s="100">
        <v>4</v>
      </c>
    </row>
    <row r="230" spans="1:15">
      <c r="A230" s="182">
        <v>40787</v>
      </c>
      <c r="B230" s="107" t="s">
        <v>55</v>
      </c>
      <c r="C230" s="126" t="s">
        <v>1</v>
      </c>
      <c r="D230" s="111">
        <v>131.96009111404419</v>
      </c>
      <c r="E230" s="100">
        <v>60.158962896093726</v>
      </c>
      <c r="F230" s="103">
        <f t="shared" si="14"/>
        <v>71.801128217950463</v>
      </c>
      <c r="G230" s="111">
        <v>3</v>
      </c>
      <c r="H230" s="99"/>
      <c r="I230" s="111"/>
      <c r="J230" s="104">
        <f t="shared" si="13"/>
        <v>0.45588755197283398</v>
      </c>
    </row>
    <row r="231" spans="1:15">
      <c r="A231" s="182">
        <v>40787</v>
      </c>
      <c r="B231" s="107" t="s">
        <v>56</v>
      </c>
      <c r="C231" s="126" t="s">
        <v>1</v>
      </c>
      <c r="D231" s="111">
        <v>32.384846270084381</v>
      </c>
      <c r="E231" s="100">
        <v>16.004974601790309</v>
      </c>
      <c r="F231" s="103">
        <f t="shared" si="14"/>
        <v>16.379871668294072</v>
      </c>
      <c r="G231" s="111">
        <v>2</v>
      </c>
      <c r="H231" s="99"/>
      <c r="I231" s="111"/>
      <c r="J231" s="104">
        <f t="shared" si="13"/>
        <v>0.49421184427776527</v>
      </c>
    </row>
    <row r="232" spans="1:15">
      <c r="A232" s="182">
        <v>40787</v>
      </c>
      <c r="B232" s="107" t="s">
        <v>57</v>
      </c>
      <c r="C232" s="126" t="s">
        <v>1</v>
      </c>
      <c r="D232" s="111">
        <v>30.137853622436523</v>
      </c>
      <c r="E232" s="100">
        <v>28.66775743663311</v>
      </c>
      <c r="F232" s="103">
        <f t="shared" si="14"/>
        <v>1.4700961858034134</v>
      </c>
      <c r="G232" s="111">
        <v>2</v>
      </c>
      <c r="H232" s="99"/>
      <c r="I232" s="111"/>
      <c r="J232" s="104">
        <f t="shared" si="13"/>
        <v>0.95122093947961239</v>
      </c>
    </row>
    <row r="233" spans="1:15">
      <c r="A233" s="182">
        <v>40817</v>
      </c>
      <c r="B233" s="97" t="s">
        <v>47</v>
      </c>
      <c r="C233" s="126" t="s">
        <v>1</v>
      </c>
      <c r="D233" s="100">
        <v>1468.2155541159445</v>
      </c>
      <c r="E233" s="100">
        <v>1149.2927379635828</v>
      </c>
      <c r="F233" s="103">
        <f t="shared" si="14"/>
        <v>318.92281615236175</v>
      </c>
      <c r="G233" s="111">
        <v>21</v>
      </c>
      <c r="H233" s="99">
        <v>49.495195388793945</v>
      </c>
      <c r="I233" s="99">
        <v>1</v>
      </c>
      <c r="J233" s="104">
        <f t="shared" si="13"/>
        <v>0.78278202048854162</v>
      </c>
      <c r="K233" s="100">
        <v>3396</v>
      </c>
      <c r="L233" s="100">
        <v>2631</v>
      </c>
      <c r="M233" s="100">
        <f t="shared" ref="M233:M240" si="16">K233-L233</f>
        <v>765</v>
      </c>
      <c r="N233" s="100"/>
      <c r="O233" s="100">
        <v>24</v>
      </c>
    </row>
    <row r="234" spans="1:15">
      <c r="A234" s="182">
        <v>40817</v>
      </c>
      <c r="B234" s="97" t="s">
        <v>48</v>
      </c>
      <c r="C234" s="126" t="s">
        <v>1</v>
      </c>
      <c r="D234" s="100">
        <v>2164.2801015964951</v>
      </c>
      <c r="E234" s="100">
        <v>1623.8529462020629</v>
      </c>
      <c r="F234" s="103">
        <f t="shared" si="14"/>
        <v>540.42715539443225</v>
      </c>
      <c r="G234" s="111">
        <v>32</v>
      </c>
      <c r="H234" s="111">
        <v>112.91618156433105</v>
      </c>
      <c r="I234" s="99">
        <v>3</v>
      </c>
      <c r="J234" s="104">
        <f t="shared" si="13"/>
        <v>0.75029703641604306</v>
      </c>
      <c r="K234" s="111">
        <v>7551</v>
      </c>
      <c r="L234" s="111">
        <v>5056</v>
      </c>
      <c r="M234" s="100">
        <f t="shared" si="16"/>
        <v>2495</v>
      </c>
      <c r="N234" s="111"/>
      <c r="O234" s="111">
        <v>50</v>
      </c>
    </row>
    <row r="235" spans="1:15">
      <c r="A235" s="182">
        <v>40817</v>
      </c>
      <c r="B235" s="106" t="s">
        <v>49</v>
      </c>
      <c r="C235" s="126" t="s">
        <v>1</v>
      </c>
      <c r="D235" s="100">
        <v>485.62341406276391</v>
      </c>
      <c r="E235" s="110">
        <v>344.34367187499998</v>
      </c>
      <c r="F235" s="103">
        <f t="shared" si="14"/>
        <v>141.27974218776393</v>
      </c>
      <c r="G235" s="111">
        <v>6</v>
      </c>
      <c r="H235" s="99">
        <v>23.479757308959961</v>
      </c>
      <c r="I235" s="99">
        <v>2</v>
      </c>
      <c r="J235" s="104">
        <f t="shared" si="13"/>
        <v>0.70907551387235135</v>
      </c>
      <c r="K235" s="112">
        <v>4262</v>
      </c>
      <c r="L235" s="112">
        <v>1663</v>
      </c>
      <c r="M235" s="100">
        <f t="shared" si="16"/>
        <v>2599</v>
      </c>
      <c r="N235" s="100"/>
      <c r="O235" s="100">
        <v>33</v>
      </c>
    </row>
    <row r="236" spans="1:15">
      <c r="A236" s="182">
        <v>40817</v>
      </c>
      <c r="B236" s="106" t="s">
        <v>50</v>
      </c>
      <c r="C236" s="126" t="s">
        <v>1</v>
      </c>
      <c r="D236" s="111">
        <v>0</v>
      </c>
      <c r="E236" s="100">
        <v>0</v>
      </c>
      <c r="F236" s="103">
        <f t="shared" si="14"/>
        <v>0</v>
      </c>
      <c r="G236" s="111">
        <v>0</v>
      </c>
      <c r="H236" s="99"/>
      <c r="J236" s="104">
        <v>0</v>
      </c>
      <c r="K236" s="100">
        <v>0</v>
      </c>
      <c r="L236" s="100">
        <v>0</v>
      </c>
      <c r="M236" s="100">
        <f t="shared" si="16"/>
        <v>0</v>
      </c>
      <c r="N236" s="100"/>
      <c r="O236" s="100">
        <v>0</v>
      </c>
    </row>
    <row r="237" spans="1:15">
      <c r="A237" s="182">
        <v>40817</v>
      </c>
      <c r="B237" s="106" t="s">
        <v>51</v>
      </c>
      <c r="C237" s="126" t="s">
        <v>1</v>
      </c>
      <c r="D237" s="100">
        <v>421.52293832799478</v>
      </c>
      <c r="E237" s="100">
        <v>277.85187811080903</v>
      </c>
      <c r="F237" s="103">
        <f t="shared" si="14"/>
        <v>143.67106021718575</v>
      </c>
      <c r="G237" s="111">
        <v>7</v>
      </c>
      <c r="H237" s="99">
        <v>2.2719783782958984</v>
      </c>
      <c r="I237" s="100">
        <v>1</v>
      </c>
      <c r="J237" s="104">
        <f t="shared" si="13"/>
        <v>0.65916194077819634</v>
      </c>
      <c r="K237" s="100">
        <v>588</v>
      </c>
      <c r="L237" s="100">
        <v>196</v>
      </c>
      <c r="M237" s="100">
        <f t="shared" si="16"/>
        <v>392</v>
      </c>
      <c r="N237" s="100"/>
      <c r="O237" s="100">
        <v>7</v>
      </c>
    </row>
    <row r="238" spans="1:15">
      <c r="A238" s="182">
        <v>40817</v>
      </c>
      <c r="B238" s="106" t="s">
        <v>52</v>
      </c>
      <c r="C238" s="126" t="s">
        <v>1</v>
      </c>
      <c r="D238" s="100">
        <v>84.728371137753129</v>
      </c>
      <c r="E238" s="100">
        <v>61.531925744110985</v>
      </c>
      <c r="F238" s="103">
        <f t="shared" si="14"/>
        <v>23.196445393642144</v>
      </c>
      <c r="G238" s="111">
        <v>3</v>
      </c>
      <c r="H238" s="99"/>
      <c r="I238" s="111"/>
      <c r="J238" s="104">
        <f t="shared" si="13"/>
        <v>0.72622576024825403</v>
      </c>
      <c r="K238" s="100">
        <v>96</v>
      </c>
      <c r="L238" s="100">
        <v>42</v>
      </c>
      <c r="M238" s="100">
        <f t="shared" si="16"/>
        <v>54</v>
      </c>
      <c r="N238" s="100"/>
      <c r="O238" s="100">
        <v>6</v>
      </c>
    </row>
    <row r="239" spans="1:15">
      <c r="A239" s="182">
        <v>40817</v>
      </c>
      <c r="B239" s="106" t="s">
        <v>53</v>
      </c>
      <c r="C239" s="126" t="s">
        <v>1</v>
      </c>
      <c r="D239" s="100">
        <v>91.955038542859256</v>
      </c>
      <c r="E239" s="100">
        <v>58.474170088901047</v>
      </c>
      <c r="F239" s="103">
        <f t="shared" si="14"/>
        <v>33.480868453958209</v>
      </c>
      <c r="G239" s="111">
        <v>3</v>
      </c>
      <c r="H239" s="99"/>
      <c r="I239" s="111"/>
      <c r="J239" s="104">
        <f t="shared" si="13"/>
        <v>0.63589957674420272</v>
      </c>
      <c r="K239" s="100">
        <v>136</v>
      </c>
      <c r="L239" s="100">
        <v>69</v>
      </c>
      <c r="M239" s="100">
        <f t="shared" si="16"/>
        <v>67</v>
      </c>
      <c r="N239" s="100"/>
      <c r="O239" s="100">
        <v>6</v>
      </c>
    </row>
    <row r="240" spans="1:15">
      <c r="A240" s="182">
        <v>40817</v>
      </c>
      <c r="B240" s="107" t="s">
        <v>54</v>
      </c>
      <c r="C240" s="126" t="s">
        <v>1</v>
      </c>
      <c r="D240" s="100">
        <v>25.494392228429206</v>
      </c>
      <c r="E240" s="100">
        <v>19.29883030482701</v>
      </c>
      <c r="F240" s="103">
        <f t="shared" si="14"/>
        <v>6.1955619236021953</v>
      </c>
      <c r="G240" s="111">
        <v>2</v>
      </c>
      <c r="H240" s="99"/>
      <c r="I240" s="111"/>
      <c r="J240" s="104">
        <f t="shared" si="13"/>
        <v>0.75698334488266694</v>
      </c>
      <c r="K240" s="100">
        <v>204</v>
      </c>
      <c r="L240" s="100">
        <v>136</v>
      </c>
      <c r="M240" s="100">
        <f t="shared" si="16"/>
        <v>68</v>
      </c>
      <c r="N240" s="100"/>
      <c r="O240" s="100">
        <v>4</v>
      </c>
    </row>
    <row r="241" spans="1:16">
      <c r="A241" s="182">
        <v>40817</v>
      </c>
      <c r="B241" s="107" t="s">
        <v>55</v>
      </c>
      <c r="C241" s="126" t="s">
        <v>1</v>
      </c>
      <c r="D241" s="100">
        <v>131.96009111404419</v>
      </c>
      <c r="E241" s="100">
        <v>60.158962896093726</v>
      </c>
      <c r="F241" s="103">
        <f t="shared" si="14"/>
        <v>71.801128217950463</v>
      </c>
      <c r="G241" s="111">
        <v>3</v>
      </c>
      <c r="H241" s="99"/>
      <c r="I241" s="111"/>
      <c r="J241" s="104">
        <f t="shared" si="13"/>
        <v>0.45588755197283398</v>
      </c>
    </row>
    <row r="242" spans="1:16">
      <c r="A242" s="182">
        <v>40817</v>
      </c>
      <c r="B242" s="107" t="s">
        <v>56</v>
      </c>
      <c r="C242" s="126" t="s">
        <v>1</v>
      </c>
      <c r="D242" s="100">
        <v>32.384846270084381</v>
      </c>
      <c r="E242" s="100">
        <v>16.004974601790309</v>
      </c>
      <c r="F242" s="103">
        <f t="shared" si="14"/>
        <v>16.379871668294072</v>
      </c>
      <c r="G242" s="111">
        <v>2</v>
      </c>
      <c r="H242" s="99"/>
      <c r="I242" s="111"/>
      <c r="J242" s="104">
        <f t="shared" si="13"/>
        <v>0.49421184427776527</v>
      </c>
    </row>
    <row r="243" spans="1:16">
      <c r="A243" s="182">
        <v>40817</v>
      </c>
      <c r="B243" s="107" t="s">
        <v>57</v>
      </c>
      <c r="C243" s="126" t="s">
        <v>1</v>
      </c>
      <c r="D243" s="100">
        <v>30.137853622436523</v>
      </c>
      <c r="E243" s="100">
        <v>28.929569467902184</v>
      </c>
      <c r="F243" s="103">
        <f t="shared" si="14"/>
        <v>1.2082841545343399</v>
      </c>
      <c r="G243" s="111">
        <v>2</v>
      </c>
      <c r="H243" s="99"/>
      <c r="I243" s="111"/>
      <c r="J243" s="104">
        <f t="shared" si="13"/>
        <v>0.95990808868900945</v>
      </c>
    </row>
    <row r="244" spans="1:16">
      <c r="A244" s="182">
        <v>40848</v>
      </c>
      <c r="B244" s="97" t="s">
        <v>47</v>
      </c>
      <c r="C244" s="126" t="s">
        <v>1</v>
      </c>
      <c r="D244" s="111">
        <v>1468.2155541159445</v>
      </c>
      <c r="E244" s="100">
        <v>1159.8958534540875</v>
      </c>
      <c r="F244" s="103">
        <f t="shared" si="14"/>
        <v>308.31970066185704</v>
      </c>
      <c r="G244" s="111">
        <v>21</v>
      </c>
      <c r="H244" s="100">
        <v>97.542242050170898</v>
      </c>
      <c r="I244" s="99">
        <v>1</v>
      </c>
      <c r="J244" s="104">
        <f t="shared" si="13"/>
        <v>0.79000379079384886</v>
      </c>
      <c r="K244" s="112">
        <v>5428</v>
      </c>
      <c r="L244" s="112">
        <v>3927</v>
      </c>
      <c r="M244" s="100">
        <f t="shared" ref="M244:M251" si="17">K244-L244</f>
        <v>1501</v>
      </c>
      <c r="N244" s="100"/>
      <c r="O244" s="112">
        <v>28</v>
      </c>
    </row>
    <row r="245" spans="1:16">
      <c r="A245" s="182">
        <v>40848</v>
      </c>
      <c r="B245" s="97" t="s">
        <v>48</v>
      </c>
      <c r="C245" s="126" t="s">
        <v>1</v>
      </c>
      <c r="D245" s="111">
        <v>2164.2801015964951</v>
      </c>
      <c r="E245" s="100">
        <v>1648.0673563790215</v>
      </c>
      <c r="F245" s="103">
        <f t="shared" si="14"/>
        <v>516.21274521747364</v>
      </c>
      <c r="G245" s="111">
        <v>36</v>
      </c>
      <c r="H245" s="100">
        <v>109.2005500793457</v>
      </c>
      <c r="I245" s="99">
        <v>3</v>
      </c>
      <c r="J245" s="104">
        <f t="shared" si="13"/>
        <v>0.76148524175004617</v>
      </c>
      <c r="K245" s="100">
        <v>8364</v>
      </c>
      <c r="L245" s="100">
        <v>5189</v>
      </c>
      <c r="M245" s="100">
        <f t="shared" si="17"/>
        <v>3175</v>
      </c>
      <c r="N245" s="100"/>
      <c r="O245" s="100">
        <v>52</v>
      </c>
    </row>
    <row r="246" spans="1:16">
      <c r="A246" s="182">
        <v>40848</v>
      </c>
      <c r="B246" s="106" t="s">
        <v>49</v>
      </c>
      <c r="C246" s="126" t="s">
        <v>1</v>
      </c>
      <c r="D246" s="111">
        <v>485.62341406276391</v>
      </c>
      <c r="E246" s="100">
        <v>344.41909598214284</v>
      </c>
      <c r="F246" s="103">
        <f t="shared" si="14"/>
        <v>141.20431808062108</v>
      </c>
      <c r="G246" s="111">
        <v>6</v>
      </c>
      <c r="H246" s="100">
        <v>23.446830749511719</v>
      </c>
      <c r="I246" s="99">
        <v>2</v>
      </c>
      <c r="J246" s="104">
        <f t="shared" si="13"/>
        <v>0.70923082785631242</v>
      </c>
      <c r="K246" s="100">
        <v>4520</v>
      </c>
      <c r="L246" s="100">
        <v>1594</v>
      </c>
      <c r="M246" s="100">
        <f t="shared" si="17"/>
        <v>2926</v>
      </c>
      <c r="N246" s="100"/>
      <c r="O246" s="100">
        <v>33</v>
      </c>
    </row>
    <row r="247" spans="1:16">
      <c r="A247" s="182">
        <v>40848</v>
      </c>
      <c r="B247" s="106" t="s">
        <v>50</v>
      </c>
      <c r="C247" s="126" t="s">
        <v>1</v>
      </c>
      <c r="D247" s="111">
        <v>0</v>
      </c>
      <c r="E247" s="100">
        <v>0</v>
      </c>
      <c r="F247" s="103">
        <f t="shared" si="14"/>
        <v>0</v>
      </c>
      <c r="G247" s="111">
        <v>0</v>
      </c>
      <c r="J247" s="104">
        <v>0</v>
      </c>
      <c r="K247" s="100">
        <v>0</v>
      </c>
      <c r="L247" s="100">
        <v>0</v>
      </c>
      <c r="M247" s="100">
        <f t="shared" si="17"/>
        <v>0</v>
      </c>
      <c r="N247" s="100"/>
      <c r="O247" s="100">
        <v>0</v>
      </c>
    </row>
    <row r="248" spans="1:16">
      <c r="A248" s="182">
        <v>40848</v>
      </c>
      <c r="B248" s="106" t="s">
        <v>51</v>
      </c>
      <c r="C248" s="126" t="s">
        <v>1</v>
      </c>
      <c r="D248" s="111">
        <v>421.52293832799478</v>
      </c>
      <c r="E248" s="100">
        <v>277.85187811080903</v>
      </c>
      <c r="F248" s="103">
        <f t="shared" si="14"/>
        <v>143.67106021718575</v>
      </c>
      <c r="G248" s="111">
        <v>7</v>
      </c>
      <c r="H248" s="100">
        <v>3.7866001129150391</v>
      </c>
      <c r="I248" s="100">
        <v>1</v>
      </c>
      <c r="J248" s="104">
        <f t="shared" si="13"/>
        <v>0.65916194077819634</v>
      </c>
      <c r="K248" s="112">
        <v>588</v>
      </c>
      <c r="L248" s="112">
        <v>196</v>
      </c>
      <c r="M248" s="100">
        <f t="shared" si="17"/>
        <v>392</v>
      </c>
      <c r="N248" s="100"/>
      <c r="O248" s="112">
        <v>7</v>
      </c>
    </row>
    <row r="249" spans="1:16">
      <c r="A249" s="182">
        <v>40848</v>
      </c>
      <c r="B249" s="106" t="s">
        <v>52</v>
      </c>
      <c r="C249" s="126" t="s">
        <v>1</v>
      </c>
      <c r="D249" s="111">
        <v>84.728371137753129</v>
      </c>
      <c r="E249" s="100">
        <v>61.531925744110985</v>
      </c>
      <c r="F249" s="103">
        <f t="shared" si="14"/>
        <v>23.196445393642144</v>
      </c>
      <c r="G249" s="111">
        <v>3</v>
      </c>
      <c r="H249" s="99"/>
      <c r="I249" s="111"/>
      <c r="J249" s="104">
        <f t="shared" si="13"/>
        <v>0.72622576024825403</v>
      </c>
      <c r="K249" s="100">
        <v>96</v>
      </c>
      <c r="L249" s="100">
        <v>42</v>
      </c>
      <c r="M249" s="100">
        <f t="shared" si="17"/>
        <v>54</v>
      </c>
      <c r="N249" s="100"/>
      <c r="O249" s="100">
        <v>6</v>
      </c>
    </row>
    <row r="250" spans="1:16">
      <c r="A250" s="182">
        <v>40848</v>
      </c>
      <c r="B250" s="106" t="s">
        <v>53</v>
      </c>
      <c r="C250" s="126" t="s">
        <v>1</v>
      </c>
      <c r="D250" s="111">
        <v>91.955038542859256</v>
      </c>
      <c r="E250" s="100">
        <v>58.474170088901047</v>
      </c>
      <c r="F250" s="103">
        <f t="shared" si="14"/>
        <v>33.480868453958209</v>
      </c>
      <c r="G250" s="111">
        <v>3</v>
      </c>
      <c r="H250" s="99"/>
      <c r="I250" s="111"/>
      <c r="J250" s="104">
        <f t="shared" si="13"/>
        <v>0.63589957674420272</v>
      </c>
      <c r="K250" s="100">
        <v>136</v>
      </c>
      <c r="L250" s="100">
        <v>69</v>
      </c>
      <c r="M250" s="100">
        <f t="shared" si="17"/>
        <v>67</v>
      </c>
      <c r="N250" s="100"/>
      <c r="O250" s="100">
        <v>6</v>
      </c>
    </row>
    <row r="251" spans="1:16">
      <c r="A251" s="182">
        <v>40848</v>
      </c>
      <c r="B251" s="107" t="s">
        <v>54</v>
      </c>
      <c r="C251" s="126" t="s">
        <v>1</v>
      </c>
      <c r="D251" s="111">
        <v>25.494392228429206</v>
      </c>
      <c r="E251" s="100">
        <v>19.29883030482701</v>
      </c>
      <c r="F251" s="103">
        <f t="shared" si="14"/>
        <v>6.1955619236021953</v>
      </c>
      <c r="G251" s="337">
        <v>2</v>
      </c>
      <c r="H251" s="389"/>
      <c r="I251" s="390"/>
      <c r="J251" s="104">
        <f t="shared" si="13"/>
        <v>0.75698334488266694</v>
      </c>
      <c r="K251" s="100">
        <v>204</v>
      </c>
      <c r="L251" s="100">
        <v>136</v>
      </c>
      <c r="M251" s="100">
        <f t="shared" si="17"/>
        <v>68</v>
      </c>
      <c r="N251" s="111"/>
      <c r="O251" s="100">
        <v>4</v>
      </c>
      <c r="P251" s="198"/>
    </row>
    <row r="252" spans="1:16">
      <c r="A252" s="182">
        <v>40848</v>
      </c>
      <c r="B252" s="107" t="s">
        <v>55</v>
      </c>
      <c r="C252" s="126" t="s">
        <v>1</v>
      </c>
      <c r="D252" s="111">
        <v>131.96009111404419</v>
      </c>
      <c r="E252" s="100">
        <v>60.158962896093726</v>
      </c>
      <c r="F252" s="103">
        <f t="shared" si="14"/>
        <v>71.801128217950463</v>
      </c>
      <c r="G252" s="337">
        <v>3</v>
      </c>
      <c r="H252" s="389"/>
      <c r="I252" s="390"/>
      <c r="J252" s="104">
        <f t="shared" si="13"/>
        <v>0.45588755197283398</v>
      </c>
      <c r="N252" s="100"/>
      <c r="O252" s="100"/>
    </row>
    <row r="253" spans="1:16">
      <c r="A253" s="182">
        <v>40848</v>
      </c>
      <c r="B253" s="107" t="s">
        <v>56</v>
      </c>
      <c r="C253" s="126" t="s">
        <v>1</v>
      </c>
      <c r="D253" s="111">
        <v>32.384846270084381</v>
      </c>
      <c r="E253" s="100">
        <v>16.004974601790309</v>
      </c>
      <c r="F253" s="103">
        <f t="shared" si="14"/>
        <v>16.379871668294072</v>
      </c>
      <c r="G253" s="337">
        <v>2</v>
      </c>
      <c r="I253" s="390"/>
      <c r="J253" s="104">
        <f t="shared" si="13"/>
        <v>0.49421184427776527</v>
      </c>
      <c r="N253" s="100"/>
      <c r="O253" s="100"/>
    </row>
    <row r="254" spans="1:16">
      <c r="A254" s="182">
        <v>40848</v>
      </c>
      <c r="B254" s="107" t="s">
        <v>57</v>
      </c>
      <c r="C254" s="126" t="s">
        <v>1</v>
      </c>
      <c r="D254" s="111">
        <v>30.137853622436523</v>
      </c>
      <c r="E254" s="100">
        <v>28.929569467902184</v>
      </c>
      <c r="F254" s="103">
        <f t="shared" si="14"/>
        <v>1.2082841545343399</v>
      </c>
      <c r="G254" s="337">
        <v>2</v>
      </c>
      <c r="I254" s="390"/>
      <c r="J254" s="104">
        <f t="shared" si="13"/>
        <v>0.95990808868900945</v>
      </c>
      <c r="N254" s="100"/>
      <c r="O254" s="100"/>
    </row>
    <row r="255" spans="1:16">
      <c r="A255" s="182">
        <v>40878</v>
      </c>
      <c r="B255" s="97" t="s">
        <v>47</v>
      </c>
      <c r="C255" s="126" t="s">
        <v>1</v>
      </c>
      <c r="D255" s="100">
        <v>1468.2155541159445</v>
      </c>
      <c r="E255" s="99">
        <v>1248.6463818605032</v>
      </c>
      <c r="F255" s="103">
        <f t="shared" si="14"/>
        <v>219.56917225544134</v>
      </c>
      <c r="G255" s="303">
        <v>23</v>
      </c>
      <c r="H255" s="99">
        <v>101.65806198120117</v>
      </c>
      <c r="I255" s="99">
        <v>1</v>
      </c>
      <c r="J255" s="104">
        <f t="shared" si="13"/>
        <v>0.85045167813410727</v>
      </c>
      <c r="K255" s="100">
        <v>5806</v>
      </c>
      <c r="L255" s="100">
        <v>4453</v>
      </c>
      <c r="M255" s="100">
        <f t="shared" ref="M255:M262" si="18">K255-L255</f>
        <v>1353</v>
      </c>
      <c r="N255" s="100"/>
      <c r="O255" s="100">
        <v>26</v>
      </c>
    </row>
    <row r="256" spans="1:16">
      <c r="A256" s="182">
        <v>40878</v>
      </c>
      <c r="B256" s="97" t="s">
        <v>48</v>
      </c>
      <c r="C256" s="126" t="s">
        <v>1</v>
      </c>
      <c r="D256" s="100">
        <v>2104.9997841111626</v>
      </c>
      <c r="E256" s="99">
        <v>1675.267468241655</v>
      </c>
      <c r="F256" s="103">
        <f t="shared" si="14"/>
        <v>429.7323158695076</v>
      </c>
      <c r="G256" s="112">
        <v>30</v>
      </c>
      <c r="H256" s="99">
        <v>87.529642105102539</v>
      </c>
      <c r="I256" s="99">
        <v>3</v>
      </c>
      <c r="J256" s="104">
        <f t="shared" si="13"/>
        <v>0.79585161047844843</v>
      </c>
      <c r="K256" s="100">
        <v>8848</v>
      </c>
      <c r="L256" s="100">
        <v>5727</v>
      </c>
      <c r="M256" s="100">
        <f t="shared" si="18"/>
        <v>3121</v>
      </c>
      <c r="N256" s="100"/>
      <c r="O256" s="100">
        <v>52</v>
      </c>
    </row>
    <row r="257" spans="1:16">
      <c r="A257" s="182">
        <v>40878</v>
      </c>
      <c r="B257" s="106" t="s">
        <v>49</v>
      </c>
      <c r="C257" s="126" t="s">
        <v>1</v>
      </c>
      <c r="D257" s="111">
        <v>425.80281197359727</v>
      </c>
      <c r="E257" s="99">
        <v>344.79621651785715</v>
      </c>
      <c r="F257" s="103">
        <f t="shared" si="14"/>
        <v>81.006595455740126</v>
      </c>
      <c r="G257" s="337">
        <v>5</v>
      </c>
      <c r="H257" s="99">
        <v>23.213260650634766</v>
      </c>
      <c r="I257" s="99">
        <v>2</v>
      </c>
      <c r="J257" s="104">
        <f t="shared" si="13"/>
        <v>0.80975561180473576</v>
      </c>
      <c r="K257" s="100">
        <v>4524</v>
      </c>
      <c r="L257" s="100">
        <v>1598</v>
      </c>
      <c r="M257" s="100">
        <f t="shared" si="18"/>
        <v>2926</v>
      </c>
      <c r="N257" s="100"/>
      <c r="O257" s="100">
        <v>33</v>
      </c>
    </row>
    <row r="258" spans="1:16">
      <c r="A258" s="182">
        <v>40878</v>
      </c>
      <c r="B258" s="106" t="s">
        <v>50</v>
      </c>
      <c r="C258" s="126" t="s">
        <v>1</v>
      </c>
      <c r="D258" s="103">
        <v>0</v>
      </c>
      <c r="E258" s="99">
        <v>0</v>
      </c>
      <c r="F258" s="103">
        <f t="shared" si="14"/>
        <v>0</v>
      </c>
      <c r="G258" s="112">
        <v>0</v>
      </c>
      <c r="J258" s="104">
        <v>0</v>
      </c>
      <c r="K258" s="100">
        <v>0</v>
      </c>
      <c r="L258" s="100">
        <v>0</v>
      </c>
      <c r="M258" s="100">
        <f t="shared" si="18"/>
        <v>0</v>
      </c>
      <c r="N258" s="100"/>
      <c r="O258" s="100">
        <v>0</v>
      </c>
    </row>
    <row r="259" spans="1:16">
      <c r="A259" s="182">
        <v>40878</v>
      </c>
      <c r="B259" s="106" t="s">
        <v>51</v>
      </c>
      <c r="C259" s="126" t="s">
        <v>1</v>
      </c>
      <c r="D259" s="100">
        <v>321.18466897135659</v>
      </c>
      <c r="E259" s="99">
        <v>177.46596540178572</v>
      </c>
      <c r="F259" s="103">
        <f t="shared" si="14"/>
        <v>143.71870356957086</v>
      </c>
      <c r="G259" s="337">
        <v>4</v>
      </c>
      <c r="H259" s="99">
        <v>4.57763671875E-5</v>
      </c>
      <c r="I259" s="100">
        <v>1</v>
      </c>
      <c r="J259" s="104">
        <f t="shared" si="13"/>
        <v>0.55253560504661647</v>
      </c>
      <c r="K259" s="112">
        <v>588</v>
      </c>
      <c r="L259" s="112">
        <v>196</v>
      </c>
      <c r="M259" s="100">
        <f t="shared" si="18"/>
        <v>392</v>
      </c>
      <c r="N259" s="100"/>
      <c r="O259" s="112">
        <v>7</v>
      </c>
    </row>
    <row r="260" spans="1:16">
      <c r="A260" s="182">
        <v>40878</v>
      </c>
      <c r="B260" s="106" t="s">
        <v>52</v>
      </c>
      <c r="C260" s="126" t="s">
        <v>1</v>
      </c>
      <c r="D260" s="112">
        <v>84.728371137753129</v>
      </c>
      <c r="E260" s="99">
        <v>64.529715401785722</v>
      </c>
      <c r="F260" s="103">
        <f t="shared" si="14"/>
        <v>20.198655735967407</v>
      </c>
      <c r="G260" s="112">
        <v>3</v>
      </c>
      <c r="H260" s="99"/>
      <c r="I260" s="382"/>
      <c r="J260" s="104">
        <f t="shared" si="13"/>
        <v>0.76160693915467803</v>
      </c>
      <c r="K260" s="100">
        <v>96</v>
      </c>
      <c r="L260" s="100">
        <v>42</v>
      </c>
      <c r="M260" s="100">
        <f t="shared" si="18"/>
        <v>54</v>
      </c>
      <c r="N260" s="100"/>
      <c r="O260" s="100">
        <v>6</v>
      </c>
    </row>
    <row r="261" spans="1:16">
      <c r="A261" s="182">
        <v>40878</v>
      </c>
      <c r="B261" s="106" t="s">
        <v>53</v>
      </c>
      <c r="C261" s="126" t="s">
        <v>1</v>
      </c>
      <c r="D261" s="100">
        <v>91.955038542859256</v>
      </c>
      <c r="E261" s="99">
        <v>61.02006203787667</v>
      </c>
      <c r="F261" s="103">
        <f t="shared" si="14"/>
        <v>30.934976504982586</v>
      </c>
      <c r="G261" s="303">
        <v>3</v>
      </c>
      <c r="H261" s="99"/>
      <c r="I261" s="382"/>
      <c r="J261" s="104">
        <f t="shared" si="13"/>
        <v>0.66358584591790337</v>
      </c>
      <c r="K261" s="100">
        <v>136</v>
      </c>
      <c r="L261" s="100">
        <v>69</v>
      </c>
      <c r="M261" s="100">
        <f t="shared" si="18"/>
        <v>67</v>
      </c>
      <c r="N261" s="100"/>
      <c r="O261" s="100">
        <v>6</v>
      </c>
    </row>
    <row r="262" spans="1:16">
      <c r="A262" s="182">
        <v>40878</v>
      </c>
      <c r="B262" s="107" t="s">
        <v>54</v>
      </c>
      <c r="C262" s="126" t="s">
        <v>1</v>
      </c>
      <c r="D262" s="100">
        <v>25.494392228429206</v>
      </c>
      <c r="E262" s="99">
        <v>19.29883030482701</v>
      </c>
      <c r="F262" s="103">
        <f t="shared" si="14"/>
        <v>6.1955619236021953</v>
      </c>
      <c r="G262" s="337">
        <v>2</v>
      </c>
      <c r="H262" s="99"/>
      <c r="I262" s="382"/>
      <c r="J262" s="104">
        <f t="shared" si="13"/>
        <v>0.75698334488266694</v>
      </c>
      <c r="K262" s="100">
        <v>204</v>
      </c>
      <c r="L262" s="100">
        <v>136</v>
      </c>
      <c r="M262" s="100">
        <f t="shared" si="18"/>
        <v>68</v>
      </c>
      <c r="N262" s="111"/>
      <c r="O262" s="100">
        <v>4</v>
      </c>
    </row>
    <row r="263" spans="1:16">
      <c r="A263" s="182">
        <v>40878</v>
      </c>
      <c r="B263" s="107" t="s">
        <v>55</v>
      </c>
      <c r="C263" s="126" t="s">
        <v>1</v>
      </c>
      <c r="D263" s="100">
        <v>131.96009111404419</v>
      </c>
      <c r="E263" s="99">
        <v>63.489719986915588</v>
      </c>
      <c r="F263" s="103">
        <f t="shared" si="14"/>
        <v>68.470371127128601</v>
      </c>
      <c r="G263" s="100">
        <v>3</v>
      </c>
      <c r="H263" s="99"/>
      <c r="I263" s="382"/>
      <c r="J263" s="104">
        <f t="shared" si="13"/>
        <v>0.48112819149272723</v>
      </c>
      <c r="N263" s="100"/>
      <c r="O263" s="100"/>
    </row>
    <row r="264" spans="1:16">
      <c r="A264" s="182">
        <v>40878</v>
      </c>
      <c r="B264" s="107" t="s">
        <v>56</v>
      </c>
      <c r="C264" s="126" t="s">
        <v>1</v>
      </c>
      <c r="D264" s="112">
        <v>32.384846270084381</v>
      </c>
      <c r="E264" s="99">
        <v>22.0849609375</v>
      </c>
      <c r="F264" s="103">
        <f t="shared" si="14"/>
        <v>10.299885332584381</v>
      </c>
      <c r="G264" s="112">
        <v>2</v>
      </c>
      <c r="H264" s="99"/>
      <c r="I264" s="382"/>
      <c r="J264" s="104">
        <f t="shared" si="13"/>
        <v>0.68195355177279515</v>
      </c>
      <c r="N264" s="100"/>
      <c r="O264" s="100"/>
    </row>
    <row r="265" spans="1:16">
      <c r="A265" s="182">
        <v>40878</v>
      </c>
      <c r="B265" s="107" t="s">
        <v>57</v>
      </c>
      <c r="C265" s="126" t="s">
        <v>1</v>
      </c>
      <c r="D265" s="100">
        <v>30.137853622436523</v>
      </c>
      <c r="E265" s="99">
        <v>28.929569467902184</v>
      </c>
      <c r="F265" s="103">
        <f t="shared" si="14"/>
        <v>1.2082841545343399</v>
      </c>
      <c r="G265" s="112">
        <v>2</v>
      </c>
      <c r="H265" s="99"/>
      <c r="I265" s="382"/>
      <c r="J265" s="104">
        <f t="shared" si="13"/>
        <v>0.95990808868900945</v>
      </c>
      <c r="N265" s="100"/>
      <c r="O265" s="100"/>
    </row>
    <row r="266" spans="1:16">
      <c r="A266" s="182">
        <v>40909</v>
      </c>
      <c r="B266" s="97" t="s">
        <v>47</v>
      </c>
      <c r="C266" s="126" t="s">
        <v>1</v>
      </c>
      <c r="D266" s="100">
        <v>1497.3249291159445</v>
      </c>
      <c r="E266" s="100">
        <v>1225.0337866347602</v>
      </c>
      <c r="F266" s="103">
        <f t="shared" si="14"/>
        <v>272.29114248118435</v>
      </c>
      <c r="G266" s="303">
        <v>24</v>
      </c>
      <c r="H266" s="100">
        <v>109.49756813049316</v>
      </c>
      <c r="I266" s="99">
        <v>1</v>
      </c>
      <c r="J266" s="104">
        <f t="shared" si="13"/>
        <v>0.81814826081740899</v>
      </c>
      <c r="K266" s="100">
        <v>5816</v>
      </c>
      <c r="L266" s="100">
        <v>4464</v>
      </c>
      <c r="M266" s="100">
        <f t="shared" ref="M266:M273" si="19">K266-L266</f>
        <v>1352</v>
      </c>
      <c r="N266" s="100"/>
      <c r="O266" s="100">
        <v>26</v>
      </c>
    </row>
    <row r="267" spans="1:16">
      <c r="A267" s="182">
        <v>40909</v>
      </c>
      <c r="B267" s="97" t="s">
        <v>48</v>
      </c>
      <c r="C267" s="126" t="s">
        <v>1</v>
      </c>
      <c r="D267" s="100">
        <v>2163.2187948218789</v>
      </c>
      <c r="E267" s="100">
        <v>1677.0692942718415</v>
      </c>
      <c r="F267" s="103">
        <f t="shared" si="14"/>
        <v>486.14950055003737</v>
      </c>
      <c r="G267" s="112">
        <v>31</v>
      </c>
      <c r="H267" s="103">
        <v>119.83572959899902</v>
      </c>
      <c r="I267" s="99">
        <v>3</v>
      </c>
      <c r="J267" s="104">
        <f t="shared" si="13"/>
        <v>0.77526568199493329</v>
      </c>
      <c r="K267" s="100">
        <v>8832</v>
      </c>
      <c r="L267" s="100">
        <v>5728</v>
      </c>
      <c r="M267" s="100">
        <f t="shared" si="19"/>
        <v>3104</v>
      </c>
      <c r="N267" s="112"/>
      <c r="O267" s="100">
        <v>52</v>
      </c>
    </row>
    <row r="268" spans="1:16">
      <c r="A268" s="182">
        <v>40909</v>
      </c>
      <c r="B268" s="106" t="s">
        <v>49</v>
      </c>
      <c r="C268" s="126" t="s">
        <v>1</v>
      </c>
      <c r="D268" s="100">
        <v>425.80281197359727</v>
      </c>
      <c r="E268" s="100">
        <v>343.28031250000004</v>
      </c>
      <c r="F268" s="103">
        <f t="shared" si="14"/>
        <v>82.522499473597236</v>
      </c>
      <c r="G268" s="337">
        <v>5</v>
      </c>
      <c r="H268" s="111">
        <v>23.213260650634766</v>
      </c>
      <c r="I268" s="99">
        <v>2</v>
      </c>
      <c r="J268" s="104">
        <f t="shared" si="13"/>
        <v>0.80619550375652704</v>
      </c>
      <c r="K268" s="100">
        <v>4480</v>
      </c>
      <c r="L268" s="100">
        <v>1580</v>
      </c>
      <c r="M268" s="100">
        <f t="shared" si="19"/>
        <v>2900</v>
      </c>
      <c r="N268" s="112"/>
      <c r="O268" s="100">
        <v>33</v>
      </c>
    </row>
    <row r="269" spans="1:16">
      <c r="A269" s="182">
        <v>40909</v>
      </c>
      <c r="B269" s="106" t="s">
        <v>50</v>
      </c>
      <c r="C269" s="126" t="s">
        <v>1</v>
      </c>
      <c r="D269" s="111">
        <v>0</v>
      </c>
      <c r="E269" s="100">
        <v>0</v>
      </c>
      <c r="F269" s="103">
        <f t="shared" si="14"/>
        <v>0</v>
      </c>
      <c r="G269" s="112">
        <v>0</v>
      </c>
      <c r="H269" s="381"/>
      <c r="J269" s="104">
        <v>0</v>
      </c>
      <c r="K269" s="100">
        <v>0</v>
      </c>
      <c r="L269" s="100">
        <v>0</v>
      </c>
      <c r="M269" s="100">
        <f t="shared" si="19"/>
        <v>0</v>
      </c>
      <c r="N269" s="100"/>
      <c r="O269" s="100">
        <v>0</v>
      </c>
      <c r="P269" s="381"/>
    </row>
    <row r="270" spans="1:16">
      <c r="A270" s="182">
        <v>40909</v>
      </c>
      <c r="B270" s="106" t="s">
        <v>51</v>
      </c>
      <c r="C270" s="126" t="s">
        <v>1</v>
      </c>
      <c r="D270" s="100">
        <v>321.18466897135659</v>
      </c>
      <c r="E270" s="100">
        <v>181.58338727678571</v>
      </c>
      <c r="F270" s="103">
        <f t="shared" si="14"/>
        <v>139.60128169457087</v>
      </c>
      <c r="G270" s="337">
        <v>4</v>
      </c>
      <c r="H270" s="303"/>
      <c r="I270" s="100"/>
      <c r="J270" s="104">
        <f t="shared" si="13"/>
        <v>0.56535508951387536</v>
      </c>
      <c r="K270" s="100">
        <v>588</v>
      </c>
      <c r="L270" s="100">
        <v>196</v>
      </c>
      <c r="M270" s="100">
        <f t="shared" si="19"/>
        <v>392</v>
      </c>
      <c r="N270" s="112"/>
      <c r="O270" s="100">
        <v>7</v>
      </c>
    </row>
    <row r="271" spans="1:16">
      <c r="A271" s="182">
        <v>40909</v>
      </c>
      <c r="B271" s="106" t="s">
        <v>52</v>
      </c>
      <c r="C271" s="126" t="s">
        <v>1</v>
      </c>
      <c r="D271" s="100">
        <v>84.728371137753129</v>
      </c>
      <c r="E271" s="100">
        <v>65.371512276785722</v>
      </c>
      <c r="F271" s="103">
        <f t="shared" si="14"/>
        <v>19.356858860967407</v>
      </c>
      <c r="G271" s="112">
        <v>3</v>
      </c>
      <c r="H271" s="310"/>
      <c r="I271" s="303"/>
      <c r="J271" s="104">
        <f t="shared" si="13"/>
        <v>0.77154218119575757</v>
      </c>
      <c r="K271" s="100">
        <v>96</v>
      </c>
      <c r="L271" s="100">
        <v>42</v>
      </c>
      <c r="M271" s="100">
        <f>K271-L271</f>
        <v>54</v>
      </c>
      <c r="N271" s="100"/>
      <c r="O271" s="100">
        <v>6</v>
      </c>
    </row>
    <row r="272" spans="1:16">
      <c r="A272" s="182">
        <v>40909</v>
      </c>
      <c r="B272" s="106" t="s">
        <v>53</v>
      </c>
      <c r="C272" s="126" t="s">
        <v>1</v>
      </c>
      <c r="D272" s="100">
        <v>91.955038542859256</v>
      </c>
      <c r="E272" s="100">
        <v>61.83060891287667</v>
      </c>
      <c r="F272" s="103">
        <f t="shared" si="14"/>
        <v>30.124429629982586</v>
      </c>
      <c r="G272" s="303">
        <v>3</v>
      </c>
      <c r="H272" s="310"/>
      <c r="I272" s="391"/>
      <c r="J272" s="104">
        <f t="shared" si="13"/>
        <v>0.67240044583373304</v>
      </c>
      <c r="K272" s="100">
        <v>136</v>
      </c>
      <c r="L272" s="100">
        <v>69</v>
      </c>
      <c r="M272" s="100">
        <f t="shared" si="19"/>
        <v>67</v>
      </c>
      <c r="N272" s="100"/>
      <c r="O272" s="100">
        <v>6</v>
      </c>
    </row>
    <row r="273" spans="1:17">
      <c r="A273" s="182">
        <v>40909</v>
      </c>
      <c r="B273" s="107" t="s">
        <v>54</v>
      </c>
      <c r="C273" s="126" t="s">
        <v>1</v>
      </c>
      <c r="D273" s="100">
        <v>25.494392228429206</v>
      </c>
      <c r="E273" s="100">
        <v>19.29883030482701</v>
      </c>
      <c r="F273" s="103">
        <f t="shared" si="14"/>
        <v>6.1955619236021953</v>
      </c>
      <c r="G273" s="337">
        <v>2</v>
      </c>
      <c r="H273" s="310"/>
      <c r="I273" s="380"/>
      <c r="J273" s="104">
        <f t="shared" si="13"/>
        <v>0.75698334488266694</v>
      </c>
      <c r="K273" s="100">
        <v>204</v>
      </c>
      <c r="L273" s="100">
        <v>136</v>
      </c>
      <c r="M273" s="100">
        <f t="shared" si="19"/>
        <v>68</v>
      </c>
      <c r="N273" s="111"/>
      <c r="O273" s="100">
        <v>4</v>
      </c>
    </row>
    <row r="274" spans="1:17">
      <c r="A274" s="182">
        <v>40909</v>
      </c>
      <c r="B274" s="107" t="s">
        <v>55</v>
      </c>
      <c r="C274" s="126" t="s">
        <v>1</v>
      </c>
      <c r="D274" s="100">
        <v>131.96009111404419</v>
      </c>
      <c r="E274" s="100">
        <v>64.628391861915588</v>
      </c>
      <c r="F274" s="103">
        <f t="shared" si="14"/>
        <v>67.331699252128601</v>
      </c>
      <c r="G274" s="100">
        <v>3</v>
      </c>
      <c r="H274" s="310"/>
      <c r="I274" s="380"/>
      <c r="J274" s="104">
        <f t="shared" si="13"/>
        <v>0.48975710244138615</v>
      </c>
      <c r="K274" s="112"/>
      <c r="L274" s="112"/>
      <c r="M274" s="112"/>
      <c r="N274" s="112"/>
      <c r="O274" s="100"/>
    </row>
    <row r="275" spans="1:17">
      <c r="A275" s="182">
        <v>40909</v>
      </c>
      <c r="B275" s="107" t="s">
        <v>56</v>
      </c>
      <c r="C275" s="126" t="s">
        <v>1</v>
      </c>
      <c r="D275" s="100">
        <v>32.384846270084381</v>
      </c>
      <c r="E275" s="100">
        <v>22.732421875</v>
      </c>
      <c r="F275" s="103">
        <f t="shared" si="14"/>
        <v>9.6524243950843811</v>
      </c>
      <c r="G275" s="112">
        <v>2</v>
      </c>
      <c r="H275" s="310"/>
      <c r="I275" s="380"/>
      <c r="J275" s="104">
        <f t="shared" si="13"/>
        <v>0.7019462647874033</v>
      </c>
      <c r="N275" s="100"/>
      <c r="O275" s="100"/>
    </row>
    <row r="276" spans="1:17">
      <c r="A276" s="182">
        <v>40909</v>
      </c>
      <c r="B276" s="107" t="s">
        <v>57</v>
      </c>
      <c r="C276" s="126" t="s">
        <v>1</v>
      </c>
      <c r="D276" s="100">
        <v>30.137853622436523</v>
      </c>
      <c r="E276" s="100">
        <v>28.929569467902184</v>
      </c>
      <c r="F276" s="103">
        <f t="shared" si="14"/>
        <v>1.2082841545343399</v>
      </c>
      <c r="G276" s="112">
        <v>2</v>
      </c>
      <c r="I276" s="111"/>
      <c r="J276" s="104">
        <f t="shared" si="13"/>
        <v>0.95990808868900945</v>
      </c>
      <c r="N276" s="100"/>
      <c r="O276" s="100"/>
    </row>
    <row r="277" spans="1:17">
      <c r="A277" s="182">
        <v>40940</v>
      </c>
      <c r="B277" s="97" t="s">
        <v>47</v>
      </c>
      <c r="C277" s="126" t="s">
        <v>1</v>
      </c>
      <c r="D277" s="100">
        <v>1497.3247853296343</v>
      </c>
      <c r="E277" s="100">
        <v>1248.2287364415185</v>
      </c>
      <c r="F277" s="103">
        <f t="shared" si="14"/>
        <v>249.09604888811577</v>
      </c>
      <c r="G277" s="303">
        <v>24</v>
      </c>
      <c r="H277" s="100">
        <v>108.96457481384277</v>
      </c>
      <c r="I277" s="99">
        <v>1</v>
      </c>
      <c r="J277" s="104">
        <f t="shared" si="13"/>
        <v>0.83363926695885315</v>
      </c>
      <c r="K277" s="100">
        <v>4900</v>
      </c>
      <c r="L277" s="100">
        <v>3480</v>
      </c>
      <c r="M277" s="100">
        <f t="shared" ref="M277:M284" si="20">K277-L277</f>
        <v>1420</v>
      </c>
      <c r="N277" s="100"/>
      <c r="O277" s="100">
        <v>26</v>
      </c>
    </row>
    <row r="278" spans="1:17">
      <c r="A278" s="182">
        <v>40940</v>
      </c>
      <c r="B278" s="97" t="s">
        <v>48</v>
      </c>
      <c r="C278" s="126" t="s">
        <v>1</v>
      </c>
      <c r="D278" s="100">
        <v>2163.6736304155793</v>
      </c>
      <c r="E278" s="100">
        <v>1739.8655187957947</v>
      </c>
      <c r="F278" s="103">
        <f t="shared" si="14"/>
        <v>423.80811161978454</v>
      </c>
      <c r="G278" s="112">
        <v>31</v>
      </c>
      <c r="H278" s="100">
        <v>120.36256980895996</v>
      </c>
      <c r="I278" s="99">
        <v>3</v>
      </c>
      <c r="J278" s="104">
        <f t="shared" si="13"/>
        <v>0.80412567511931865</v>
      </c>
      <c r="K278" s="100">
        <v>8219</v>
      </c>
      <c r="L278" s="100">
        <v>4935</v>
      </c>
      <c r="M278" s="100">
        <f t="shared" si="20"/>
        <v>3284</v>
      </c>
      <c r="N278" s="103"/>
      <c r="O278" s="103">
        <v>52</v>
      </c>
    </row>
    <row r="279" spans="1:17">
      <c r="A279" s="182">
        <v>40940</v>
      </c>
      <c r="B279" s="106" t="s">
        <v>49</v>
      </c>
      <c r="C279" s="126" t="s">
        <v>1</v>
      </c>
      <c r="D279" s="100">
        <v>425.80281197359727</v>
      </c>
      <c r="E279" s="100">
        <v>350.39312499999994</v>
      </c>
      <c r="F279" s="103">
        <f t="shared" si="14"/>
        <v>75.409686973597331</v>
      </c>
      <c r="G279" s="337">
        <v>5</v>
      </c>
      <c r="H279" s="100">
        <v>29.271766662597656</v>
      </c>
      <c r="I279" s="99">
        <v>2</v>
      </c>
      <c r="J279" s="104">
        <f t="shared" ref="J279:J342" si="21">E279/D279</f>
        <v>0.82289997892669331</v>
      </c>
      <c r="K279" s="100">
        <v>4468</v>
      </c>
      <c r="L279" s="100">
        <v>1569</v>
      </c>
      <c r="M279" s="100">
        <f t="shared" si="20"/>
        <v>2899</v>
      </c>
      <c r="N279" s="103"/>
      <c r="O279" s="103">
        <v>33</v>
      </c>
    </row>
    <row r="280" spans="1:17">
      <c r="A280" s="182">
        <v>40940</v>
      </c>
      <c r="B280" s="106" t="s">
        <v>50</v>
      </c>
      <c r="C280" s="126" t="s">
        <v>1</v>
      </c>
      <c r="D280" s="100">
        <v>0</v>
      </c>
      <c r="E280" s="100">
        <v>0</v>
      </c>
      <c r="F280" s="103">
        <f t="shared" si="14"/>
        <v>0</v>
      </c>
      <c r="G280" s="112">
        <v>0</v>
      </c>
      <c r="H280" s="100"/>
      <c r="J280" s="104">
        <v>0</v>
      </c>
      <c r="K280" s="100">
        <v>0</v>
      </c>
      <c r="L280" s="100">
        <v>0</v>
      </c>
      <c r="M280" s="100">
        <f t="shared" si="20"/>
        <v>0</v>
      </c>
      <c r="N280" s="103"/>
      <c r="O280" s="103">
        <v>0</v>
      </c>
    </row>
    <row r="281" spans="1:17">
      <c r="A281" s="182">
        <v>40940</v>
      </c>
      <c r="B281" s="106" t="s">
        <v>51</v>
      </c>
      <c r="C281" s="126" t="s">
        <v>1</v>
      </c>
      <c r="D281" s="100">
        <v>321.18466897135659</v>
      </c>
      <c r="E281" s="100">
        <v>187.95643415178571</v>
      </c>
      <c r="F281" s="103">
        <f t="shared" si="14"/>
        <v>133.22823481957087</v>
      </c>
      <c r="G281" s="337">
        <v>4</v>
      </c>
      <c r="H281" s="366"/>
      <c r="J281" s="104">
        <f t="shared" si="21"/>
        <v>0.5851974029574486</v>
      </c>
      <c r="K281" s="111">
        <v>588</v>
      </c>
      <c r="L281" s="100">
        <v>86</v>
      </c>
      <c r="M281" s="100">
        <f t="shared" si="20"/>
        <v>502</v>
      </c>
      <c r="N281" s="103"/>
      <c r="O281" s="103">
        <v>7</v>
      </c>
    </row>
    <row r="282" spans="1:17">
      <c r="A282" s="182">
        <v>40940</v>
      </c>
      <c r="B282" s="106" t="s">
        <v>52</v>
      </c>
      <c r="C282" s="126" t="s">
        <v>1</v>
      </c>
      <c r="D282" s="100">
        <v>84.728371137753129</v>
      </c>
      <c r="E282" s="100">
        <v>65.706473214285722</v>
      </c>
      <c r="F282" s="103">
        <f t="shared" si="14"/>
        <v>19.021897923467407</v>
      </c>
      <c r="G282" s="112">
        <v>3</v>
      </c>
      <c r="H282" s="366"/>
      <c r="J282" s="104">
        <f t="shared" si="21"/>
        <v>0.77549553156709206</v>
      </c>
      <c r="K282" s="100">
        <v>96</v>
      </c>
      <c r="L282" s="100">
        <v>42</v>
      </c>
      <c r="M282" s="100">
        <f t="shared" si="20"/>
        <v>54</v>
      </c>
      <c r="N282" s="100"/>
      <c r="O282" s="100">
        <v>6</v>
      </c>
    </row>
    <row r="283" spans="1:17">
      <c r="A283" s="182">
        <v>40940</v>
      </c>
      <c r="B283" s="106" t="s">
        <v>53</v>
      </c>
      <c r="C283" s="126" t="s">
        <v>1</v>
      </c>
      <c r="D283" s="100">
        <v>91.955038542859256</v>
      </c>
      <c r="E283" s="100">
        <v>62.81010110037667</v>
      </c>
      <c r="F283" s="103">
        <f t="shared" si="14"/>
        <v>29.144937442482586</v>
      </c>
      <c r="G283" s="303">
        <v>3</v>
      </c>
      <c r="H283" s="366"/>
      <c r="J283" s="104">
        <f t="shared" si="21"/>
        <v>0.68305230573201881</v>
      </c>
      <c r="K283" s="100">
        <v>136</v>
      </c>
      <c r="L283" s="100">
        <v>69</v>
      </c>
      <c r="M283" s="100">
        <f t="shared" si="20"/>
        <v>67</v>
      </c>
      <c r="N283" s="100"/>
      <c r="O283" s="100">
        <v>6</v>
      </c>
    </row>
    <row r="284" spans="1:17">
      <c r="A284" s="182">
        <v>40940</v>
      </c>
      <c r="B284" s="107" t="s">
        <v>54</v>
      </c>
      <c r="C284" s="126" t="s">
        <v>1</v>
      </c>
      <c r="D284" s="100">
        <v>25.494392228429206</v>
      </c>
      <c r="E284" s="100">
        <v>19.29883030482701</v>
      </c>
      <c r="F284" s="103">
        <f t="shared" ref="F284:F347" si="22">D284-E284</f>
        <v>6.1955619236021953</v>
      </c>
      <c r="G284" s="337">
        <v>2</v>
      </c>
      <c r="H284" s="366"/>
      <c r="J284" s="104">
        <f t="shared" si="21"/>
        <v>0.75698334488266694</v>
      </c>
      <c r="K284" s="100">
        <v>204</v>
      </c>
      <c r="L284" s="100">
        <v>136</v>
      </c>
      <c r="M284" s="100">
        <f t="shared" si="20"/>
        <v>68</v>
      </c>
      <c r="N284" s="111"/>
      <c r="O284" s="100">
        <v>4</v>
      </c>
    </row>
    <row r="285" spans="1:17">
      <c r="A285" s="182">
        <v>40940</v>
      </c>
      <c r="B285" s="107" t="s">
        <v>55</v>
      </c>
      <c r="C285" s="126" t="s">
        <v>1</v>
      </c>
      <c r="D285" s="100">
        <v>131.96009111404419</v>
      </c>
      <c r="E285" s="100">
        <v>65.914524674415588</v>
      </c>
      <c r="F285" s="103">
        <f t="shared" si="22"/>
        <v>66.045566439628601</v>
      </c>
      <c r="G285" s="100">
        <v>3</v>
      </c>
      <c r="H285" s="366"/>
      <c r="J285" s="104">
        <f t="shared" si="21"/>
        <v>0.49950347955921098</v>
      </c>
      <c r="N285" s="111"/>
      <c r="O285" s="100"/>
    </row>
    <row r="286" spans="1:17">
      <c r="A286" s="182">
        <v>40940</v>
      </c>
      <c r="B286" s="107" t="s">
        <v>56</v>
      </c>
      <c r="C286" s="126" t="s">
        <v>1</v>
      </c>
      <c r="D286" s="100">
        <v>32.384846270084381</v>
      </c>
      <c r="E286" s="100">
        <v>23.447265625</v>
      </c>
      <c r="F286" s="103">
        <f t="shared" si="22"/>
        <v>8.9375806450843811</v>
      </c>
      <c r="G286" s="112">
        <v>2</v>
      </c>
      <c r="H286" s="366"/>
      <c r="J286" s="104">
        <f t="shared" si="21"/>
        <v>0.72401966739176704</v>
      </c>
      <c r="N286" s="103"/>
      <c r="O286" s="103"/>
    </row>
    <row r="287" spans="1:17">
      <c r="A287" s="182">
        <v>40940</v>
      </c>
      <c r="B287" s="107" t="s">
        <v>57</v>
      </c>
      <c r="C287" s="126" t="s">
        <v>1</v>
      </c>
      <c r="D287" s="100">
        <v>30.137853622436523</v>
      </c>
      <c r="E287" s="100">
        <v>28.929569467902184</v>
      </c>
      <c r="F287" s="103">
        <f t="shared" si="22"/>
        <v>1.2082841545343399</v>
      </c>
      <c r="G287" s="112">
        <v>2</v>
      </c>
      <c r="H287" s="100"/>
      <c r="J287" s="104">
        <f t="shared" si="21"/>
        <v>0.95990808868900945</v>
      </c>
      <c r="N287" s="103"/>
      <c r="O287" s="103"/>
    </row>
    <row r="288" spans="1:17">
      <c r="A288" s="182">
        <v>40969</v>
      </c>
      <c r="B288" s="97" t="s">
        <v>47</v>
      </c>
      <c r="C288" s="126" t="s">
        <v>1</v>
      </c>
      <c r="D288" s="100">
        <v>1501.1878866638226</v>
      </c>
      <c r="E288" s="100">
        <v>1333.0597812135995</v>
      </c>
      <c r="F288" s="103">
        <f t="shared" si="22"/>
        <v>168.12810545022307</v>
      </c>
      <c r="G288" s="100">
        <v>24</v>
      </c>
      <c r="H288" s="100">
        <v>122.72797584533691</v>
      </c>
      <c r="I288" s="99">
        <v>1</v>
      </c>
      <c r="J288" s="104">
        <f t="shared" si="21"/>
        <v>0.88800328929920691</v>
      </c>
      <c r="K288" s="100">
        <v>5027</v>
      </c>
      <c r="L288" s="100">
        <v>3627</v>
      </c>
      <c r="M288" s="100">
        <f t="shared" ref="M288:M297" si="23">K288-L288</f>
        <v>1400</v>
      </c>
      <c r="N288" s="103"/>
      <c r="O288" s="103">
        <v>26</v>
      </c>
      <c r="P288" s="337"/>
      <c r="Q288" s="337"/>
    </row>
    <row r="289" spans="1:17">
      <c r="A289" s="182">
        <v>40969</v>
      </c>
      <c r="B289" s="97" t="s">
        <v>48</v>
      </c>
      <c r="C289" s="126" t="s">
        <v>1</v>
      </c>
      <c r="D289" s="100">
        <v>2547.4573995676396</v>
      </c>
      <c r="E289" s="100">
        <v>1839.774377789875</v>
      </c>
      <c r="F289" s="103">
        <f t="shared" si="22"/>
        <v>707.68302177776468</v>
      </c>
      <c r="G289" s="100">
        <v>31</v>
      </c>
      <c r="H289" s="100">
        <v>139.86136054992676</v>
      </c>
      <c r="I289" s="99">
        <v>3</v>
      </c>
      <c r="J289" s="104">
        <f t="shared" si="21"/>
        <v>0.72220025273126287</v>
      </c>
      <c r="K289" s="100">
        <v>8534</v>
      </c>
      <c r="L289" s="103">
        <v>5068</v>
      </c>
      <c r="M289" s="100">
        <f t="shared" si="23"/>
        <v>3466</v>
      </c>
      <c r="O289" s="100">
        <v>52</v>
      </c>
      <c r="P289" s="100"/>
      <c r="Q289" s="103"/>
    </row>
    <row r="290" spans="1:17">
      <c r="A290" s="182">
        <v>40969</v>
      </c>
      <c r="B290" s="106" t="s">
        <v>49</v>
      </c>
      <c r="C290" s="126" t="s">
        <v>1</v>
      </c>
      <c r="D290" s="100">
        <v>484.36469160635897</v>
      </c>
      <c r="E290" s="100">
        <v>348.2303794642857</v>
      </c>
      <c r="F290" s="103">
        <f t="shared" si="22"/>
        <v>136.13431214207327</v>
      </c>
      <c r="G290" s="103">
        <v>5</v>
      </c>
      <c r="H290" s="100">
        <v>28.316896438598633</v>
      </c>
      <c r="I290" s="99">
        <v>2</v>
      </c>
      <c r="J290" s="104">
        <f t="shared" si="21"/>
        <v>0.71894253544659892</v>
      </c>
      <c r="K290" s="100">
        <v>4444</v>
      </c>
      <c r="L290" s="100">
        <v>1500</v>
      </c>
      <c r="M290" s="100">
        <f t="shared" si="23"/>
        <v>2944</v>
      </c>
      <c r="N290" s="103"/>
      <c r="O290" s="103">
        <v>33</v>
      </c>
      <c r="P290" s="337"/>
      <c r="Q290" s="337"/>
    </row>
    <row r="291" spans="1:17">
      <c r="A291" s="182">
        <v>40969</v>
      </c>
      <c r="B291" s="106" t="s">
        <v>50</v>
      </c>
      <c r="C291" s="126" t="s">
        <v>1</v>
      </c>
      <c r="D291" s="100">
        <v>0</v>
      </c>
      <c r="E291" s="100">
        <v>0</v>
      </c>
      <c r="F291" s="103">
        <f t="shared" si="22"/>
        <v>0</v>
      </c>
      <c r="G291" s="99">
        <v>0</v>
      </c>
      <c r="H291" s="100"/>
      <c r="I291" s="337"/>
      <c r="J291" s="104">
        <v>0</v>
      </c>
      <c r="K291" s="100">
        <v>0</v>
      </c>
      <c r="L291" s="100">
        <v>0</v>
      </c>
      <c r="M291" s="100">
        <f t="shared" si="23"/>
        <v>0</v>
      </c>
      <c r="N291" s="103"/>
      <c r="O291" s="103">
        <v>0</v>
      </c>
      <c r="P291" s="337"/>
      <c r="Q291" s="337"/>
    </row>
    <row r="292" spans="1:17">
      <c r="A292" s="182">
        <v>40969</v>
      </c>
      <c r="B292" s="106" t="s">
        <v>51</v>
      </c>
      <c r="C292" s="126" t="s">
        <v>1</v>
      </c>
      <c r="D292" s="100">
        <v>328.15283946576528</v>
      </c>
      <c r="E292" s="100">
        <v>208.01709821428571</v>
      </c>
      <c r="F292" s="103">
        <f t="shared" si="22"/>
        <v>120.13574125147957</v>
      </c>
      <c r="G292" s="112">
        <v>3</v>
      </c>
      <c r="H292" s="383"/>
      <c r="I292" s="337"/>
      <c r="J292" s="104">
        <f t="shared" si="21"/>
        <v>0.63390308782011073</v>
      </c>
      <c r="K292" s="100">
        <v>588</v>
      </c>
      <c r="L292" s="100">
        <v>86</v>
      </c>
      <c r="M292" s="100">
        <f t="shared" si="23"/>
        <v>502</v>
      </c>
      <c r="N292" s="103"/>
      <c r="O292" s="103">
        <v>7</v>
      </c>
      <c r="P292" s="337"/>
      <c r="Q292" s="337"/>
    </row>
    <row r="293" spans="1:17">
      <c r="A293" s="182">
        <v>40969</v>
      </c>
      <c r="B293" s="106" t="s">
        <v>52</v>
      </c>
      <c r="C293" s="126" t="s">
        <v>1</v>
      </c>
      <c r="D293" s="100">
        <v>84.728515625</v>
      </c>
      <c r="E293" s="100">
        <v>54.397321428571431</v>
      </c>
      <c r="F293" s="103">
        <f t="shared" si="22"/>
        <v>30.331194196428569</v>
      </c>
      <c r="G293" s="100">
        <v>3</v>
      </c>
      <c r="H293" s="383"/>
      <c r="I293" s="337"/>
      <c r="J293" s="104">
        <f t="shared" si="21"/>
        <v>0.642019053766132</v>
      </c>
      <c r="K293" s="100">
        <v>96</v>
      </c>
      <c r="L293" s="100">
        <v>42</v>
      </c>
      <c r="M293" s="100">
        <f t="shared" si="23"/>
        <v>54</v>
      </c>
      <c r="N293" s="100"/>
      <c r="O293" s="100">
        <v>6</v>
      </c>
      <c r="P293" s="337"/>
      <c r="Q293" s="337"/>
    </row>
    <row r="294" spans="1:17">
      <c r="A294" s="182">
        <v>40969</v>
      </c>
      <c r="B294" s="106" t="s">
        <v>53</v>
      </c>
      <c r="C294" s="126" t="s">
        <v>1</v>
      </c>
      <c r="D294" s="100">
        <v>91.955078125</v>
      </c>
      <c r="E294" s="100">
        <v>55.340680803571431</v>
      </c>
      <c r="F294" s="103">
        <f t="shared" si="22"/>
        <v>36.614397321428569</v>
      </c>
      <c r="G294" s="100">
        <v>3</v>
      </c>
      <c r="H294" s="383"/>
      <c r="I294" s="337"/>
      <c r="J294" s="104">
        <f t="shared" si="21"/>
        <v>0.60182299805502371</v>
      </c>
      <c r="K294" s="100">
        <v>136</v>
      </c>
      <c r="L294" s="100">
        <v>69</v>
      </c>
      <c r="M294" s="100">
        <f t="shared" si="23"/>
        <v>67</v>
      </c>
      <c r="N294" s="100"/>
      <c r="O294" s="100">
        <v>6</v>
      </c>
      <c r="P294" s="337"/>
    </row>
    <row r="295" spans="1:17">
      <c r="A295" s="182">
        <v>40969</v>
      </c>
      <c r="B295" s="107" t="s">
        <v>54</v>
      </c>
      <c r="C295" s="126" t="s">
        <v>1</v>
      </c>
      <c r="D295" s="100">
        <v>25.494392228429206</v>
      </c>
      <c r="E295" s="100">
        <v>19.29883030482701</v>
      </c>
      <c r="F295" s="103">
        <f t="shared" si="22"/>
        <v>6.1955619236021953</v>
      </c>
      <c r="G295" s="100">
        <v>2</v>
      </c>
      <c r="H295" s="383"/>
      <c r="I295" s="337"/>
      <c r="J295" s="104">
        <f t="shared" si="21"/>
        <v>0.75698334488266694</v>
      </c>
      <c r="K295" s="100">
        <v>204</v>
      </c>
      <c r="L295" s="100">
        <v>136</v>
      </c>
      <c r="M295" s="100">
        <f t="shared" si="23"/>
        <v>68</v>
      </c>
      <c r="N295" s="111"/>
      <c r="O295" s="100">
        <v>4</v>
      </c>
      <c r="P295" s="337"/>
    </row>
    <row r="296" spans="1:17">
      <c r="A296" s="182">
        <v>40969</v>
      </c>
      <c r="B296" s="107" t="s">
        <v>55</v>
      </c>
      <c r="C296" s="126" t="s">
        <v>1</v>
      </c>
      <c r="D296" s="100">
        <v>131.96060371398926</v>
      </c>
      <c r="E296" s="100">
        <v>67.324680976569653</v>
      </c>
      <c r="F296" s="103">
        <f t="shared" si="22"/>
        <v>64.635922737419605</v>
      </c>
      <c r="G296" s="103">
        <v>3</v>
      </c>
      <c r="H296" s="383"/>
      <c r="I296" s="337"/>
      <c r="J296" s="104">
        <f t="shared" si="21"/>
        <v>0.51018773089647895</v>
      </c>
      <c r="N296" s="103"/>
      <c r="O296" s="103"/>
      <c r="P296" s="337"/>
    </row>
    <row r="297" spans="1:17">
      <c r="A297" s="182">
        <v>40969</v>
      </c>
      <c r="B297" s="107" t="s">
        <v>56</v>
      </c>
      <c r="C297" s="126" t="s">
        <v>1</v>
      </c>
      <c r="D297" s="100">
        <v>43.9921875</v>
      </c>
      <c r="E297" s="100">
        <v>24.2177734375</v>
      </c>
      <c r="F297" s="103">
        <f t="shared" si="22"/>
        <v>19.7744140625</v>
      </c>
      <c r="G297" s="103">
        <v>2</v>
      </c>
      <c r="H297" s="383"/>
      <c r="I297" s="337"/>
      <c r="J297" s="104">
        <f t="shared" si="21"/>
        <v>0.5505016870893269</v>
      </c>
      <c r="K297" s="367">
        <v>96</v>
      </c>
      <c r="L297" s="367">
        <v>40</v>
      </c>
      <c r="M297" s="100">
        <f t="shared" si="23"/>
        <v>56</v>
      </c>
      <c r="N297" s="103"/>
      <c r="O297" s="103">
        <v>4</v>
      </c>
      <c r="P297" s="337"/>
    </row>
    <row r="298" spans="1:17">
      <c r="A298" s="182">
        <v>40969</v>
      </c>
      <c r="B298" s="107" t="s">
        <v>57</v>
      </c>
      <c r="C298" s="126" t="s">
        <v>1</v>
      </c>
      <c r="D298" s="100">
        <v>30.137853622436523</v>
      </c>
      <c r="E298" s="100">
        <v>28.929569467902184</v>
      </c>
      <c r="F298" s="103">
        <f t="shared" si="22"/>
        <v>1.2082841545343399</v>
      </c>
      <c r="G298" s="100">
        <v>2</v>
      </c>
      <c r="H298" s="383"/>
      <c r="I298" s="337"/>
      <c r="J298" s="104">
        <f t="shared" si="21"/>
        <v>0.95990808868900945</v>
      </c>
      <c r="N298" s="103"/>
      <c r="O298" s="103"/>
      <c r="P298" s="337"/>
    </row>
    <row r="299" spans="1:17">
      <c r="A299" s="182">
        <v>41000</v>
      </c>
      <c r="B299" s="97" t="s">
        <v>47</v>
      </c>
      <c r="C299" s="126" t="s">
        <v>1</v>
      </c>
      <c r="D299" s="100">
        <v>1577.0864967234666</v>
      </c>
      <c r="E299" s="99">
        <v>1383.9736050874899</v>
      </c>
      <c r="F299" s="103">
        <f t="shared" si="22"/>
        <v>193.11289163597667</v>
      </c>
      <c r="G299" s="100">
        <v>24</v>
      </c>
      <c r="H299" s="103">
        <v>56.768781661987305</v>
      </c>
      <c r="I299" s="99">
        <v>1</v>
      </c>
      <c r="J299" s="104">
        <f t="shared" si="21"/>
        <v>0.87755085593771465</v>
      </c>
      <c r="K299" s="100">
        <v>5092</v>
      </c>
      <c r="L299" s="100">
        <v>3785</v>
      </c>
      <c r="M299" s="100">
        <f t="shared" ref="M299:M306" si="24">K299-L299</f>
        <v>1307</v>
      </c>
      <c r="N299" s="103"/>
      <c r="O299" s="103">
        <v>26</v>
      </c>
      <c r="P299" s="337"/>
    </row>
    <row r="300" spans="1:17">
      <c r="A300" s="182">
        <v>41000</v>
      </c>
      <c r="B300" s="97" t="s">
        <v>48</v>
      </c>
      <c r="C300" s="126" t="s">
        <v>1</v>
      </c>
      <c r="D300" s="100">
        <v>2547.4643789926786</v>
      </c>
      <c r="E300" s="99">
        <v>1918.4741404789843</v>
      </c>
      <c r="F300" s="103">
        <f t="shared" si="22"/>
        <v>628.99023851369429</v>
      </c>
      <c r="G300" s="100">
        <v>31</v>
      </c>
      <c r="H300" s="103">
        <v>94.246667861938477</v>
      </c>
      <c r="I300" s="99">
        <v>3</v>
      </c>
      <c r="J300" s="104">
        <f t="shared" si="21"/>
        <v>0.75309164528439432</v>
      </c>
      <c r="K300" s="100">
        <v>9191</v>
      </c>
      <c r="L300" s="100">
        <v>5993</v>
      </c>
      <c r="M300" s="100">
        <f t="shared" si="24"/>
        <v>3198</v>
      </c>
      <c r="N300" s="103"/>
      <c r="O300" s="103">
        <v>52</v>
      </c>
      <c r="P300" s="337"/>
    </row>
    <row r="301" spans="1:17">
      <c r="A301" s="182">
        <v>41000</v>
      </c>
      <c r="B301" s="106" t="s">
        <v>49</v>
      </c>
      <c r="C301" s="126" t="s">
        <v>1</v>
      </c>
      <c r="D301" s="100">
        <v>484.36469160635897</v>
      </c>
      <c r="E301" s="99">
        <v>349.95164620535712</v>
      </c>
      <c r="F301" s="103">
        <f t="shared" si="22"/>
        <v>134.41304540100185</v>
      </c>
      <c r="G301" s="103">
        <v>5</v>
      </c>
      <c r="H301" s="103">
        <v>28.316896438598633</v>
      </c>
      <c r="I301" s="99">
        <v>2</v>
      </c>
      <c r="J301" s="104">
        <f t="shared" si="21"/>
        <v>0.72249619402431853</v>
      </c>
      <c r="K301" s="100">
        <v>4492</v>
      </c>
      <c r="L301" s="100">
        <v>1513</v>
      </c>
      <c r="M301" s="100">
        <f t="shared" si="24"/>
        <v>2979</v>
      </c>
      <c r="N301" s="103"/>
      <c r="O301" s="103">
        <v>33</v>
      </c>
      <c r="P301" s="337"/>
    </row>
    <row r="302" spans="1:17">
      <c r="A302" s="182">
        <v>41000</v>
      </c>
      <c r="B302" s="106" t="s">
        <v>50</v>
      </c>
      <c r="C302" s="126" t="s">
        <v>1</v>
      </c>
      <c r="D302" s="100">
        <v>0</v>
      </c>
      <c r="E302" s="99">
        <v>0</v>
      </c>
      <c r="F302" s="103">
        <f t="shared" si="22"/>
        <v>0</v>
      </c>
      <c r="G302" s="99">
        <v>0</v>
      </c>
      <c r="H302" s="383"/>
      <c r="I302" s="337"/>
      <c r="J302" s="104">
        <v>0</v>
      </c>
      <c r="K302" s="100">
        <v>0</v>
      </c>
      <c r="L302" s="100">
        <v>0</v>
      </c>
      <c r="M302" s="100">
        <f t="shared" si="24"/>
        <v>0</v>
      </c>
      <c r="N302" s="103"/>
      <c r="O302" s="103">
        <v>0</v>
      </c>
      <c r="P302" s="337"/>
    </row>
    <row r="303" spans="1:17">
      <c r="A303" s="182">
        <v>41000</v>
      </c>
      <c r="B303" s="106" t="s">
        <v>51</v>
      </c>
      <c r="C303" s="126" t="s">
        <v>1</v>
      </c>
      <c r="D303" s="100">
        <v>329.06201915326528</v>
      </c>
      <c r="E303" s="99">
        <v>214.2940625</v>
      </c>
      <c r="F303" s="103">
        <f t="shared" si="22"/>
        <v>114.76795665326529</v>
      </c>
      <c r="G303" s="112">
        <v>3</v>
      </c>
      <c r="H303" s="383"/>
      <c r="I303" s="337"/>
      <c r="J303" s="104">
        <f t="shared" si="21"/>
        <v>0.65122697250632722</v>
      </c>
      <c r="K303" s="100">
        <v>588</v>
      </c>
      <c r="L303" s="100">
        <v>86</v>
      </c>
      <c r="M303" s="100">
        <f t="shared" si="24"/>
        <v>502</v>
      </c>
      <c r="N303" s="103"/>
      <c r="O303" s="103">
        <v>7</v>
      </c>
      <c r="P303" s="337"/>
    </row>
    <row r="304" spans="1:17">
      <c r="A304" s="182">
        <v>41000</v>
      </c>
      <c r="B304" s="106" t="s">
        <v>52</v>
      </c>
      <c r="C304" s="126" t="s">
        <v>1</v>
      </c>
      <c r="D304" s="100">
        <v>84.728515625</v>
      </c>
      <c r="E304" s="99">
        <v>54.547712053571431</v>
      </c>
      <c r="F304" s="103">
        <f t="shared" si="22"/>
        <v>30.180803571428569</v>
      </c>
      <c r="G304" s="100">
        <v>3</v>
      </c>
      <c r="H304" s="383"/>
      <c r="I304" s="337"/>
      <c r="J304" s="104">
        <f t="shared" si="21"/>
        <v>0.64379402437538491</v>
      </c>
      <c r="K304" s="100">
        <v>96</v>
      </c>
      <c r="L304" s="100">
        <v>42</v>
      </c>
      <c r="M304" s="100">
        <f t="shared" si="24"/>
        <v>54</v>
      </c>
      <c r="N304" s="100"/>
      <c r="O304" s="100">
        <v>6</v>
      </c>
      <c r="P304" s="337"/>
    </row>
    <row r="305" spans="1:16">
      <c r="A305" s="182">
        <v>41000</v>
      </c>
      <c r="B305" s="106" t="s">
        <v>53</v>
      </c>
      <c r="C305" s="126" t="s">
        <v>1</v>
      </c>
      <c r="D305" s="100">
        <v>91.955078125</v>
      </c>
      <c r="E305" s="99">
        <v>56.147321428571431</v>
      </c>
      <c r="F305" s="103">
        <f t="shared" si="22"/>
        <v>35.807756696428569</v>
      </c>
      <c r="G305" s="100">
        <v>3</v>
      </c>
      <c r="H305" s="383"/>
      <c r="I305" s="337"/>
      <c r="J305" s="104">
        <f t="shared" si="21"/>
        <v>0.61059511419529267</v>
      </c>
      <c r="K305" s="100">
        <v>136</v>
      </c>
      <c r="L305" s="100">
        <v>69</v>
      </c>
      <c r="M305" s="100">
        <f t="shared" si="24"/>
        <v>67</v>
      </c>
      <c r="N305" s="100"/>
      <c r="O305" s="100">
        <v>6</v>
      </c>
      <c r="P305" s="337"/>
    </row>
    <row r="306" spans="1:16">
      <c r="A306" s="182">
        <v>41000</v>
      </c>
      <c r="B306" s="107" t="s">
        <v>54</v>
      </c>
      <c r="C306" s="126" t="s">
        <v>1</v>
      </c>
      <c r="D306" s="99">
        <v>25.494392228429206</v>
      </c>
      <c r="E306" s="99">
        <v>19.29883030482701</v>
      </c>
      <c r="F306" s="103">
        <f t="shared" si="22"/>
        <v>6.1955619236021953</v>
      </c>
      <c r="G306" s="100">
        <v>2</v>
      </c>
      <c r="H306" s="383"/>
      <c r="I306" s="337"/>
      <c r="J306" s="104">
        <f t="shared" si="21"/>
        <v>0.75698334488266694</v>
      </c>
      <c r="K306" s="100">
        <v>204</v>
      </c>
      <c r="L306" s="100">
        <v>136</v>
      </c>
      <c r="M306" s="100">
        <f t="shared" si="24"/>
        <v>68</v>
      </c>
      <c r="N306" s="103"/>
      <c r="O306" s="103">
        <v>4</v>
      </c>
      <c r="P306" s="337"/>
    </row>
    <row r="307" spans="1:16">
      <c r="A307" s="182">
        <v>41000</v>
      </c>
      <c r="B307" s="107" t="s">
        <v>55</v>
      </c>
      <c r="C307" s="126" t="s">
        <v>1</v>
      </c>
      <c r="D307" s="99">
        <v>131.96060371398926</v>
      </c>
      <c r="E307" s="99">
        <v>68.492649674415588</v>
      </c>
      <c r="F307" s="103">
        <f t="shared" si="22"/>
        <v>63.467954039573669</v>
      </c>
      <c r="G307" s="103">
        <v>3</v>
      </c>
      <c r="H307" s="383"/>
      <c r="I307" s="337"/>
      <c r="J307" s="104">
        <f t="shared" si="21"/>
        <v>0.51903862021475899</v>
      </c>
      <c r="N307" s="103"/>
      <c r="O307" s="103"/>
      <c r="P307" s="337"/>
    </row>
    <row r="308" spans="1:16">
      <c r="A308" s="182">
        <v>41000</v>
      </c>
      <c r="B308" s="107" t="s">
        <v>56</v>
      </c>
      <c r="C308" s="126" t="s">
        <v>1</v>
      </c>
      <c r="D308" s="100">
        <v>43.9921875</v>
      </c>
      <c r="E308" s="99">
        <v>24.9052734375</v>
      </c>
      <c r="F308" s="103">
        <f t="shared" si="22"/>
        <v>19.0869140625</v>
      </c>
      <c r="G308" s="103">
        <v>2</v>
      </c>
      <c r="H308" s="383"/>
      <c r="I308" s="337"/>
      <c r="J308" s="104">
        <f t="shared" si="21"/>
        <v>0.56612946190729885</v>
      </c>
      <c r="K308" s="367">
        <v>96</v>
      </c>
      <c r="L308" s="367">
        <v>40</v>
      </c>
      <c r="M308" s="100">
        <f>K308-L308</f>
        <v>56</v>
      </c>
      <c r="N308" s="103"/>
      <c r="O308" s="103">
        <v>4</v>
      </c>
      <c r="P308" s="337"/>
    </row>
    <row r="309" spans="1:16">
      <c r="A309" s="182">
        <v>41000</v>
      </c>
      <c r="B309" s="107" t="s">
        <v>57</v>
      </c>
      <c r="C309" s="126" t="s">
        <v>1</v>
      </c>
      <c r="D309" s="99">
        <v>30.137853622436523</v>
      </c>
      <c r="E309" s="99">
        <v>28.929569467902184</v>
      </c>
      <c r="F309" s="103">
        <f t="shared" si="22"/>
        <v>1.2082841545343399</v>
      </c>
      <c r="G309" s="100">
        <v>2</v>
      </c>
      <c r="H309" s="383"/>
      <c r="I309" s="337"/>
      <c r="J309" s="104">
        <f t="shared" si="21"/>
        <v>0.95990808868900945</v>
      </c>
      <c r="N309" s="103"/>
      <c r="O309" s="103"/>
      <c r="P309" s="337"/>
    </row>
    <row r="310" spans="1:16">
      <c r="A310" s="182">
        <v>41030</v>
      </c>
      <c r="B310" s="97" t="s">
        <v>47</v>
      </c>
      <c r="C310" s="126" t="s">
        <v>1</v>
      </c>
      <c r="D310" s="99">
        <v>2017.9039763346082</v>
      </c>
      <c r="E310" s="100">
        <v>1393.3873964891743</v>
      </c>
      <c r="F310" s="103">
        <f t="shared" si="22"/>
        <v>624.51657984543385</v>
      </c>
      <c r="G310" s="100">
        <v>24</v>
      </c>
      <c r="H310" s="100">
        <v>112.32925224304199</v>
      </c>
      <c r="I310" s="99">
        <v>1</v>
      </c>
      <c r="J310" s="104">
        <f t="shared" si="21"/>
        <v>0.69051224083525131</v>
      </c>
      <c r="K310" s="103">
        <v>5168</v>
      </c>
      <c r="L310" s="103">
        <v>3869</v>
      </c>
      <c r="M310" s="100">
        <f t="shared" ref="M310:M316" si="25">K310-L310</f>
        <v>1299</v>
      </c>
      <c r="N310" s="100"/>
      <c r="O310" s="100">
        <v>26</v>
      </c>
      <c r="P310" s="337"/>
    </row>
    <row r="311" spans="1:16">
      <c r="A311" s="182">
        <v>41030</v>
      </c>
      <c r="B311" s="97" t="s">
        <v>48</v>
      </c>
      <c r="C311" s="126" t="s">
        <v>1</v>
      </c>
      <c r="D311" s="100">
        <v>2580.7737088818112</v>
      </c>
      <c r="E311" s="100">
        <v>1956.0272593907534</v>
      </c>
      <c r="F311" s="103">
        <f t="shared" si="22"/>
        <v>624.74644949105777</v>
      </c>
      <c r="G311" s="100">
        <v>31</v>
      </c>
      <c r="H311" s="100">
        <v>145.33305406570435</v>
      </c>
      <c r="I311" s="99">
        <v>3</v>
      </c>
      <c r="J311" s="104">
        <f t="shared" si="21"/>
        <v>0.75792280921764899</v>
      </c>
      <c r="K311" s="103">
        <v>9783</v>
      </c>
      <c r="L311" s="100">
        <v>6585</v>
      </c>
      <c r="M311" s="100">
        <f t="shared" si="25"/>
        <v>3198</v>
      </c>
      <c r="N311" s="100"/>
      <c r="O311" s="103">
        <v>52</v>
      </c>
      <c r="P311" s="337"/>
    </row>
    <row r="312" spans="1:16">
      <c r="A312" s="182">
        <v>41030</v>
      </c>
      <c r="B312" s="106" t="s">
        <v>49</v>
      </c>
      <c r="C312" s="126" t="s">
        <v>1</v>
      </c>
      <c r="D312" s="100">
        <v>484.36469160635897</v>
      </c>
      <c r="E312" s="100">
        <v>332.87944196428572</v>
      </c>
      <c r="F312" s="103">
        <f t="shared" si="22"/>
        <v>151.48524964207326</v>
      </c>
      <c r="G312" s="103">
        <v>5</v>
      </c>
      <c r="H312" s="100">
        <v>28.316896438598633</v>
      </c>
      <c r="I312" s="99">
        <v>2</v>
      </c>
      <c r="J312" s="104">
        <f t="shared" si="21"/>
        <v>0.68724960289800674</v>
      </c>
      <c r="K312" s="103">
        <v>4489</v>
      </c>
      <c r="L312" s="100">
        <v>1490</v>
      </c>
      <c r="M312" s="100">
        <f t="shared" si="25"/>
        <v>2999</v>
      </c>
      <c r="N312" s="100"/>
      <c r="O312" s="103">
        <v>33</v>
      </c>
      <c r="P312" s="337"/>
    </row>
    <row r="313" spans="1:16">
      <c r="A313" s="182">
        <v>41030</v>
      </c>
      <c r="B313" s="106" t="s">
        <v>50</v>
      </c>
      <c r="C313" s="126" t="s">
        <v>1</v>
      </c>
      <c r="D313" s="100">
        <v>0</v>
      </c>
      <c r="E313" s="100">
        <v>0</v>
      </c>
      <c r="F313" s="103">
        <f t="shared" si="22"/>
        <v>0</v>
      </c>
      <c r="G313" s="99">
        <v>0</v>
      </c>
      <c r="H313" s="100"/>
      <c r="I313" s="337"/>
      <c r="J313" s="104">
        <v>0</v>
      </c>
      <c r="K313" s="100">
        <v>0</v>
      </c>
      <c r="L313" s="100">
        <v>0</v>
      </c>
      <c r="M313" s="100">
        <f t="shared" si="25"/>
        <v>0</v>
      </c>
      <c r="N313" s="103"/>
      <c r="O313" s="103">
        <v>0</v>
      </c>
      <c r="P313" s="337"/>
    </row>
    <row r="314" spans="1:16">
      <c r="A314" s="182">
        <v>41030</v>
      </c>
      <c r="B314" s="106" t="s">
        <v>51</v>
      </c>
      <c r="C314" s="126" t="s">
        <v>1</v>
      </c>
      <c r="D314" s="100">
        <v>330.88135509076528</v>
      </c>
      <c r="E314" s="100">
        <v>216.9981640625</v>
      </c>
      <c r="F314" s="103">
        <f t="shared" si="22"/>
        <v>113.88319102826529</v>
      </c>
      <c r="G314" s="112">
        <v>3</v>
      </c>
      <c r="H314" s="100"/>
      <c r="I314" s="337"/>
      <c r="J314" s="104">
        <f t="shared" si="21"/>
        <v>0.65581865138026418</v>
      </c>
      <c r="K314" s="100">
        <v>588</v>
      </c>
      <c r="L314" s="100">
        <v>86</v>
      </c>
      <c r="M314" s="100">
        <f t="shared" si="25"/>
        <v>502</v>
      </c>
      <c r="N314" s="100"/>
      <c r="O314" s="100">
        <v>7</v>
      </c>
      <c r="P314" s="337"/>
    </row>
    <row r="315" spans="1:16">
      <c r="A315" s="182">
        <v>41030</v>
      </c>
      <c r="B315" s="106" t="s">
        <v>52</v>
      </c>
      <c r="C315" s="126" t="s">
        <v>1</v>
      </c>
      <c r="D315" s="103">
        <v>84.728515625</v>
      </c>
      <c r="E315" s="100">
        <v>54.682477678571431</v>
      </c>
      <c r="F315" s="103">
        <f t="shared" si="22"/>
        <v>30.046037946428569</v>
      </c>
      <c r="G315" s="100">
        <v>3</v>
      </c>
      <c r="H315" s="100"/>
      <c r="I315" s="337"/>
      <c r="J315" s="104">
        <f t="shared" si="21"/>
        <v>0.64538458245380637</v>
      </c>
      <c r="K315" s="100">
        <v>96</v>
      </c>
      <c r="L315" s="100">
        <v>42</v>
      </c>
      <c r="M315" s="100">
        <f t="shared" si="25"/>
        <v>54</v>
      </c>
      <c r="N315" s="103"/>
      <c r="O315" s="100">
        <v>6</v>
      </c>
      <c r="P315" s="337"/>
    </row>
    <row r="316" spans="1:16">
      <c r="A316" s="182">
        <v>41030</v>
      </c>
      <c r="B316" s="106" t="s">
        <v>53</v>
      </c>
      <c r="C316" s="126" t="s">
        <v>1</v>
      </c>
      <c r="D316" s="100">
        <v>91.955078125</v>
      </c>
      <c r="E316" s="100">
        <v>57.118024553571431</v>
      </c>
      <c r="F316" s="103">
        <f t="shared" si="22"/>
        <v>34.837053571428569</v>
      </c>
      <c r="G316" s="100">
        <v>3</v>
      </c>
      <c r="H316" s="100"/>
      <c r="I316" s="337"/>
      <c r="J316" s="104">
        <f t="shared" si="21"/>
        <v>0.62115138955053151</v>
      </c>
      <c r="K316" s="100">
        <v>136</v>
      </c>
      <c r="L316" s="100">
        <v>69</v>
      </c>
      <c r="M316" s="100">
        <f t="shared" si="25"/>
        <v>67</v>
      </c>
      <c r="N316" s="103"/>
      <c r="O316" s="100">
        <v>6</v>
      </c>
      <c r="P316" s="337"/>
    </row>
    <row r="317" spans="1:16">
      <c r="A317" s="182">
        <v>41030</v>
      </c>
      <c r="B317" s="107" t="s">
        <v>54</v>
      </c>
      <c r="C317" s="126" t="s">
        <v>1</v>
      </c>
      <c r="D317" s="100">
        <v>25.494392228429206</v>
      </c>
      <c r="E317" s="100">
        <v>19.29883030482701</v>
      </c>
      <c r="F317" s="103">
        <f t="shared" si="22"/>
        <v>6.1955619236021953</v>
      </c>
      <c r="G317" s="100">
        <v>2</v>
      </c>
      <c r="H317" s="100"/>
      <c r="I317" s="337"/>
      <c r="J317" s="104">
        <f t="shared" si="21"/>
        <v>0.75698334488266694</v>
      </c>
      <c r="K317" s="100">
        <v>204</v>
      </c>
      <c r="L317" s="100">
        <v>136</v>
      </c>
      <c r="M317" s="100">
        <v>68</v>
      </c>
      <c r="N317" s="100"/>
      <c r="O317" s="103">
        <v>4</v>
      </c>
      <c r="P317" s="100"/>
    </row>
    <row r="318" spans="1:16">
      <c r="A318" s="182">
        <v>41030</v>
      </c>
      <c r="B318" s="107" t="s">
        <v>55</v>
      </c>
      <c r="C318" s="126" t="s">
        <v>1</v>
      </c>
      <c r="D318" s="100">
        <v>131.96060371398926</v>
      </c>
      <c r="E318" s="100">
        <v>69.583469986915588</v>
      </c>
      <c r="F318" s="103">
        <f t="shared" si="22"/>
        <v>62.377133727073669</v>
      </c>
      <c r="G318" s="103">
        <v>3</v>
      </c>
      <c r="H318" s="100"/>
      <c r="I318" s="337"/>
      <c r="J318" s="104">
        <f t="shared" si="21"/>
        <v>0.52730487758096689</v>
      </c>
      <c r="L318" s="224"/>
      <c r="N318" s="100"/>
      <c r="O318" s="100"/>
      <c r="P318" s="337"/>
    </row>
    <row r="319" spans="1:16">
      <c r="A319" s="182">
        <v>41030</v>
      </c>
      <c r="B319" s="107" t="s">
        <v>56</v>
      </c>
      <c r="C319" s="126" t="s">
        <v>1</v>
      </c>
      <c r="D319" s="100">
        <v>43.9921875</v>
      </c>
      <c r="E319" s="100">
        <v>25.4599609375</v>
      </c>
      <c r="F319" s="103">
        <f t="shared" si="22"/>
        <v>18.5322265625</v>
      </c>
      <c r="G319" s="103">
        <v>2</v>
      </c>
      <c r="H319" s="100"/>
      <c r="I319" s="337"/>
      <c r="J319" s="104">
        <f t="shared" si="21"/>
        <v>0.57873823477179898</v>
      </c>
      <c r="K319" s="100">
        <v>96</v>
      </c>
      <c r="L319" s="100">
        <v>40</v>
      </c>
      <c r="M319" s="100">
        <v>56</v>
      </c>
      <c r="N319" s="100"/>
      <c r="O319" s="100">
        <v>4</v>
      </c>
      <c r="P319" s="99"/>
    </row>
    <row r="320" spans="1:16">
      <c r="A320" s="182">
        <v>41030</v>
      </c>
      <c r="B320" s="107" t="s">
        <v>57</v>
      </c>
      <c r="C320" s="126" t="s">
        <v>1</v>
      </c>
      <c r="D320" s="103">
        <v>38.916077613830566</v>
      </c>
      <c r="E320" s="100">
        <v>36.783930405974388</v>
      </c>
      <c r="F320" s="103">
        <f t="shared" si="22"/>
        <v>2.1321472078561783</v>
      </c>
      <c r="G320" s="100">
        <v>3</v>
      </c>
      <c r="H320" s="100"/>
      <c r="I320" s="337"/>
      <c r="J320" s="104">
        <f t="shared" si="21"/>
        <v>0.94521166215635199</v>
      </c>
      <c r="N320" s="103"/>
      <c r="O320" s="103"/>
      <c r="P320" s="99"/>
    </row>
    <row r="321" spans="1:17">
      <c r="A321" s="182">
        <v>41061</v>
      </c>
      <c r="B321" s="97" t="s">
        <v>47</v>
      </c>
      <c r="C321" s="126" t="s">
        <v>1</v>
      </c>
      <c r="D321" s="100">
        <v>2132.9062358104857</v>
      </c>
      <c r="E321" s="100">
        <v>1458.83837203856</v>
      </c>
      <c r="F321" s="103">
        <f t="shared" si="22"/>
        <v>674.06786377192566</v>
      </c>
      <c r="G321" s="100">
        <v>24</v>
      </c>
      <c r="H321" s="100">
        <v>48.665863037109375</v>
      </c>
      <c r="I321" s="99">
        <v>1</v>
      </c>
      <c r="J321" s="104">
        <f t="shared" si="21"/>
        <v>0.68396741851346043</v>
      </c>
      <c r="K321" s="103">
        <v>5173</v>
      </c>
      <c r="L321" s="99">
        <v>3857</v>
      </c>
      <c r="M321" s="100">
        <f t="shared" ref="M321:M327" si="26">K321-L321</f>
        <v>1316</v>
      </c>
      <c r="N321" s="103"/>
      <c r="O321" s="100">
        <v>26</v>
      </c>
      <c r="P321" s="103"/>
      <c r="Q321" s="99"/>
    </row>
    <row r="322" spans="1:17">
      <c r="A322" s="182">
        <v>41061</v>
      </c>
      <c r="B322" s="97" t="s">
        <v>48</v>
      </c>
      <c r="C322" s="126" t="s">
        <v>1</v>
      </c>
      <c r="D322" s="100">
        <v>2697.9056438272091</v>
      </c>
      <c r="E322" s="103">
        <v>1996.337123583108</v>
      </c>
      <c r="F322" s="103">
        <f t="shared" si="22"/>
        <v>701.56852024410114</v>
      </c>
      <c r="G322" s="100">
        <v>31</v>
      </c>
      <c r="H322" s="100">
        <v>105.84101057052612</v>
      </c>
      <c r="I322" s="99">
        <v>3</v>
      </c>
      <c r="J322" s="104">
        <f t="shared" si="21"/>
        <v>0.73995809607008112</v>
      </c>
      <c r="K322" s="99">
        <v>9832</v>
      </c>
      <c r="L322" s="337">
        <v>6639</v>
      </c>
      <c r="M322" s="100">
        <f t="shared" si="26"/>
        <v>3193</v>
      </c>
      <c r="N322" s="103"/>
      <c r="O322" s="103">
        <v>52</v>
      </c>
      <c r="P322" s="99"/>
      <c r="Q322" s="337"/>
    </row>
    <row r="323" spans="1:17">
      <c r="A323" s="182">
        <v>41061</v>
      </c>
      <c r="B323" s="106" t="s">
        <v>49</v>
      </c>
      <c r="C323" s="126" t="s">
        <v>1</v>
      </c>
      <c r="D323" s="100">
        <v>543.99549652390124</v>
      </c>
      <c r="E323" s="100">
        <v>329.30316964285714</v>
      </c>
      <c r="F323" s="103">
        <f t="shared" si="22"/>
        <v>214.6923268810441</v>
      </c>
      <c r="G323" s="103">
        <v>5</v>
      </c>
      <c r="H323" s="100">
        <v>28.613235473632812</v>
      </c>
      <c r="I323" s="99">
        <v>2</v>
      </c>
      <c r="J323" s="104">
        <f t="shared" si="21"/>
        <v>0.60534172019269417</v>
      </c>
      <c r="K323" s="99">
        <v>4501</v>
      </c>
      <c r="L323" s="337">
        <v>1517</v>
      </c>
      <c r="M323" s="100">
        <f t="shared" si="26"/>
        <v>2984</v>
      </c>
      <c r="N323" s="103"/>
      <c r="O323" s="103">
        <v>33</v>
      </c>
      <c r="P323" s="99"/>
      <c r="Q323" s="337"/>
    </row>
    <row r="324" spans="1:17">
      <c r="A324" s="182">
        <v>41061</v>
      </c>
      <c r="B324" s="106" t="s">
        <v>50</v>
      </c>
      <c r="C324" s="126" t="s">
        <v>1</v>
      </c>
      <c r="D324" s="100">
        <v>0</v>
      </c>
      <c r="E324" s="103">
        <v>0</v>
      </c>
      <c r="F324" s="103">
        <f t="shared" si="22"/>
        <v>0</v>
      </c>
      <c r="G324" s="99">
        <v>0</v>
      </c>
      <c r="H324" s="100"/>
      <c r="I324" s="337"/>
      <c r="J324" s="104">
        <v>0</v>
      </c>
      <c r="K324" s="100">
        <v>0</v>
      </c>
      <c r="L324" s="100">
        <v>0</v>
      </c>
      <c r="M324" s="100">
        <f t="shared" si="26"/>
        <v>0</v>
      </c>
      <c r="N324" s="103"/>
      <c r="O324" s="103">
        <v>0</v>
      </c>
      <c r="P324" s="99"/>
      <c r="Q324" s="337"/>
    </row>
    <row r="325" spans="1:17">
      <c r="A325" s="182">
        <v>41061</v>
      </c>
      <c r="B325" s="106" t="s">
        <v>51</v>
      </c>
      <c r="C325" s="126" t="s">
        <v>1</v>
      </c>
      <c r="D325" s="103">
        <v>330.88135509076528</v>
      </c>
      <c r="E325" s="100">
        <v>222.010859375</v>
      </c>
      <c r="F325" s="103">
        <f t="shared" si="22"/>
        <v>108.87049571576529</v>
      </c>
      <c r="G325" s="112">
        <v>3</v>
      </c>
      <c r="H325" s="100"/>
      <c r="I325" s="337"/>
      <c r="J325" s="104">
        <f t="shared" si="21"/>
        <v>0.67096817623374205</v>
      </c>
      <c r="K325" s="100">
        <v>588</v>
      </c>
      <c r="L325" s="100">
        <v>86</v>
      </c>
      <c r="M325" s="100">
        <f t="shared" si="26"/>
        <v>502</v>
      </c>
      <c r="N325" s="100"/>
      <c r="O325" s="100">
        <v>7</v>
      </c>
      <c r="P325" s="100"/>
      <c r="Q325" s="100"/>
    </row>
    <row r="326" spans="1:17">
      <c r="A326" s="182">
        <v>41061</v>
      </c>
      <c r="B326" s="106" t="s">
        <v>52</v>
      </c>
      <c r="C326" s="126" t="s">
        <v>1</v>
      </c>
      <c r="D326" s="99">
        <v>84.728515625</v>
      </c>
      <c r="E326" s="100">
        <v>54.654157366071431</v>
      </c>
      <c r="F326" s="103">
        <f t="shared" si="22"/>
        <v>30.074358258928569</v>
      </c>
      <c r="G326" s="100">
        <v>3</v>
      </c>
      <c r="H326" s="100"/>
      <c r="I326" s="337"/>
      <c r="J326" s="104">
        <f t="shared" si="21"/>
        <v>0.64505033474167428</v>
      </c>
      <c r="K326" s="100">
        <v>96</v>
      </c>
      <c r="L326" s="100">
        <v>42</v>
      </c>
      <c r="M326" s="100">
        <f t="shared" si="26"/>
        <v>54</v>
      </c>
      <c r="N326" s="103"/>
      <c r="O326" s="100">
        <v>6</v>
      </c>
      <c r="P326" s="99"/>
    </row>
    <row r="327" spans="1:17">
      <c r="A327" s="182">
        <v>41061</v>
      </c>
      <c r="B327" s="106" t="s">
        <v>53</v>
      </c>
      <c r="C327" s="126" t="s">
        <v>1</v>
      </c>
      <c r="D327" s="103">
        <v>91.955078125</v>
      </c>
      <c r="E327" s="100">
        <v>57.318219866071431</v>
      </c>
      <c r="F327" s="103">
        <f t="shared" si="22"/>
        <v>34.636858258928569</v>
      </c>
      <c r="G327" s="100">
        <v>3</v>
      </c>
      <c r="H327" s="100"/>
      <c r="I327" s="337"/>
      <c r="J327" s="104">
        <f t="shared" si="21"/>
        <v>0.62332848859260792</v>
      </c>
      <c r="K327" s="100">
        <v>136</v>
      </c>
      <c r="L327" s="100">
        <v>69</v>
      </c>
      <c r="M327" s="100">
        <f t="shared" si="26"/>
        <v>67</v>
      </c>
      <c r="N327" s="103"/>
      <c r="O327" s="100">
        <v>6</v>
      </c>
      <c r="P327" s="99"/>
    </row>
    <row r="328" spans="1:17">
      <c r="A328" s="182">
        <v>41061</v>
      </c>
      <c r="B328" s="107" t="s">
        <v>54</v>
      </c>
      <c r="C328" s="126" t="s">
        <v>1</v>
      </c>
      <c r="D328" s="100">
        <v>25.494392228429206</v>
      </c>
      <c r="E328" s="99">
        <v>19.29883030482701</v>
      </c>
      <c r="F328" s="103">
        <f t="shared" si="22"/>
        <v>6.1955619236021953</v>
      </c>
      <c r="G328" s="100">
        <v>2</v>
      </c>
      <c r="H328" s="100"/>
      <c r="I328" s="337"/>
      <c r="J328" s="104">
        <f t="shared" si="21"/>
        <v>0.75698334488266694</v>
      </c>
      <c r="K328" s="100">
        <v>204</v>
      </c>
      <c r="L328" s="100">
        <v>136</v>
      </c>
      <c r="M328" s="100">
        <v>68</v>
      </c>
      <c r="N328" s="100"/>
      <c r="O328" s="103">
        <v>4</v>
      </c>
      <c r="P328" s="99"/>
    </row>
    <row r="329" spans="1:17">
      <c r="A329" s="182">
        <v>41061</v>
      </c>
      <c r="B329" s="107" t="s">
        <v>55</v>
      </c>
      <c r="C329" s="126" t="s">
        <v>1</v>
      </c>
      <c r="D329" s="100">
        <v>131.96060371398926</v>
      </c>
      <c r="E329" s="100">
        <v>70.797337174415588</v>
      </c>
      <c r="F329" s="103">
        <f t="shared" si="22"/>
        <v>61.163266539573669</v>
      </c>
      <c r="G329" s="103">
        <v>3</v>
      </c>
      <c r="H329" s="100"/>
      <c r="I329" s="337"/>
      <c r="J329" s="104">
        <f t="shared" si="21"/>
        <v>0.53650358653906571</v>
      </c>
      <c r="N329" s="100"/>
      <c r="O329" s="103"/>
      <c r="P329" s="99"/>
    </row>
    <row r="330" spans="1:17">
      <c r="A330" s="182">
        <v>41061</v>
      </c>
      <c r="B330" s="107" t="s">
        <v>56</v>
      </c>
      <c r="C330" s="126" t="s">
        <v>1</v>
      </c>
      <c r="D330" s="100">
        <v>43.9921875</v>
      </c>
      <c r="E330" s="100">
        <v>26.0068359375</v>
      </c>
      <c r="F330" s="103">
        <f t="shared" si="22"/>
        <v>17.9853515625</v>
      </c>
      <c r="G330" s="103">
        <v>2</v>
      </c>
      <c r="H330" s="100"/>
      <c r="I330" s="337"/>
      <c r="J330" s="104">
        <f t="shared" si="21"/>
        <v>0.59116941928609479</v>
      </c>
      <c r="K330" s="100">
        <v>96</v>
      </c>
      <c r="L330" s="100">
        <v>40</v>
      </c>
      <c r="M330" s="100">
        <v>56</v>
      </c>
      <c r="N330" s="100"/>
      <c r="O330" s="100">
        <v>4</v>
      </c>
      <c r="P330" s="99"/>
    </row>
    <row r="331" spans="1:17">
      <c r="A331" s="182">
        <v>41061</v>
      </c>
      <c r="B331" s="107" t="s">
        <v>57</v>
      </c>
      <c r="C331" s="126" t="s">
        <v>1</v>
      </c>
      <c r="D331" s="100">
        <v>38.916077613830566</v>
      </c>
      <c r="E331" s="100">
        <v>36.783930405974388</v>
      </c>
      <c r="F331" s="103">
        <f t="shared" si="22"/>
        <v>2.1321472078561783</v>
      </c>
      <c r="G331" s="100">
        <v>3</v>
      </c>
      <c r="H331" s="100"/>
      <c r="I331" s="337"/>
      <c r="J331" s="104">
        <f t="shared" si="21"/>
        <v>0.94521166215635199</v>
      </c>
      <c r="N331" s="100"/>
      <c r="O331" s="103"/>
      <c r="P331" s="99"/>
    </row>
    <row r="332" spans="1:17">
      <c r="A332" s="182">
        <v>41091</v>
      </c>
      <c r="B332" s="97" t="s">
        <v>47</v>
      </c>
      <c r="C332" s="126" t="s">
        <v>1</v>
      </c>
      <c r="D332" s="100">
        <v>2097.10636096492</v>
      </c>
      <c r="E332" s="100">
        <v>1619.2089930106167</v>
      </c>
      <c r="F332" s="103">
        <f t="shared" si="22"/>
        <v>477.89736795430326</v>
      </c>
      <c r="G332" s="100">
        <v>24</v>
      </c>
      <c r="H332" s="100">
        <v>51.203264236450195</v>
      </c>
      <c r="I332" s="99">
        <v>1</v>
      </c>
      <c r="J332" s="104">
        <f t="shared" si="21"/>
        <v>0.77211581784797345</v>
      </c>
      <c r="K332" s="122">
        <v>5169</v>
      </c>
      <c r="L332" s="122">
        <v>3864</v>
      </c>
      <c r="M332" s="100">
        <f t="shared" ref="M332:M358" si="27">K332-L332</f>
        <v>1305</v>
      </c>
      <c r="N332" s="100"/>
      <c r="O332" s="337">
        <v>26</v>
      </c>
      <c r="P332" s="122"/>
      <c r="Q332" s="122"/>
    </row>
    <row r="333" spans="1:17">
      <c r="A333" s="182">
        <v>41091</v>
      </c>
      <c r="B333" s="97" t="s">
        <v>48</v>
      </c>
      <c r="C333" s="126" t="s">
        <v>1</v>
      </c>
      <c r="D333" s="100">
        <v>2663.2683809948126</v>
      </c>
      <c r="E333" s="100">
        <v>2185.252356546287</v>
      </c>
      <c r="F333" s="103">
        <f t="shared" si="22"/>
        <v>478.01602444852551</v>
      </c>
      <c r="G333" s="100">
        <v>31</v>
      </c>
      <c r="H333" s="100">
        <v>86.574878454208374</v>
      </c>
      <c r="I333" s="99">
        <v>3</v>
      </c>
      <c r="J333" s="104">
        <f t="shared" si="21"/>
        <v>0.82051526317825629</v>
      </c>
      <c r="K333" s="99">
        <v>9840</v>
      </c>
      <c r="L333" s="337">
        <v>6633</v>
      </c>
      <c r="M333" s="100">
        <f t="shared" si="27"/>
        <v>3207</v>
      </c>
      <c r="N333" s="100"/>
      <c r="O333" s="103">
        <v>52</v>
      </c>
      <c r="P333" s="99"/>
      <c r="Q333" s="337"/>
    </row>
    <row r="334" spans="1:17">
      <c r="A334" s="182">
        <v>41091</v>
      </c>
      <c r="B334" s="106" t="s">
        <v>49</v>
      </c>
      <c r="C334" s="126" t="s">
        <v>1</v>
      </c>
      <c r="D334" s="100">
        <v>533.57917967718095</v>
      </c>
      <c r="E334" s="100">
        <v>338.48487165178574</v>
      </c>
      <c r="F334" s="103">
        <f t="shared" si="22"/>
        <v>195.09430802539521</v>
      </c>
      <c r="G334" s="100">
        <v>5</v>
      </c>
      <c r="H334" s="100">
        <v>30.621755599975586</v>
      </c>
      <c r="I334" s="99">
        <v>2</v>
      </c>
      <c r="J334" s="104">
        <f t="shared" si="21"/>
        <v>0.63436671546399426</v>
      </c>
      <c r="K334" s="99">
        <v>4506</v>
      </c>
      <c r="L334" s="337">
        <v>1536</v>
      </c>
      <c r="M334" s="100">
        <f t="shared" si="27"/>
        <v>2970</v>
      </c>
      <c r="N334" s="393"/>
      <c r="O334" s="393">
        <v>33</v>
      </c>
      <c r="P334" s="99"/>
      <c r="Q334" s="337"/>
    </row>
    <row r="335" spans="1:17">
      <c r="A335" s="182">
        <v>41091</v>
      </c>
      <c r="B335" s="106" t="s">
        <v>50</v>
      </c>
      <c r="C335" s="126" t="s">
        <v>1</v>
      </c>
      <c r="D335" s="100">
        <v>0</v>
      </c>
      <c r="E335" s="100">
        <v>0</v>
      </c>
      <c r="F335" s="103">
        <f t="shared" si="22"/>
        <v>0</v>
      </c>
      <c r="G335" s="100">
        <v>0</v>
      </c>
      <c r="H335" s="100"/>
      <c r="I335" s="337"/>
      <c r="J335" s="104">
        <v>0</v>
      </c>
      <c r="K335" s="122">
        <v>0</v>
      </c>
      <c r="L335" s="122">
        <v>0</v>
      </c>
      <c r="M335" s="100">
        <f t="shared" si="27"/>
        <v>0</v>
      </c>
      <c r="N335" s="103"/>
      <c r="O335" s="122">
        <v>0</v>
      </c>
      <c r="P335" s="122"/>
      <c r="Q335" s="122"/>
    </row>
    <row r="336" spans="1:17">
      <c r="A336" s="182">
        <v>41091</v>
      </c>
      <c r="B336" s="106" t="s">
        <v>51</v>
      </c>
      <c r="C336" s="126" t="s">
        <v>1</v>
      </c>
      <c r="D336" s="100">
        <v>330.88187079015188</v>
      </c>
      <c r="E336" s="100">
        <v>219.87609375</v>
      </c>
      <c r="F336" s="103">
        <f t="shared" si="22"/>
        <v>111.00577704015188</v>
      </c>
      <c r="G336" s="100">
        <v>3</v>
      </c>
      <c r="H336" s="100"/>
      <c r="I336" s="337"/>
      <c r="J336" s="104">
        <f t="shared" si="21"/>
        <v>0.66451538497691609</v>
      </c>
      <c r="K336" s="337">
        <v>588</v>
      </c>
      <c r="L336" s="337">
        <v>86</v>
      </c>
      <c r="M336" s="100">
        <f t="shared" si="27"/>
        <v>502</v>
      </c>
      <c r="N336" s="100"/>
      <c r="O336" s="100">
        <v>7</v>
      </c>
      <c r="P336" s="337"/>
      <c r="Q336" s="337"/>
    </row>
    <row r="337" spans="1:18">
      <c r="A337" s="182">
        <v>41091</v>
      </c>
      <c r="B337" s="106" t="s">
        <v>52</v>
      </c>
      <c r="C337" s="126" t="s">
        <v>1</v>
      </c>
      <c r="D337" s="100">
        <v>84.728371134959161</v>
      </c>
      <c r="E337" s="100">
        <v>54.705915178571431</v>
      </c>
      <c r="F337" s="103">
        <f t="shared" si="22"/>
        <v>30.022455956387731</v>
      </c>
      <c r="G337" s="100">
        <v>3</v>
      </c>
      <c r="H337" s="100"/>
      <c r="I337" s="337"/>
      <c r="J337" s="104">
        <f t="shared" si="21"/>
        <v>0.64566230231705257</v>
      </c>
      <c r="K337" s="100">
        <v>96</v>
      </c>
      <c r="L337" s="100">
        <v>42</v>
      </c>
      <c r="M337" s="100">
        <f t="shared" si="27"/>
        <v>54</v>
      </c>
      <c r="N337" s="103"/>
      <c r="O337" s="100">
        <v>6</v>
      </c>
      <c r="P337" s="99"/>
    </row>
    <row r="338" spans="1:18">
      <c r="A338" s="182">
        <v>41091</v>
      </c>
      <c r="B338" s="106" t="s">
        <v>53</v>
      </c>
      <c r="C338" s="126" t="s">
        <v>1</v>
      </c>
      <c r="D338" s="100">
        <v>92.573614948429167</v>
      </c>
      <c r="E338" s="100">
        <v>58.294782366071431</v>
      </c>
      <c r="F338" s="103">
        <f t="shared" si="22"/>
        <v>34.278832582357737</v>
      </c>
      <c r="G338" s="100">
        <v>3</v>
      </c>
      <c r="H338" s="100"/>
      <c r="I338" s="337"/>
      <c r="J338" s="104">
        <f t="shared" si="21"/>
        <v>0.62971271456285072</v>
      </c>
      <c r="K338" s="100">
        <v>136</v>
      </c>
      <c r="L338" s="100">
        <v>69</v>
      </c>
      <c r="M338" s="100">
        <f t="shared" si="27"/>
        <v>67</v>
      </c>
      <c r="N338" s="103"/>
      <c r="O338" s="100">
        <v>6</v>
      </c>
      <c r="P338" s="99"/>
    </row>
    <row r="339" spans="1:18">
      <c r="A339" s="182">
        <v>41091</v>
      </c>
      <c r="B339" s="107" t="s">
        <v>54</v>
      </c>
      <c r="C339" s="126" t="s">
        <v>1</v>
      </c>
      <c r="D339" s="100">
        <v>25.494392228429199</v>
      </c>
      <c r="E339" s="100">
        <v>19.29883030482701</v>
      </c>
      <c r="F339" s="103">
        <f t="shared" si="22"/>
        <v>6.1955619236021882</v>
      </c>
      <c r="G339" s="100">
        <v>2</v>
      </c>
      <c r="H339" s="100"/>
      <c r="I339" s="337"/>
      <c r="J339" s="104">
        <f t="shared" si="21"/>
        <v>0.75698334488266716</v>
      </c>
      <c r="K339" s="100">
        <v>204</v>
      </c>
      <c r="L339" s="100">
        <v>136</v>
      </c>
      <c r="M339" s="100">
        <f t="shared" si="27"/>
        <v>68</v>
      </c>
      <c r="N339" s="100"/>
      <c r="O339" s="103">
        <v>4</v>
      </c>
      <c r="P339" s="99"/>
    </row>
    <row r="340" spans="1:18">
      <c r="A340" s="182">
        <v>41091</v>
      </c>
      <c r="B340" s="107" t="s">
        <v>55</v>
      </c>
      <c r="C340" s="126" t="s">
        <v>1</v>
      </c>
      <c r="D340" s="100">
        <v>131.96009111404419</v>
      </c>
      <c r="E340" s="100">
        <v>72.120579361915588</v>
      </c>
      <c r="F340" s="103">
        <f t="shared" si="22"/>
        <v>59.839511752128601</v>
      </c>
      <c r="G340" s="100">
        <v>3</v>
      </c>
      <c r="H340" s="100"/>
      <c r="I340" s="337"/>
      <c r="J340" s="104">
        <f t="shared" si="21"/>
        <v>0.5465332643608638</v>
      </c>
      <c r="N340" s="100"/>
      <c r="O340" s="100"/>
      <c r="P340" s="337"/>
    </row>
    <row r="341" spans="1:18">
      <c r="A341" s="182">
        <v>41091</v>
      </c>
      <c r="B341" s="107" t="s">
        <v>56</v>
      </c>
      <c r="C341" s="126" t="s">
        <v>1</v>
      </c>
      <c r="D341" s="100">
        <v>43.9921875</v>
      </c>
      <c r="E341" s="100">
        <v>26.830078125</v>
      </c>
      <c r="F341" s="103">
        <f t="shared" si="22"/>
        <v>17.162109375</v>
      </c>
      <c r="G341" s="100">
        <v>2</v>
      </c>
      <c r="H341" s="100"/>
      <c r="I341" s="337"/>
      <c r="J341" s="104">
        <f t="shared" si="21"/>
        <v>0.60988279168886517</v>
      </c>
      <c r="K341" s="100">
        <v>96</v>
      </c>
      <c r="L341" s="100">
        <v>40</v>
      </c>
      <c r="M341" s="100">
        <f t="shared" si="27"/>
        <v>56</v>
      </c>
      <c r="N341" s="100"/>
      <c r="O341" s="100">
        <v>4</v>
      </c>
      <c r="P341" s="99"/>
    </row>
    <row r="342" spans="1:18">
      <c r="A342" s="182">
        <v>41091</v>
      </c>
      <c r="B342" s="107" t="s">
        <v>57</v>
      </c>
      <c r="C342" s="126" t="s">
        <v>1</v>
      </c>
      <c r="D342" s="100">
        <v>38.916077613830566</v>
      </c>
      <c r="E342" s="100">
        <v>37.175988420844078</v>
      </c>
      <c r="F342" s="103">
        <f t="shared" si="22"/>
        <v>1.7400891929864883</v>
      </c>
      <c r="G342" s="100">
        <v>3</v>
      </c>
      <c r="H342" s="100"/>
      <c r="I342" s="337"/>
      <c r="J342" s="104">
        <f t="shared" si="21"/>
        <v>0.95528611053113766</v>
      </c>
      <c r="N342" s="100"/>
      <c r="O342" s="103"/>
      <c r="P342" s="99"/>
    </row>
    <row r="343" spans="1:18">
      <c r="A343" s="182">
        <v>41122</v>
      </c>
      <c r="B343" s="97" t="s">
        <v>47</v>
      </c>
      <c r="C343" s="126" t="s">
        <v>1</v>
      </c>
      <c r="D343" s="119">
        <v>2097.1066284506587</v>
      </c>
      <c r="E343" s="119">
        <v>1621</v>
      </c>
      <c r="F343" s="103">
        <f>D343-E343</f>
        <v>476.10662845065872</v>
      </c>
      <c r="G343" s="337">
        <v>24</v>
      </c>
      <c r="H343" s="100">
        <v>51.697162628173828</v>
      </c>
      <c r="I343" s="99">
        <v>1</v>
      </c>
      <c r="J343" s="104">
        <f>E343/D343</f>
        <v>0.77296975652477617</v>
      </c>
      <c r="K343" s="112">
        <v>5281</v>
      </c>
      <c r="L343" s="112">
        <v>3985</v>
      </c>
      <c r="M343" s="100">
        <f t="shared" si="27"/>
        <v>1296</v>
      </c>
      <c r="N343" s="100"/>
      <c r="O343" s="103">
        <v>26</v>
      </c>
      <c r="P343" s="99"/>
    </row>
    <row r="344" spans="1:18">
      <c r="A344" s="182">
        <v>41122</v>
      </c>
      <c r="B344" s="97" t="s">
        <v>48</v>
      </c>
      <c r="C344" s="126" t="s">
        <v>1</v>
      </c>
      <c r="D344" s="100">
        <v>2718.4900736165205</v>
      </c>
      <c r="E344" s="100">
        <v>2185.5190576503105</v>
      </c>
      <c r="F344" s="103">
        <f t="shared" si="22"/>
        <v>532.97101596620996</v>
      </c>
      <c r="G344" s="337">
        <v>31</v>
      </c>
      <c r="H344" s="100">
        <v>87.628528356552124</v>
      </c>
      <c r="I344" s="99">
        <v>3</v>
      </c>
      <c r="J344" s="104">
        <f t="shared" ref="J344:J375" si="28">E344/D344</f>
        <v>0.80394594001324549</v>
      </c>
      <c r="K344" s="100">
        <v>9992</v>
      </c>
      <c r="L344" s="100">
        <v>6714</v>
      </c>
      <c r="M344" s="100">
        <f t="shared" si="27"/>
        <v>3278</v>
      </c>
      <c r="N344" s="100"/>
      <c r="O344" s="103">
        <v>52</v>
      </c>
      <c r="P344" s="99"/>
    </row>
    <row r="345" spans="1:18">
      <c r="A345" s="182">
        <v>41122</v>
      </c>
      <c r="B345" s="106" t="s">
        <v>49</v>
      </c>
      <c r="C345" s="126" t="s">
        <v>1</v>
      </c>
      <c r="D345" s="100">
        <v>628.27000859659165</v>
      </c>
      <c r="E345" s="100">
        <v>364.86609375</v>
      </c>
      <c r="F345" s="103">
        <f t="shared" si="22"/>
        <v>263.40391484659165</v>
      </c>
      <c r="G345" s="337">
        <v>5</v>
      </c>
      <c r="H345" s="100">
        <v>29.831518173217773</v>
      </c>
      <c r="I345" s="99">
        <v>2</v>
      </c>
      <c r="J345" s="104">
        <f t="shared" si="28"/>
        <v>0.58074727228349732</v>
      </c>
      <c r="K345" s="100">
        <v>4506</v>
      </c>
      <c r="L345" s="100">
        <v>1573</v>
      </c>
      <c r="M345" s="100">
        <f t="shared" si="27"/>
        <v>2933</v>
      </c>
      <c r="N345" s="103"/>
      <c r="O345" s="112">
        <v>33</v>
      </c>
      <c r="P345" s="337"/>
      <c r="R345"/>
    </row>
    <row r="346" spans="1:18">
      <c r="A346" s="182">
        <v>41122</v>
      </c>
      <c r="B346" s="106" t="s">
        <v>50</v>
      </c>
      <c r="C346" s="126" t="s">
        <v>1</v>
      </c>
      <c r="D346" s="100">
        <v>0</v>
      </c>
      <c r="E346" s="100">
        <v>0</v>
      </c>
      <c r="F346" s="103">
        <f t="shared" si="22"/>
        <v>0</v>
      </c>
      <c r="G346" s="100">
        <v>0</v>
      </c>
      <c r="H346" s="100"/>
      <c r="I346" s="337"/>
      <c r="J346" s="104">
        <v>0</v>
      </c>
      <c r="K346" s="100">
        <v>0</v>
      </c>
      <c r="L346" s="100">
        <v>0</v>
      </c>
      <c r="M346" s="100">
        <f t="shared" si="27"/>
        <v>0</v>
      </c>
      <c r="N346" s="100"/>
      <c r="O346" s="103">
        <v>0</v>
      </c>
      <c r="P346" s="99"/>
    </row>
    <row r="347" spans="1:18">
      <c r="A347" s="182">
        <v>41122</v>
      </c>
      <c r="B347" s="106" t="s">
        <v>51</v>
      </c>
      <c r="C347" s="126" t="s">
        <v>1</v>
      </c>
      <c r="D347" s="100">
        <v>331.33643321576528</v>
      </c>
      <c r="E347" s="100">
        <v>221.3887890625</v>
      </c>
      <c r="F347" s="103">
        <f t="shared" si="22"/>
        <v>109.94764415326529</v>
      </c>
      <c r="G347" s="337">
        <v>3</v>
      </c>
      <c r="H347" s="100"/>
      <c r="I347" s="337"/>
      <c r="J347" s="104">
        <f t="shared" si="28"/>
        <v>0.66816916846066332</v>
      </c>
      <c r="K347" s="100">
        <v>588</v>
      </c>
      <c r="L347" s="100">
        <v>84</v>
      </c>
      <c r="M347" s="100">
        <f t="shared" si="27"/>
        <v>504</v>
      </c>
      <c r="N347" s="100"/>
      <c r="O347" s="103">
        <v>7</v>
      </c>
      <c r="P347" s="99"/>
    </row>
    <row r="348" spans="1:18">
      <c r="A348" s="182">
        <v>41122</v>
      </c>
      <c r="B348" s="106" t="s">
        <v>52</v>
      </c>
      <c r="C348" s="126" t="s">
        <v>1</v>
      </c>
      <c r="D348" s="100">
        <v>172.056640625</v>
      </c>
      <c r="E348" s="100">
        <v>59.484235491071431</v>
      </c>
      <c r="F348" s="103">
        <f t="shared" ref="F348:F375" si="29">D348-E348</f>
        <v>112.57240513392857</v>
      </c>
      <c r="G348" s="337">
        <v>3</v>
      </c>
      <c r="H348" s="100"/>
      <c r="I348" s="337"/>
      <c r="J348" s="104">
        <f t="shared" si="28"/>
        <v>0.34572472922285052</v>
      </c>
      <c r="K348" s="100">
        <v>96</v>
      </c>
      <c r="L348" s="100">
        <v>42</v>
      </c>
      <c r="M348" s="100">
        <f t="shared" si="27"/>
        <v>54</v>
      </c>
      <c r="N348" s="100"/>
      <c r="O348" s="103">
        <v>6</v>
      </c>
      <c r="P348" s="99"/>
    </row>
    <row r="349" spans="1:18">
      <c r="A349" s="182">
        <v>41122</v>
      </c>
      <c r="B349" s="106" t="s">
        <v>53</v>
      </c>
      <c r="C349" s="126" t="s">
        <v>1</v>
      </c>
      <c r="D349" s="100">
        <v>150.79296875</v>
      </c>
      <c r="E349" s="100">
        <v>58.752790178571431</v>
      </c>
      <c r="F349" s="103">
        <f t="shared" si="29"/>
        <v>92.040178571428569</v>
      </c>
      <c r="G349" s="337">
        <v>3</v>
      </c>
      <c r="H349" s="100"/>
      <c r="I349" s="337"/>
      <c r="J349" s="104">
        <f t="shared" si="28"/>
        <v>0.38962552873388823</v>
      </c>
      <c r="K349" s="100">
        <v>136</v>
      </c>
      <c r="L349" s="100">
        <v>69</v>
      </c>
      <c r="M349" s="100">
        <f t="shared" si="27"/>
        <v>67</v>
      </c>
      <c r="N349" s="100"/>
      <c r="O349" s="103">
        <v>6</v>
      </c>
      <c r="P349" s="99"/>
    </row>
    <row r="350" spans="1:18">
      <c r="A350" s="182">
        <v>41122</v>
      </c>
      <c r="B350" s="107" t="s">
        <v>54</v>
      </c>
      <c r="C350" s="126" t="s">
        <v>1</v>
      </c>
      <c r="D350" s="100">
        <v>25.494392228429206</v>
      </c>
      <c r="E350" s="100">
        <v>3.8759787423270091</v>
      </c>
      <c r="F350" s="103">
        <f t="shared" si="29"/>
        <v>21.618413486102195</v>
      </c>
      <c r="G350" s="337">
        <v>2</v>
      </c>
      <c r="H350" s="100"/>
      <c r="I350" s="337"/>
      <c r="J350" s="104">
        <f t="shared" si="28"/>
        <v>0.15203260025178569</v>
      </c>
      <c r="K350" s="100">
        <v>204</v>
      </c>
      <c r="L350" s="100">
        <v>136</v>
      </c>
      <c r="M350" s="100">
        <f t="shared" si="27"/>
        <v>68</v>
      </c>
      <c r="N350" s="100"/>
      <c r="O350" s="103">
        <v>4</v>
      </c>
      <c r="P350" s="99"/>
    </row>
    <row r="351" spans="1:18">
      <c r="A351" s="182">
        <v>41122</v>
      </c>
      <c r="B351" s="107" t="s">
        <v>55</v>
      </c>
      <c r="C351" s="126" t="s">
        <v>1</v>
      </c>
      <c r="D351" s="100">
        <v>131.96060371398926</v>
      </c>
      <c r="E351" s="100">
        <v>72.554173111915588</v>
      </c>
      <c r="F351" s="103">
        <f t="shared" si="29"/>
        <v>59.406430602073669</v>
      </c>
      <c r="G351" s="337">
        <v>3</v>
      </c>
      <c r="H351" s="100"/>
      <c r="I351" s="337"/>
      <c r="J351" s="104">
        <f t="shared" si="28"/>
        <v>0.54981692315661979</v>
      </c>
      <c r="N351" s="100"/>
      <c r="O351" s="103"/>
      <c r="P351" s="99"/>
    </row>
    <row r="352" spans="1:18">
      <c r="A352" s="182">
        <v>41122</v>
      </c>
      <c r="B352" s="107" t="s">
        <v>56</v>
      </c>
      <c r="C352" s="126" t="s">
        <v>1</v>
      </c>
      <c r="D352" s="100">
        <v>43.9921875</v>
      </c>
      <c r="E352" s="100">
        <v>27.251953125</v>
      </c>
      <c r="F352" s="103">
        <f t="shared" si="29"/>
        <v>16.740234375</v>
      </c>
      <c r="G352" s="337">
        <v>2</v>
      </c>
      <c r="H352" s="100"/>
      <c r="I352" s="337"/>
      <c r="J352" s="104">
        <f t="shared" si="28"/>
        <v>0.61947256259989347</v>
      </c>
      <c r="K352" s="100">
        <v>96</v>
      </c>
      <c r="L352" s="100">
        <v>40</v>
      </c>
      <c r="M352" s="100">
        <f t="shared" si="27"/>
        <v>56</v>
      </c>
      <c r="N352" s="100"/>
      <c r="O352" s="103">
        <v>4</v>
      </c>
      <c r="P352" s="99"/>
    </row>
    <row r="353" spans="1:17">
      <c r="A353" s="182">
        <v>41122</v>
      </c>
      <c r="B353" s="107" t="s">
        <v>57</v>
      </c>
      <c r="C353" s="126" t="s">
        <v>1</v>
      </c>
      <c r="D353" s="100">
        <v>38.916077613830566</v>
      </c>
      <c r="E353" s="100">
        <v>37.175988420844078</v>
      </c>
      <c r="F353" s="103">
        <f t="shared" si="29"/>
        <v>1.7400891929864883</v>
      </c>
      <c r="G353" s="337">
        <v>3</v>
      </c>
      <c r="H353" s="100"/>
      <c r="I353" s="337"/>
      <c r="J353" s="104">
        <f t="shared" si="28"/>
        <v>0.95528611053113766</v>
      </c>
      <c r="N353" s="100"/>
      <c r="O353" s="103"/>
      <c r="P353" s="99"/>
    </row>
    <row r="354" spans="1:17">
      <c r="A354" s="182">
        <v>41153</v>
      </c>
      <c r="B354" s="97" t="s">
        <v>47</v>
      </c>
      <c r="C354" s="126" t="s">
        <v>1</v>
      </c>
      <c r="D354" s="119">
        <v>2097.1066284506587</v>
      </c>
      <c r="E354" s="100">
        <v>1642.9440724938574</v>
      </c>
      <c r="F354" s="103">
        <f t="shared" si="29"/>
        <v>454.16255595680127</v>
      </c>
      <c r="G354" s="337">
        <v>24</v>
      </c>
      <c r="H354" s="100">
        <v>86.339260101318359</v>
      </c>
      <c r="I354" s="99">
        <v>1</v>
      </c>
      <c r="J354" s="104">
        <f t="shared" si="28"/>
        <v>0.78343373207859424</v>
      </c>
      <c r="K354" s="119">
        <v>5239</v>
      </c>
      <c r="L354" s="119">
        <v>3966</v>
      </c>
      <c r="M354" s="100">
        <f t="shared" si="27"/>
        <v>1273</v>
      </c>
      <c r="N354" s="100"/>
      <c r="O354" s="100">
        <v>26</v>
      </c>
      <c r="P354" s="119"/>
      <c r="Q354" s="119"/>
    </row>
    <row r="355" spans="1:17">
      <c r="A355" s="182">
        <v>41153</v>
      </c>
      <c r="B355" s="97" t="s">
        <v>48</v>
      </c>
      <c r="C355" s="126" t="s">
        <v>1</v>
      </c>
      <c r="D355" s="119">
        <v>2718.546607588904</v>
      </c>
      <c r="E355" s="100">
        <v>2350.3928734679812</v>
      </c>
      <c r="F355" s="103">
        <f t="shared" si="29"/>
        <v>368.15373412092276</v>
      </c>
      <c r="G355" s="337">
        <v>31</v>
      </c>
      <c r="H355" s="100">
        <v>136.89611983299255</v>
      </c>
      <c r="I355" s="99">
        <v>3</v>
      </c>
      <c r="J355" s="104">
        <f t="shared" si="28"/>
        <v>0.86457700114715319</v>
      </c>
      <c r="K355" s="99">
        <v>9668</v>
      </c>
      <c r="L355" s="100">
        <v>6338</v>
      </c>
      <c r="M355" s="100">
        <f t="shared" si="27"/>
        <v>3330</v>
      </c>
      <c r="N355" s="100"/>
      <c r="O355" s="103">
        <v>52</v>
      </c>
      <c r="P355" s="99"/>
      <c r="Q355" s="100"/>
    </row>
    <row r="356" spans="1:17">
      <c r="A356" s="182">
        <v>41153</v>
      </c>
      <c r="B356" s="106" t="s">
        <v>49</v>
      </c>
      <c r="C356" s="126" t="s">
        <v>1</v>
      </c>
      <c r="D356" s="119">
        <v>628.28796598594636</v>
      </c>
      <c r="E356" s="100">
        <v>357.18810825892859</v>
      </c>
      <c r="F356" s="103">
        <f t="shared" si="29"/>
        <v>271.09985772701776</v>
      </c>
      <c r="G356" s="337">
        <v>5</v>
      </c>
      <c r="H356" s="100">
        <v>28.547382354736328</v>
      </c>
      <c r="I356" s="99">
        <v>2</v>
      </c>
      <c r="J356" s="104">
        <f t="shared" si="28"/>
        <v>0.56851018576873114</v>
      </c>
      <c r="K356" s="99">
        <v>4500</v>
      </c>
      <c r="L356" s="100">
        <v>1543</v>
      </c>
      <c r="M356" s="100">
        <f t="shared" si="27"/>
        <v>2957</v>
      </c>
      <c r="N356" s="100"/>
      <c r="O356" s="103">
        <v>33</v>
      </c>
      <c r="P356" s="99"/>
      <c r="Q356" s="100"/>
    </row>
    <row r="357" spans="1:17">
      <c r="A357" s="182">
        <v>41153</v>
      </c>
      <c r="B357" s="106" t="s">
        <v>50</v>
      </c>
      <c r="C357" s="126" t="s">
        <v>1</v>
      </c>
      <c r="D357" s="119">
        <v>0</v>
      </c>
      <c r="E357" s="100">
        <v>0</v>
      </c>
      <c r="F357" s="103">
        <f t="shared" si="29"/>
        <v>0</v>
      </c>
      <c r="G357" s="100">
        <v>0</v>
      </c>
      <c r="H357" s="100"/>
      <c r="I357" s="337"/>
      <c r="J357" s="104">
        <v>0</v>
      </c>
      <c r="K357" s="100">
        <v>0</v>
      </c>
      <c r="L357" s="100">
        <v>0</v>
      </c>
      <c r="M357" s="100">
        <f t="shared" ref="M357" si="30">K357-L357</f>
        <v>0</v>
      </c>
      <c r="N357" s="100"/>
      <c r="O357" s="103">
        <v>0</v>
      </c>
      <c r="P357" s="99"/>
      <c r="Q357" s="100"/>
    </row>
    <row r="358" spans="1:17">
      <c r="A358" s="182">
        <v>41153</v>
      </c>
      <c r="B358" s="106" t="s">
        <v>51</v>
      </c>
      <c r="C358" s="126" t="s">
        <v>1</v>
      </c>
      <c r="D358" s="119">
        <v>331.33643321576528</v>
      </c>
      <c r="E358" s="100">
        <v>226.33789620535714</v>
      </c>
      <c r="F358" s="103">
        <f t="shared" si="29"/>
        <v>104.99853701040814</v>
      </c>
      <c r="G358" s="337">
        <v>3</v>
      </c>
      <c r="H358" s="100"/>
      <c r="I358" s="337"/>
      <c r="J358" s="104">
        <f t="shared" si="28"/>
        <v>0.68310597180228161</v>
      </c>
      <c r="K358" s="99">
        <v>588</v>
      </c>
      <c r="L358" s="100">
        <v>74</v>
      </c>
      <c r="M358" s="100">
        <f t="shared" si="27"/>
        <v>514</v>
      </c>
      <c r="N358" s="100"/>
      <c r="O358" s="103">
        <v>7</v>
      </c>
      <c r="P358" s="99"/>
      <c r="Q358" s="100"/>
    </row>
    <row r="359" spans="1:17">
      <c r="A359" s="182">
        <v>41153</v>
      </c>
      <c r="B359" s="106" t="s">
        <v>52</v>
      </c>
      <c r="C359" s="126" t="s">
        <v>1</v>
      </c>
      <c r="D359" s="119">
        <v>171.62890625</v>
      </c>
      <c r="E359" s="100">
        <v>60.257672991071431</v>
      </c>
      <c r="F359" s="103">
        <f t="shared" si="29"/>
        <v>111.37123325892857</v>
      </c>
      <c r="G359" s="337">
        <v>3</v>
      </c>
      <c r="H359" s="100"/>
      <c r="I359" s="337"/>
      <c r="J359" s="104">
        <f t="shared" si="28"/>
        <v>0.35109279845493063</v>
      </c>
      <c r="K359" s="100">
        <v>96</v>
      </c>
      <c r="L359" s="100">
        <v>42</v>
      </c>
      <c r="M359" s="100">
        <f t="shared" ref="M359:M361" si="31">K359-L359</f>
        <v>54</v>
      </c>
      <c r="N359" s="100"/>
      <c r="O359" s="100">
        <v>6</v>
      </c>
      <c r="P359" s="99"/>
    </row>
    <row r="360" spans="1:17">
      <c r="A360" s="182">
        <v>41153</v>
      </c>
      <c r="B360" s="106" t="s">
        <v>53</v>
      </c>
      <c r="C360" s="126" t="s">
        <v>1</v>
      </c>
      <c r="D360" s="119">
        <v>151.287109375</v>
      </c>
      <c r="E360" s="100">
        <v>59.983258928571431</v>
      </c>
      <c r="F360" s="103">
        <f t="shared" si="29"/>
        <v>91.303850446428569</v>
      </c>
      <c r="G360" s="337">
        <v>3</v>
      </c>
      <c r="H360" s="100"/>
      <c r="I360" s="337"/>
      <c r="J360" s="104">
        <f t="shared" si="28"/>
        <v>0.39648625171288776</v>
      </c>
      <c r="K360" s="100">
        <v>136</v>
      </c>
      <c r="L360" s="100">
        <v>69</v>
      </c>
      <c r="M360" s="100">
        <f t="shared" si="31"/>
        <v>67</v>
      </c>
      <c r="N360" s="100"/>
      <c r="O360" s="100">
        <v>6</v>
      </c>
      <c r="P360" s="99"/>
    </row>
    <row r="361" spans="1:17">
      <c r="A361" s="182">
        <v>41153</v>
      </c>
      <c r="B361" s="107" t="s">
        <v>54</v>
      </c>
      <c r="C361" s="126" t="s">
        <v>1</v>
      </c>
      <c r="D361" s="119">
        <v>25.494392228429206</v>
      </c>
      <c r="E361" s="100">
        <v>3.8759787423270091</v>
      </c>
      <c r="F361" s="103">
        <f t="shared" si="29"/>
        <v>21.618413486102195</v>
      </c>
      <c r="G361" s="337">
        <v>2</v>
      </c>
      <c r="H361" s="100"/>
      <c r="I361" s="337"/>
      <c r="J361" s="104">
        <f t="shared" si="28"/>
        <v>0.15203260025178569</v>
      </c>
      <c r="K361" s="100">
        <v>204</v>
      </c>
      <c r="L361" s="100">
        <v>135</v>
      </c>
      <c r="M361" s="100">
        <f t="shared" si="31"/>
        <v>69</v>
      </c>
      <c r="N361" s="100"/>
      <c r="O361" s="103">
        <v>4</v>
      </c>
      <c r="P361" s="99"/>
    </row>
    <row r="362" spans="1:17">
      <c r="A362" s="182">
        <v>41153</v>
      </c>
      <c r="B362" s="107" t="s">
        <v>55</v>
      </c>
      <c r="C362" s="126" t="s">
        <v>1</v>
      </c>
      <c r="D362" s="119">
        <v>131.96060371398926</v>
      </c>
      <c r="E362" s="100">
        <v>74.141087174415588</v>
      </c>
      <c r="F362" s="103">
        <f t="shared" si="29"/>
        <v>57.819516539573669</v>
      </c>
      <c r="G362" s="337">
        <v>3</v>
      </c>
      <c r="H362" s="100"/>
      <c r="I362" s="337"/>
      <c r="J362" s="104">
        <f t="shared" si="28"/>
        <v>0.56184258852822921</v>
      </c>
      <c r="N362" s="100"/>
      <c r="O362" s="100"/>
      <c r="P362" s="99"/>
    </row>
    <row r="363" spans="1:17">
      <c r="A363" s="182">
        <v>41153</v>
      </c>
      <c r="B363" s="107" t="s">
        <v>56</v>
      </c>
      <c r="C363" s="126" t="s">
        <v>1</v>
      </c>
      <c r="D363" s="119">
        <v>43.9921875</v>
      </c>
      <c r="E363" s="100">
        <v>27.95703125</v>
      </c>
      <c r="F363" s="103">
        <f t="shared" si="29"/>
        <v>16.03515625</v>
      </c>
      <c r="G363" s="337">
        <v>2</v>
      </c>
      <c r="H363" s="100"/>
      <c r="I363" s="337"/>
      <c r="J363" s="104">
        <f t="shared" si="28"/>
        <v>0.63549991120582494</v>
      </c>
      <c r="K363" s="100">
        <v>96</v>
      </c>
      <c r="L363" s="100">
        <v>40</v>
      </c>
      <c r="M363" s="100">
        <f t="shared" ref="M363" si="32">K363-L363</f>
        <v>56</v>
      </c>
      <c r="N363" s="100"/>
      <c r="O363" s="100">
        <v>4</v>
      </c>
      <c r="P363" s="99"/>
    </row>
    <row r="364" spans="1:17">
      <c r="A364" s="182">
        <v>41153</v>
      </c>
      <c r="B364" s="107" t="s">
        <v>57</v>
      </c>
      <c r="C364" s="126" t="s">
        <v>1</v>
      </c>
      <c r="D364" s="119">
        <v>38.916077613830566</v>
      </c>
      <c r="E364" s="100">
        <v>37.175988427363336</v>
      </c>
      <c r="F364" s="103">
        <f t="shared" si="29"/>
        <v>1.7400891864672303</v>
      </c>
      <c r="G364" s="337">
        <v>3</v>
      </c>
      <c r="H364" s="100"/>
      <c r="I364" s="337"/>
      <c r="J364" s="104">
        <f t="shared" si="28"/>
        <v>0.95528611069865854</v>
      </c>
      <c r="N364" s="100"/>
      <c r="O364" s="100"/>
    </row>
    <row r="365" spans="1:17">
      <c r="A365" s="182">
        <v>41183</v>
      </c>
      <c r="B365" s="97" t="s">
        <v>47</v>
      </c>
      <c r="C365" s="126" t="s">
        <v>1</v>
      </c>
      <c r="D365" s="119">
        <v>2127.2135219751863</v>
      </c>
      <c r="E365" s="100">
        <v>2048.4105894694685</v>
      </c>
      <c r="F365" s="103">
        <f t="shared" si="29"/>
        <v>78.802932505717763</v>
      </c>
      <c r="G365" s="337">
        <v>24</v>
      </c>
      <c r="H365" s="100">
        <v>90.532217025756836</v>
      </c>
      <c r="I365" s="99">
        <v>1</v>
      </c>
      <c r="J365" s="104">
        <f t="shared" si="28"/>
        <v>0.96295485540513737</v>
      </c>
      <c r="K365" s="122">
        <v>5254</v>
      </c>
      <c r="L365" s="122">
        <v>4000</v>
      </c>
      <c r="M365" s="100">
        <f t="shared" ref="M365:M372" si="33">K365-L365</f>
        <v>1254</v>
      </c>
      <c r="N365" s="100"/>
      <c r="O365" s="337">
        <v>26</v>
      </c>
    </row>
    <row r="366" spans="1:17">
      <c r="A366" s="182">
        <v>41183</v>
      </c>
      <c r="B366" s="97" t="s">
        <v>48</v>
      </c>
      <c r="C366" s="126" t="s">
        <v>1</v>
      </c>
      <c r="D366" s="119">
        <v>2734.0118000260759</v>
      </c>
      <c r="E366" s="100">
        <v>2410.1924196349219</v>
      </c>
      <c r="F366" s="103">
        <f t="shared" si="29"/>
        <v>323.81938039115403</v>
      </c>
      <c r="G366" s="337">
        <v>31</v>
      </c>
      <c r="H366" s="100">
        <v>136.40220975875854</v>
      </c>
      <c r="I366" s="99">
        <v>3</v>
      </c>
      <c r="J366" s="104">
        <f t="shared" si="28"/>
        <v>0.88155889437343848</v>
      </c>
      <c r="K366" s="99">
        <v>9702</v>
      </c>
      <c r="L366" s="337">
        <v>6333</v>
      </c>
      <c r="M366" s="100">
        <f t="shared" si="33"/>
        <v>3369</v>
      </c>
      <c r="N366" s="100"/>
      <c r="O366" s="103">
        <v>52</v>
      </c>
    </row>
    <row r="367" spans="1:17">
      <c r="A367" s="182">
        <v>41183</v>
      </c>
      <c r="B367" s="106" t="s">
        <v>49</v>
      </c>
      <c r="C367" s="126" t="s">
        <v>1</v>
      </c>
      <c r="D367" s="119">
        <v>628.28796598594636</v>
      </c>
      <c r="E367" s="100">
        <v>357.37627790178573</v>
      </c>
      <c r="F367" s="103">
        <f t="shared" si="29"/>
        <v>270.91168808416063</v>
      </c>
      <c r="G367" s="337">
        <v>5</v>
      </c>
      <c r="H367" s="100">
        <v>28.547382354736328</v>
      </c>
      <c r="I367" s="99">
        <v>2</v>
      </c>
      <c r="J367" s="104">
        <f t="shared" si="28"/>
        <v>0.56880968162579704</v>
      </c>
      <c r="K367" s="99">
        <v>4502</v>
      </c>
      <c r="L367" s="337">
        <v>1543</v>
      </c>
      <c r="M367" s="100">
        <f t="shared" si="33"/>
        <v>2959</v>
      </c>
      <c r="N367" s="100"/>
      <c r="O367" s="103">
        <v>33</v>
      </c>
      <c r="P367" s="99"/>
    </row>
    <row r="368" spans="1:17">
      <c r="A368" s="182">
        <v>41183</v>
      </c>
      <c r="B368" s="106" t="s">
        <v>50</v>
      </c>
      <c r="C368" s="126" t="s">
        <v>1</v>
      </c>
      <c r="D368" s="119">
        <v>0</v>
      </c>
      <c r="E368" s="100">
        <v>0</v>
      </c>
      <c r="F368" s="103">
        <f t="shared" si="29"/>
        <v>0</v>
      </c>
      <c r="G368" s="100">
        <v>0</v>
      </c>
      <c r="H368" s="100"/>
      <c r="I368" s="337"/>
      <c r="J368" s="104">
        <v>0</v>
      </c>
      <c r="K368" s="100">
        <v>0</v>
      </c>
      <c r="L368" s="100">
        <v>0</v>
      </c>
      <c r="M368" s="100">
        <f t="shared" si="33"/>
        <v>0</v>
      </c>
      <c r="N368" s="100"/>
      <c r="O368" s="103">
        <v>0</v>
      </c>
      <c r="P368" s="99"/>
    </row>
    <row r="369" spans="1:16">
      <c r="A369" s="182">
        <v>41183</v>
      </c>
      <c r="B369" s="106" t="s">
        <v>51</v>
      </c>
      <c r="C369" s="126" t="s">
        <v>1</v>
      </c>
      <c r="D369" s="119">
        <v>332.89014415326528</v>
      </c>
      <c r="E369" s="100">
        <v>228.90010602678572</v>
      </c>
      <c r="F369" s="103">
        <f t="shared" si="29"/>
        <v>103.99003812647956</v>
      </c>
      <c r="G369" s="337">
        <v>3</v>
      </c>
      <c r="H369" s="100"/>
      <c r="I369" s="337"/>
      <c r="J369" s="104">
        <f t="shared" si="28"/>
        <v>0.68761454806363476</v>
      </c>
      <c r="K369" s="99">
        <v>588</v>
      </c>
      <c r="L369" s="337">
        <v>74</v>
      </c>
      <c r="M369" s="100">
        <f t="shared" si="33"/>
        <v>514</v>
      </c>
      <c r="N369" s="100"/>
      <c r="O369" s="103">
        <v>7</v>
      </c>
    </row>
    <row r="370" spans="1:16">
      <c r="A370" s="182">
        <v>41183</v>
      </c>
      <c r="B370" s="106" t="s">
        <v>52</v>
      </c>
      <c r="C370" s="126" t="s">
        <v>1</v>
      </c>
      <c r="D370" s="119">
        <v>172.0572782671079</v>
      </c>
      <c r="E370" s="100">
        <v>82.647521873403875</v>
      </c>
      <c r="F370" s="103">
        <f t="shared" si="29"/>
        <v>89.409756393704029</v>
      </c>
      <c r="G370" s="337">
        <v>3</v>
      </c>
      <c r="H370" s="100"/>
      <c r="I370" s="337"/>
      <c r="J370" s="104">
        <f t="shared" si="28"/>
        <v>0.48034888559087219</v>
      </c>
      <c r="K370" s="100">
        <v>96</v>
      </c>
      <c r="L370" s="100">
        <v>42</v>
      </c>
      <c r="M370" s="100">
        <f t="shared" si="33"/>
        <v>54</v>
      </c>
      <c r="N370" s="100"/>
      <c r="O370" s="100">
        <v>6</v>
      </c>
      <c r="P370" s="99"/>
    </row>
    <row r="371" spans="1:16">
      <c r="A371" s="182">
        <v>41183</v>
      </c>
      <c r="B371" s="106" t="s">
        <v>53</v>
      </c>
      <c r="C371" s="126" t="s">
        <v>1</v>
      </c>
      <c r="D371" s="119">
        <v>151.41146277543157</v>
      </c>
      <c r="E371" s="100">
        <v>78.8175399568198</v>
      </c>
      <c r="F371" s="103">
        <f t="shared" si="29"/>
        <v>72.593922818611773</v>
      </c>
      <c r="G371" s="337">
        <v>3</v>
      </c>
      <c r="H371" s="100"/>
      <c r="I371" s="337"/>
      <c r="J371" s="104">
        <f t="shared" si="28"/>
        <v>0.52055200122938738</v>
      </c>
      <c r="K371" s="100">
        <v>136</v>
      </c>
      <c r="L371" s="100">
        <v>69</v>
      </c>
      <c r="M371" s="100">
        <f t="shared" si="33"/>
        <v>67</v>
      </c>
      <c r="N371" s="100"/>
      <c r="O371" s="100">
        <v>6</v>
      </c>
      <c r="P371" s="99"/>
    </row>
    <row r="372" spans="1:16">
      <c r="A372" s="182">
        <v>41183</v>
      </c>
      <c r="B372" s="107" t="s">
        <v>54</v>
      </c>
      <c r="C372" s="126" t="s">
        <v>1</v>
      </c>
      <c r="D372" s="119">
        <v>5.303497314453125</v>
      </c>
      <c r="E372" s="100">
        <v>3.8759787423270091</v>
      </c>
      <c r="F372" s="103">
        <f t="shared" si="29"/>
        <v>1.4275185721261159</v>
      </c>
      <c r="G372" s="337">
        <v>1</v>
      </c>
      <c r="H372" s="100"/>
      <c r="I372" s="337"/>
      <c r="J372" s="104">
        <f t="shared" si="28"/>
        <v>0.73083448760578551</v>
      </c>
      <c r="K372" s="100">
        <v>204</v>
      </c>
      <c r="L372" s="100">
        <v>131</v>
      </c>
      <c r="M372" s="100">
        <f t="shared" si="33"/>
        <v>73</v>
      </c>
      <c r="N372" s="100"/>
      <c r="O372" s="100">
        <v>4</v>
      </c>
      <c r="P372" s="99"/>
    </row>
    <row r="373" spans="1:16">
      <c r="A373" s="182">
        <v>41183</v>
      </c>
      <c r="B373" s="107" t="s">
        <v>55</v>
      </c>
      <c r="C373" s="126" t="s">
        <v>1</v>
      </c>
      <c r="D373" s="119">
        <v>131.96060371398926</v>
      </c>
      <c r="E373" s="100">
        <v>75.371555924415588</v>
      </c>
      <c r="F373" s="103">
        <f t="shared" si="29"/>
        <v>56.589047789573669</v>
      </c>
      <c r="G373" s="337">
        <v>3</v>
      </c>
      <c r="H373" s="100"/>
      <c r="I373" s="337"/>
      <c r="J373" s="104">
        <f t="shared" si="28"/>
        <v>0.57116710444713881</v>
      </c>
      <c r="N373" s="100"/>
      <c r="O373" s="103"/>
      <c r="P373" s="99"/>
    </row>
    <row r="374" spans="1:16">
      <c r="A374" s="182">
        <v>41183</v>
      </c>
      <c r="B374" s="107" t="s">
        <v>56</v>
      </c>
      <c r="C374" s="126" t="s">
        <v>1</v>
      </c>
      <c r="D374" s="119">
        <v>43.9921875</v>
      </c>
      <c r="E374" s="100">
        <v>28.5634765625</v>
      </c>
      <c r="F374" s="103">
        <f t="shared" si="29"/>
        <v>15.4287109375</v>
      </c>
      <c r="G374" s="337">
        <v>2</v>
      </c>
      <c r="H374" s="100"/>
      <c r="I374" s="337"/>
      <c r="J374" s="104">
        <f t="shared" si="28"/>
        <v>0.64928520689042801</v>
      </c>
      <c r="N374" s="100"/>
      <c r="O374" s="103"/>
      <c r="P374" s="99"/>
    </row>
    <row r="375" spans="1:16">
      <c r="A375" s="182">
        <v>41183</v>
      </c>
      <c r="B375" s="107" t="s">
        <v>57</v>
      </c>
      <c r="C375" s="126" t="s">
        <v>1</v>
      </c>
      <c r="D375" s="119">
        <v>38.916077613830566</v>
      </c>
      <c r="E375" s="100">
        <v>37.175988427363336</v>
      </c>
      <c r="F375" s="103">
        <f t="shared" si="29"/>
        <v>1.7400891864672303</v>
      </c>
      <c r="G375" s="337">
        <v>3</v>
      </c>
      <c r="H375" s="100"/>
      <c r="I375" s="337"/>
      <c r="J375" s="104">
        <f t="shared" si="28"/>
        <v>0.95528611069865854</v>
      </c>
      <c r="K375" s="100">
        <v>96</v>
      </c>
      <c r="L375" s="100">
        <v>40</v>
      </c>
      <c r="M375" s="100">
        <f t="shared" ref="M375:M383" si="34">K375-L375</f>
        <v>56</v>
      </c>
      <c r="N375" s="100"/>
      <c r="O375" s="100">
        <v>4</v>
      </c>
      <c r="P375" s="99"/>
    </row>
    <row r="376" spans="1:16">
      <c r="A376" s="182">
        <v>41244</v>
      </c>
      <c r="B376" s="97" t="s">
        <v>47</v>
      </c>
      <c r="C376" s="126" t="s">
        <v>1</v>
      </c>
      <c r="D376" s="119">
        <v>2127.2135219751863</v>
      </c>
      <c r="E376" s="100">
        <v>2048.4105894694685</v>
      </c>
      <c r="F376" s="103">
        <f t="shared" ref="F376:F386" si="35">D376-E376</f>
        <v>78.802932505717763</v>
      </c>
      <c r="G376" s="337">
        <v>24</v>
      </c>
      <c r="H376" s="100">
        <v>90.532217025756836</v>
      </c>
      <c r="I376" s="99">
        <v>1</v>
      </c>
      <c r="J376" s="104">
        <f t="shared" ref="J376:J378" si="36">E376/D376</f>
        <v>0.96295485540513737</v>
      </c>
      <c r="K376" s="122">
        <v>5233</v>
      </c>
      <c r="L376" s="122">
        <v>3970</v>
      </c>
      <c r="M376" s="100">
        <f t="shared" si="34"/>
        <v>1263</v>
      </c>
      <c r="N376" s="100"/>
      <c r="O376" s="337">
        <v>26</v>
      </c>
    </row>
    <row r="377" spans="1:16">
      <c r="A377" s="182">
        <v>41244</v>
      </c>
      <c r="B377" s="97" t="s">
        <v>48</v>
      </c>
      <c r="C377" s="126" t="s">
        <v>1</v>
      </c>
      <c r="D377" s="119">
        <v>2734.0118000260759</v>
      </c>
      <c r="E377" s="100">
        <v>2410.1924196349219</v>
      </c>
      <c r="F377" s="103">
        <f t="shared" si="35"/>
        <v>323.81938039115403</v>
      </c>
      <c r="G377" s="337">
        <v>31</v>
      </c>
      <c r="H377" s="100">
        <v>136.40220975875854</v>
      </c>
      <c r="I377" s="99">
        <v>3</v>
      </c>
      <c r="J377" s="104">
        <f t="shared" si="36"/>
        <v>0.88155889437343848</v>
      </c>
      <c r="K377" s="99">
        <v>9942</v>
      </c>
      <c r="L377" s="337">
        <v>5792</v>
      </c>
      <c r="M377" s="100">
        <f t="shared" si="34"/>
        <v>4150</v>
      </c>
      <c r="N377" s="100"/>
      <c r="O377" s="103">
        <v>55</v>
      </c>
    </row>
    <row r="378" spans="1:16">
      <c r="A378" s="182">
        <v>41244</v>
      </c>
      <c r="B378" s="106" t="s">
        <v>49</v>
      </c>
      <c r="C378" s="126" t="s">
        <v>1</v>
      </c>
      <c r="D378" s="119">
        <v>628.28796598594636</v>
      </c>
      <c r="E378" s="100">
        <v>357.37627790178573</v>
      </c>
      <c r="F378" s="103">
        <f t="shared" si="35"/>
        <v>270.91168808416063</v>
      </c>
      <c r="G378" s="337">
        <v>5</v>
      </c>
      <c r="H378" s="100">
        <v>28.547382354736328</v>
      </c>
      <c r="I378" s="99">
        <v>2</v>
      </c>
      <c r="J378" s="104">
        <f t="shared" si="36"/>
        <v>0.56880968162579704</v>
      </c>
      <c r="K378" s="99">
        <v>4248</v>
      </c>
      <c r="L378" s="337">
        <v>1390</v>
      </c>
      <c r="M378" s="100">
        <f t="shared" si="34"/>
        <v>2858</v>
      </c>
      <c r="N378" s="100"/>
      <c r="O378" s="103">
        <v>31</v>
      </c>
      <c r="P378" s="99"/>
    </row>
    <row r="379" spans="1:16">
      <c r="A379" s="182">
        <v>41244</v>
      </c>
      <c r="B379" s="106" t="s">
        <v>50</v>
      </c>
      <c r="C379" s="126" t="s">
        <v>1</v>
      </c>
      <c r="D379" s="119">
        <v>0</v>
      </c>
      <c r="E379" s="100">
        <v>0</v>
      </c>
      <c r="F379" s="103">
        <f t="shared" si="35"/>
        <v>0</v>
      </c>
      <c r="G379" s="100">
        <v>0</v>
      </c>
      <c r="H379" s="100"/>
      <c r="I379" s="337"/>
      <c r="J379" s="104">
        <v>0</v>
      </c>
      <c r="K379" s="100">
        <v>0</v>
      </c>
      <c r="L379" s="100">
        <v>0</v>
      </c>
      <c r="M379" s="100">
        <f t="shared" si="34"/>
        <v>0</v>
      </c>
      <c r="N379" s="100"/>
      <c r="O379" s="103">
        <v>0</v>
      </c>
      <c r="P379" s="99"/>
    </row>
    <row r="380" spans="1:16">
      <c r="A380" s="182">
        <v>41244</v>
      </c>
      <c r="B380" s="106" t="s">
        <v>51</v>
      </c>
      <c r="C380" s="126" t="s">
        <v>1</v>
      </c>
      <c r="D380" s="119">
        <v>332.89014415326528</v>
      </c>
      <c r="E380" s="100">
        <v>228.90010602678572</v>
      </c>
      <c r="F380" s="103">
        <f t="shared" si="35"/>
        <v>103.99003812647956</v>
      </c>
      <c r="G380" s="337">
        <v>3</v>
      </c>
      <c r="H380" s="100"/>
      <c r="I380" s="337"/>
      <c r="J380" s="104">
        <f t="shared" ref="J380:J389" si="37">E380/D380</f>
        <v>0.68761454806363476</v>
      </c>
      <c r="K380" s="99">
        <v>588</v>
      </c>
      <c r="L380" s="337">
        <v>33</v>
      </c>
      <c r="M380" s="100">
        <f t="shared" si="34"/>
        <v>555</v>
      </c>
      <c r="N380" s="100"/>
      <c r="O380" s="103">
        <v>7</v>
      </c>
    </row>
    <row r="381" spans="1:16">
      <c r="A381" s="182">
        <v>41244</v>
      </c>
      <c r="B381" s="106" t="s">
        <v>52</v>
      </c>
      <c r="C381" s="126" t="s">
        <v>1</v>
      </c>
      <c r="D381" s="119">
        <v>172.0572782671079</v>
      </c>
      <c r="E381" s="100">
        <v>82.647521873403875</v>
      </c>
      <c r="F381" s="103">
        <f t="shared" si="35"/>
        <v>89.409756393704029</v>
      </c>
      <c r="G381" s="337">
        <v>3</v>
      </c>
      <c r="H381" s="100"/>
      <c r="I381" s="337"/>
      <c r="J381" s="104">
        <f t="shared" si="37"/>
        <v>0.48034888559087219</v>
      </c>
      <c r="K381" s="100">
        <v>96</v>
      </c>
      <c r="L381" s="100">
        <v>42</v>
      </c>
      <c r="M381" s="100">
        <f t="shared" si="34"/>
        <v>54</v>
      </c>
      <c r="N381" s="100"/>
      <c r="O381" s="100">
        <v>6</v>
      </c>
      <c r="P381" s="99"/>
    </row>
    <row r="382" spans="1:16">
      <c r="A382" s="182">
        <v>41244</v>
      </c>
      <c r="B382" s="106" t="s">
        <v>53</v>
      </c>
      <c r="C382" s="126" t="s">
        <v>1</v>
      </c>
      <c r="D382" s="119">
        <v>151.41146277543157</v>
      </c>
      <c r="E382" s="100">
        <v>78.8175399568198</v>
      </c>
      <c r="F382" s="103">
        <f t="shared" si="35"/>
        <v>72.593922818611773</v>
      </c>
      <c r="G382" s="337">
        <v>3</v>
      </c>
      <c r="H382" s="100"/>
      <c r="I382" s="337"/>
      <c r="J382" s="104">
        <f t="shared" si="37"/>
        <v>0.52055200122938738</v>
      </c>
      <c r="K382" s="100">
        <v>136</v>
      </c>
      <c r="L382" s="100">
        <v>69</v>
      </c>
      <c r="M382" s="100">
        <f t="shared" si="34"/>
        <v>67</v>
      </c>
      <c r="N382" s="100"/>
      <c r="O382" s="100">
        <v>6</v>
      </c>
      <c r="P382" s="99"/>
    </row>
    <row r="383" spans="1:16">
      <c r="A383" s="182">
        <v>41244</v>
      </c>
      <c r="B383" s="107" t="s">
        <v>54</v>
      </c>
      <c r="C383" s="126" t="s">
        <v>1</v>
      </c>
      <c r="D383" s="119">
        <v>5.303497314453125</v>
      </c>
      <c r="E383" s="100">
        <v>3.8759787423270091</v>
      </c>
      <c r="F383" s="103">
        <f t="shared" si="35"/>
        <v>1.4275185721261159</v>
      </c>
      <c r="G383" s="337">
        <v>1</v>
      </c>
      <c r="H383" s="100"/>
      <c r="I383" s="337"/>
      <c r="J383" s="104">
        <f t="shared" si="37"/>
        <v>0.73083448760578551</v>
      </c>
      <c r="K383" s="100">
        <v>204</v>
      </c>
      <c r="L383" s="100">
        <v>131</v>
      </c>
      <c r="M383" s="100">
        <f t="shared" si="34"/>
        <v>73</v>
      </c>
      <c r="N383" s="100"/>
      <c r="O383" s="100">
        <v>4</v>
      </c>
      <c r="P383" s="99"/>
    </row>
    <row r="384" spans="1:16">
      <c r="A384" s="182">
        <v>41244</v>
      </c>
      <c r="B384" s="107" t="s">
        <v>55</v>
      </c>
      <c r="C384" s="126" t="s">
        <v>1</v>
      </c>
      <c r="D384" s="119">
        <v>131.96060371398926</v>
      </c>
      <c r="E384" s="100">
        <v>75.371555924415588</v>
      </c>
      <c r="F384" s="103">
        <f t="shared" si="35"/>
        <v>56.589047789573669</v>
      </c>
      <c r="G384" s="337">
        <v>3</v>
      </c>
      <c r="H384" s="100"/>
      <c r="I384" s="337"/>
      <c r="J384" s="104">
        <f t="shared" si="37"/>
        <v>0.57116710444713881</v>
      </c>
      <c r="N384" s="100"/>
      <c r="O384" s="103"/>
      <c r="P384" s="99"/>
    </row>
    <row r="385" spans="1:16">
      <c r="A385" s="182">
        <v>41244</v>
      </c>
      <c r="B385" s="107" t="s">
        <v>56</v>
      </c>
      <c r="C385" s="126" t="s">
        <v>1</v>
      </c>
      <c r="D385" s="119">
        <v>43.9921875</v>
      </c>
      <c r="E385" s="100">
        <v>28.5634765625</v>
      </c>
      <c r="F385" s="103">
        <f t="shared" si="35"/>
        <v>15.4287109375</v>
      </c>
      <c r="G385" s="337">
        <v>2</v>
      </c>
      <c r="H385" s="100"/>
      <c r="I385" s="337"/>
      <c r="J385" s="104">
        <f t="shared" si="37"/>
        <v>0.64928520689042801</v>
      </c>
      <c r="N385" s="100"/>
      <c r="O385" s="103"/>
      <c r="P385" s="99"/>
    </row>
    <row r="386" spans="1:16">
      <c r="A386" s="182">
        <v>41244</v>
      </c>
      <c r="B386" s="107" t="s">
        <v>57</v>
      </c>
      <c r="C386" s="126" t="s">
        <v>1</v>
      </c>
      <c r="D386" s="119">
        <v>38.916077613830566</v>
      </c>
      <c r="E386" s="100">
        <v>37.175988427363336</v>
      </c>
      <c r="F386" s="103">
        <f t="shared" si="35"/>
        <v>1.7400891864672303</v>
      </c>
      <c r="G386" s="337">
        <v>3</v>
      </c>
      <c r="H386" s="100"/>
      <c r="I386" s="337"/>
      <c r="J386" s="104">
        <f t="shared" si="37"/>
        <v>0.95528611069865854</v>
      </c>
      <c r="K386" s="100">
        <v>96</v>
      </c>
      <c r="L386" s="100">
        <v>40</v>
      </c>
      <c r="M386" s="100">
        <f t="shared" ref="M386:M396" si="38">K386-L386</f>
        <v>56</v>
      </c>
      <c r="N386" s="100"/>
      <c r="O386" s="100">
        <v>4</v>
      </c>
      <c r="P386" s="99"/>
    </row>
    <row r="387" spans="1:16">
      <c r="A387" s="182">
        <v>41334</v>
      </c>
      <c r="B387" s="97" t="s">
        <v>47</v>
      </c>
      <c r="C387" s="126" t="s">
        <v>1</v>
      </c>
      <c r="D387" s="119">
        <v>2127.2135219751863</v>
      </c>
      <c r="E387" s="100">
        <v>2048.4105894694685</v>
      </c>
      <c r="F387" s="103">
        <f t="shared" ref="F387:F397" si="39">D387-E387</f>
        <v>78.802932505717763</v>
      </c>
      <c r="G387" s="337">
        <v>24</v>
      </c>
      <c r="H387" s="100">
        <v>90.532217025756836</v>
      </c>
      <c r="I387" s="99">
        <v>1</v>
      </c>
      <c r="J387" s="104">
        <f t="shared" si="37"/>
        <v>0.96295485540513737</v>
      </c>
      <c r="K387" s="122">
        <v>5159</v>
      </c>
      <c r="L387" s="122">
        <v>3941</v>
      </c>
      <c r="M387" s="100">
        <f t="shared" si="38"/>
        <v>1218</v>
      </c>
      <c r="N387" s="100"/>
      <c r="O387" s="337">
        <v>26</v>
      </c>
    </row>
    <row r="388" spans="1:16">
      <c r="A388" s="182">
        <v>41334</v>
      </c>
      <c r="B388" s="97" t="s">
        <v>48</v>
      </c>
      <c r="C388" s="126" t="s">
        <v>1</v>
      </c>
      <c r="D388" s="119">
        <v>2734.0118000260759</v>
      </c>
      <c r="E388" s="100">
        <v>2410.1924196349219</v>
      </c>
      <c r="F388" s="103">
        <f t="shared" si="39"/>
        <v>323.81938039115403</v>
      </c>
      <c r="G388" s="337">
        <v>31</v>
      </c>
      <c r="H388" s="100">
        <v>136.40220975875854</v>
      </c>
      <c r="I388" s="99">
        <v>3</v>
      </c>
      <c r="J388" s="104">
        <f t="shared" si="37"/>
        <v>0.88155889437343848</v>
      </c>
      <c r="K388" s="99">
        <v>9211</v>
      </c>
      <c r="L388" s="337">
        <v>5469</v>
      </c>
      <c r="M388" s="100">
        <f t="shared" si="38"/>
        <v>3742</v>
      </c>
      <c r="N388" s="100"/>
      <c r="O388" s="103">
        <v>52</v>
      </c>
    </row>
    <row r="389" spans="1:16">
      <c r="A389" s="182">
        <v>41334</v>
      </c>
      <c r="B389" s="106" t="s">
        <v>49</v>
      </c>
      <c r="C389" s="126" t="s">
        <v>1</v>
      </c>
      <c r="D389" s="119">
        <v>628.28796598594636</v>
      </c>
      <c r="E389" s="100">
        <v>357.37627790178573</v>
      </c>
      <c r="F389" s="103">
        <f t="shared" si="39"/>
        <v>270.91168808416063</v>
      </c>
      <c r="G389" s="337">
        <v>5</v>
      </c>
      <c r="H389" s="100">
        <v>28.547382354736328</v>
      </c>
      <c r="I389" s="99">
        <v>2</v>
      </c>
      <c r="J389" s="104">
        <f t="shared" si="37"/>
        <v>0.56880968162579704</v>
      </c>
      <c r="K389" s="99">
        <v>4229</v>
      </c>
      <c r="L389" s="337">
        <v>1292</v>
      </c>
      <c r="M389" s="100">
        <f t="shared" si="38"/>
        <v>2937</v>
      </c>
      <c r="N389" s="100"/>
      <c r="O389" s="103">
        <v>32</v>
      </c>
      <c r="P389" s="99"/>
    </row>
    <row r="390" spans="1:16">
      <c r="A390" s="182">
        <v>41334</v>
      </c>
      <c r="B390" s="106" t="s">
        <v>50</v>
      </c>
      <c r="C390" s="126" t="s">
        <v>1</v>
      </c>
      <c r="D390" s="119">
        <v>0</v>
      </c>
      <c r="E390" s="100">
        <v>0</v>
      </c>
      <c r="F390" s="103">
        <f t="shared" si="39"/>
        <v>0</v>
      </c>
      <c r="G390" s="100">
        <v>0</v>
      </c>
      <c r="H390" s="100"/>
      <c r="I390" s="337"/>
      <c r="J390" s="104">
        <v>0</v>
      </c>
      <c r="K390" s="100">
        <v>0</v>
      </c>
      <c r="L390" s="100">
        <v>0</v>
      </c>
      <c r="M390" s="100">
        <f t="shared" si="38"/>
        <v>0</v>
      </c>
      <c r="N390" s="100"/>
      <c r="O390" s="103">
        <v>0</v>
      </c>
      <c r="P390" s="99"/>
    </row>
    <row r="391" spans="1:16">
      <c r="A391" s="182">
        <v>41334</v>
      </c>
      <c r="B391" s="106" t="s">
        <v>51</v>
      </c>
      <c r="C391" s="126" t="s">
        <v>1</v>
      </c>
      <c r="D391" s="119">
        <v>332.89014415326528</v>
      </c>
      <c r="E391" s="100">
        <v>228.90010602678572</v>
      </c>
      <c r="F391" s="103">
        <f t="shared" si="39"/>
        <v>103.99003812647956</v>
      </c>
      <c r="G391" s="337">
        <v>3</v>
      </c>
      <c r="H391" s="100"/>
      <c r="I391" s="337"/>
      <c r="J391" s="104">
        <f t="shared" ref="J391:J397" si="40">E391/D391</f>
        <v>0.68761454806363476</v>
      </c>
      <c r="K391" s="99">
        <v>0</v>
      </c>
      <c r="L391" s="337">
        <v>0</v>
      </c>
      <c r="M391" s="100">
        <v>0</v>
      </c>
      <c r="N391" s="100"/>
      <c r="O391" s="103">
        <v>0</v>
      </c>
    </row>
    <row r="392" spans="1:16">
      <c r="A392" s="182">
        <v>41334</v>
      </c>
      <c r="B392" s="106" t="s">
        <v>52</v>
      </c>
      <c r="C392" s="126" t="s">
        <v>1</v>
      </c>
      <c r="D392" s="119">
        <v>172.0572782671079</v>
      </c>
      <c r="E392" s="100">
        <v>82.647521873403875</v>
      </c>
      <c r="F392" s="103">
        <f t="shared" si="39"/>
        <v>89.409756393704029</v>
      </c>
      <c r="G392" s="337">
        <v>3</v>
      </c>
      <c r="H392" s="100"/>
      <c r="I392" s="337"/>
      <c r="J392" s="104">
        <f t="shared" si="40"/>
        <v>0.48034888559087219</v>
      </c>
      <c r="K392" s="100">
        <v>96</v>
      </c>
      <c r="L392" s="100">
        <v>42</v>
      </c>
      <c r="M392" s="100">
        <f t="shared" si="38"/>
        <v>54</v>
      </c>
      <c r="N392" s="100"/>
      <c r="O392" s="100">
        <v>6</v>
      </c>
      <c r="P392" s="99"/>
    </row>
    <row r="393" spans="1:16">
      <c r="A393" s="182">
        <v>41334</v>
      </c>
      <c r="B393" s="106" t="s">
        <v>53</v>
      </c>
      <c r="C393" s="126" t="s">
        <v>1</v>
      </c>
      <c r="D393" s="119">
        <v>151.41146277543157</v>
      </c>
      <c r="E393" s="100">
        <v>78.8175399568198</v>
      </c>
      <c r="F393" s="103">
        <f t="shared" si="39"/>
        <v>72.593922818611773</v>
      </c>
      <c r="G393" s="337">
        <v>3</v>
      </c>
      <c r="H393" s="100"/>
      <c r="I393" s="337"/>
      <c r="J393" s="104">
        <f t="shared" si="40"/>
        <v>0.52055200122938738</v>
      </c>
      <c r="K393" s="100">
        <v>136</v>
      </c>
      <c r="L393" s="100">
        <v>69</v>
      </c>
      <c r="M393" s="100">
        <f t="shared" si="38"/>
        <v>67</v>
      </c>
      <c r="N393" s="100"/>
      <c r="O393" s="100">
        <v>6</v>
      </c>
      <c r="P393" s="99"/>
    </row>
    <row r="394" spans="1:16">
      <c r="A394" s="182">
        <v>41334</v>
      </c>
      <c r="B394" s="107" t="s">
        <v>54</v>
      </c>
      <c r="C394" s="126" t="s">
        <v>1</v>
      </c>
      <c r="D394" s="119">
        <v>5.303497314453125</v>
      </c>
      <c r="E394" s="100">
        <v>3.8759787423270091</v>
      </c>
      <c r="F394" s="103">
        <f t="shared" si="39"/>
        <v>1.4275185721261159</v>
      </c>
      <c r="G394" s="337">
        <v>1</v>
      </c>
      <c r="H394" s="100"/>
      <c r="I394" s="337"/>
      <c r="J394" s="104">
        <f t="shared" si="40"/>
        <v>0.73083448760578551</v>
      </c>
      <c r="K394" s="100">
        <v>204</v>
      </c>
      <c r="L394" s="100">
        <v>131</v>
      </c>
      <c r="M394" s="100">
        <f t="shared" si="38"/>
        <v>73</v>
      </c>
      <c r="N394" s="100"/>
      <c r="O394" s="100">
        <v>4</v>
      </c>
      <c r="P394" s="99"/>
    </row>
    <row r="395" spans="1:16">
      <c r="A395" s="182">
        <v>41334</v>
      </c>
      <c r="B395" s="107" t="s">
        <v>55</v>
      </c>
      <c r="C395" s="126" t="s">
        <v>1</v>
      </c>
      <c r="D395" s="119">
        <v>131.96060371398926</v>
      </c>
      <c r="E395" s="100">
        <v>75.371555924415588</v>
      </c>
      <c r="F395" s="103">
        <f t="shared" si="39"/>
        <v>56.589047789573669</v>
      </c>
      <c r="G395" s="337">
        <v>3</v>
      </c>
      <c r="H395" s="100"/>
      <c r="I395" s="337"/>
      <c r="J395" s="104">
        <f t="shared" si="40"/>
        <v>0.57116710444713881</v>
      </c>
      <c r="N395" s="100"/>
      <c r="O395" s="103"/>
      <c r="P395" s="99"/>
    </row>
    <row r="396" spans="1:16">
      <c r="A396" s="182">
        <v>41334</v>
      </c>
      <c r="B396" s="107" t="s">
        <v>56</v>
      </c>
      <c r="C396" s="126" t="s">
        <v>1</v>
      </c>
      <c r="D396" s="119">
        <v>43.9921875</v>
      </c>
      <c r="E396" s="100">
        <v>28.5634765625</v>
      </c>
      <c r="F396" s="103">
        <f t="shared" si="39"/>
        <v>15.4287109375</v>
      </c>
      <c r="G396" s="337">
        <v>2</v>
      </c>
      <c r="H396" s="100"/>
      <c r="I396" s="337"/>
      <c r="J396" s="104">
        <f t="shared" si="40"/>
        <v>0.64928520689042801</v>
      </c>
      <c r="K396" s="100">
        <v>224</v>
      </c>
      <c r="L396" s="100">
        <v>50</v>
      </c>
      <c r="M396" s="100">
        <f t="shared" si="38"/>
        <v>174</v>
      </c>
      <c r="N396" s="100"/>
      <c r="O396" s="103">
        <v>4</v>
      </c>
      <c r="P396" s="99"/>
    </row>
    <row r="397" spans="1:16">
      <c r="A397" s="182">
        <v>41334</v>
      </c>
      <c r="B397" s="107" t="s">
        <v>57</v>
      </c>
      <c r="C397" s="126" t="s">
        <v>1</v>
      </c>
      <c r="D397" s="119">
        <v>38.916077613830566</v>
      </c>
      <c r="E397" s="100">
        <v>37.175988427363336</v>
      </c>
      <c r="F397" s="103">
        <f t="shared" si="39"/>
        <v>1.7400891864672303</v>
      </c>
      <c r="G397" s="337">
        <v>3</v>
      </c>
      <c r="H397" s="100"/>
      <c r="I397" s="337"/>
      <c r="J397" s="104">
        <f t="shared" si="40"/>
        <v>0.95528611069865854</v>
      </c>
      <c r="K397" s="100">
        <v>96</v>
      </c>
      <c r="L397" s="100">
        <v>40</v>
      </c>
      <c r="M397" s="100">
        <f t="shared" ref="M397" si="41">K397-L397</f>
        <v>56</v>
      </c>
      <c r="N397" s="100"/>
      <c r="O397" s="100">
        <v>4</v>
      </c>
      <c r="P397" s="99"/>
    </row>
    <row r="398" spans="1:16">
      <c r="A398" s="182"/>
      <c r="B398" s="107"/>
      <c r="C398" s="126"/>
      <c r="D398" s="100"/>
      <c r="E398" s="100"/>
      <c r="F398" s="103"/>
      <c r="H398" s="100"/>
      <c r="I398" s="337"/>
      <c r="J398" s="104"/>
      <c r="N398" s="100"/>
      <c r="O398" s="103"/>
      <c r="P398" s="99"/>
    </row>
    <row r="399" spans="1:16">
      <c r="A399" s="182"/>
      <c r="B399" s="107"/>
      <c r="C399" s="126"/>
      <c r="D399" s="100"/>
      <c r="E399" s="100"/>
      <c r="F399" s="103"/>
      <c r="H399" s="100"/>
      <c r="I399" s="337"/>
      <c r="J399" s="104"/>
      <c r="N399" s="100"/>
      <c r="O399" s="103"/>
      <c r="P399" s="99"/>
    </row>
    <row r="400" spans="1:16">
      <c r="A400" s="182"/>
      <c r="B400" s="107"/>
      <c r="C400" s="126"/>
      <c r="D400" s="100"/>
      <c r="E400" s="100"/>
      <c r="F400" s="103"/>
      <c r="H400" s="100"/>
      <c r="I400" s="337"/>
      <c r="J400" s="104"/>
      <c r="N400" s="100"/>
      <c r="O400" s="103"/>
      <c r="P400" s="99"/>
    </row>
    <row r="401" spans="1:18">
      <c r="A401" s="182"/>
      <c r="B401" s="107"/>
      <c r="C401" s="126"/>
      <c r="D401" s="100"/>
      <c r="E401" s="100"/>
      <c r="F401" s="103"/>
      <c r="H401" s="100"/>
      <c r="I401" s="337"/>
      <c r="J401" s="104"/>
      <c r="N401" s="100"/>
      <c r="O401" s="103"/>
      <c r="P401" s="99"/>
    </row>
    <row r="402" spans="1:18">
      <c r="A402" s="182"/>
      <c r="B402" s="107"/>
      <c r="C402" s="126"/>
      <c r="D402" s="100"/>
      <c r="E402" s="100"/>
      <c r="F402" s="103"/>
      <c r="H402" s="100"/>
      <c r="I402" s="337"/>
      <c r="J402" s="104"/>
      <c r="N402" s="100"/>
      <c r="O402" s="103"/>
      <c r="P402" s="99"/>
    </row>
    <row r="403" spans="1:18">
      <c r="A403" s="182"/>
      <c r="B403" s="107"/>
      <c r="C403" s="126"/>
      <c r="D403" s="100"/>
      <c r="E403" s="100"/>
      <c r="F403" s="103"/>
      <c r="H403" s="100"/>
      <c r="I403" s="337"/>
      <c r="J403" s="104"/>
      <c r="N403" s="100"/>
      <c r="O403" s="103"/>
      <c r="P403" s="99"/>
    </row>
    <row r="404" spans="1:18">
      <c r="A404" s="182"/>
      <c r="B404" s="107"/>
      <c r="C404" s="126"/>
      <c r="D404" s="100"/>
      <c r="E404" s="100"/>
      <c r="F404" s="103"/>
      <c r="H404" s="100"/>
      <c r="I404" s="337"/>
      <c r="J404" s="104"/>
      <c r="N404" s="100"/>
      <c r="O404" s="103"/>
      <c r="P404" s="99"/>
    </row>
    <row r="405" spans="1:18">
      <c r="A405" s="182"/>
      <c r="B405" s="325"/>
      <c r="C405" s="126"/>
      <c r="D405" s="100"/>
      <c r="E405" s="100"/>
      <c r="F405" s="100"/>
      <c r="G405" s="100"/>
      <c r="H405" s="100"/>
      <c r="I405" s="337"/>
      <c r="J405" s="126"/>
      <c r="N405" s="103"/>
      <c r="O405" s="103"/>
      <c r="P405" s="99"/>
    </row>
    <row r="406" spans="1:18">
      <c r="C406" s="337"/>
      <c r="D406" s="100"/>
      <c r="E406" s="100"/>
      <c r="F406" s="100"/>
      <c r="G406" s="103"/>
      <c r="H406" s="103"/>
      <c r="I406" s="337"/>
      <c r="N406" s="100"/>
      <c r="O406" s="100"/>
      <c r="P406" s="99"/>
    </row>
    <row r="407" spans="1:18">
      <c r="C407" s="108"/>
      <c r="D407" s="112"/>
      <c r="E407" s="100"/>
      <c r="F407" s="100"/>
      <c r="H407" s="337"/>
      <c r="I407" s="337"/>
      <c r="J407" s="126"/>
      <c r="N407" s="103"/>
      <c r="O407" s="103"/>
      <c r="P407" s="99"/>
    </row>
    <row r="408" spans="1:18">
      <c r="D408" s="337"/>
      <c r="E408" s="337"/>
      <c r="F408" s="337"/>
      <c r="H408" s="366"/>
      <c r="I408" s="337"/>
      <c r="N408" s="103"/>
      <c r="O408" s="103"/>
      <c r="P408" s="337"/>
    </row>
    <row r="409" spans="1:18" s="212" customFormat="1">
      <c r="A409" s="210"/>
      <c r="B409" s="211"/>
      <c r="C409" s="211" t="s">
        <v>96</v>
      </c>
      <c r="D409" s="385"/>
      <c r="E409" s="385"/>
      <c r="F409" s="385"/>
      <c r="G409" s="385"/>
      <c r="H409" s="385"/>
      <c r="I409" s="385"/>
      <c r="J409" s="385"/>
      <c r="K409" s="386"/>
      <c r="L409" s="386"/>
      <c r="M409" s="386"/>
      <c r="N409" s="386"/>
      <c r="O409" s="386"/>
      <c r="P409" s="385"/>
      <c r="Q409" s="384"/>
      <c r="R409" s="384"/>
    </row>
    <row r="410" spans="1:18">
      <c r="A410" s="366">
        <f>MAX(A1:A409)</f>
        <v>41334</v>
      </c>
      <c r="B410" s="338" t="s">
        <v>254</v>
      </c>
      <c r="C410" s="126" t="s">
        <v>1</v>
      </c>
      <c r="D410" s="100">
        <f t="shared" ref="D410:I410" si="42">SUMIF($A1:$A409,$A410,D1:D409)</f>
        <v>6366.0445393252867</v>
      </c>
      <c r="E410" s="100">
        <f t="shared" si="42"/>
        <v>5351.3314545197918</v>
      </c>
      <c r="F410" s="100">
        <f t="shared" si="42"/>
        <v>1014.7130848054949</v>
      </c>
      <c r="G410" s="100">
        <f t="shared" si="42"/>
        <v>78</v>
      </c>
      <c r="H410" s="100">
        <f t="shared" si="42"/>
        <v>255.48180913925171</v>
      </c>
      <c r="I410" s="100">
        <f t="shared" si="42"/>
        <v>6</v>
      </c>
      <c r="J410" s="104">
        <f>E410/D410</f>
        <v>0.8406054059884035</v>
      </c>
      <c r="K410" s="100">
        <f>SUMIF($A1:$A409,$A410,K1:K409)</f>
        <v>19355</v>
      </c>
      <c r="L410" s="100">
        <f>SUMIF($A1:$A409,$A410,L1:L409)</f>
        <v>11034</v>
      </c>
      <c r="M410" s="100">
        <f>SUMIF($A1:$A409,$A410,M1:M409)</f>
        <v>8321</v>
      </c>
      <c r="N410" s="100">
        <f>SUMIF($A1:$A409,$A410,N1:N409)</f>
        <v>0</v>
      </c>
      <c r="O410" s="100">
        <f>SUMIF($A1:$A409,$A410,O1:O409)</f>
        <v>134</v>
      </c>
      <c r="P410" s="337"/>
    </row>
    <row r="411" spans="1:18" s="212" customFormat="1">
      <c r="A411" s="210"/>
      <c r="B411" s="211"/>
      <c r="C411" s="211"/>
      <c r="D411" s="384"/>
      <c r="E411" s="384"/>
      <c r="F411" s="384"/>
      <c r="G411" s="385"/>
      <c r="H411" s="384"/>
      <c r="I411" s="384"/>
      <c r="J411" s="385"/>
      <c r="K411" s="386"/>
      <c r="L411" s="386"/>
      <c r="M411" s="386"/>
      <c r="N411" s="387"/>
      <c r="O411" s="387"/>
      <c r="P411" s="384"/>
      <c r="Q411" s="384"/>
      <c r="R411" s="384"/>
    </row>
    <row r="412" spans="1:18">
      <c r="A412" s="200" t="s">
        <v>58</v>
      </c>
    </row>
    <row r="413" spans="1:18">
      <c r="A413" s="200" t="s">
        <v>59</v>
      </c>
    </row>
    <row r="414" spans="1:18">
      <c r="A414" s="200" t="s">
        <v>60</v>
      </c>
      <c r="K414" s="234"/>
    </row>
    <row r="415" spans="1:18">
      <c r="A415" s="200" t="s">
        <v>61</v>
      </c>
      <c r="K415" s="234"/>
    </row>
    <row r="416" spans="1:18">
      <c r="A416" s="200" t="s">
        <v>62</v>
      </c>
      <c r="K416" s="234"/>
    </row>
    <row r="417" spans="2:11">
      <c r="B417" s="97"/>
      <c r="H417" s="337"/>
      <c r="I417" s="337"/>
      <c r="K417" s="234"/>
    </row>
    <row r="418" spans="2:11">
      <c r="B418" s="97"/>
      <c r="H418" s="337"/>
      <c r="I418" s="337"/>
      <c r="K418" s="234"/>
    </row>
    <row r="419" spans="2:11" ht="15.75" thickBot="1">
      <c r="B419" s="106"/>
      <c r="F419" s="121"/>
      <c r="H419" s="337"/>
      <c r="I419" s="337"/>
      <c r="K419" s="234"/>
    </row>
    <row r="420" spans="2:11" ht="15.75" thickBot="1">
      <c r="B420" s="372" t="s">
        <v>268</v>
      </c>
      <c r="C420" s="373"/>
      <c r="F420" s="121"/>
      <c r="H420" s="337"/>
      <c r="I420" s="337"/>
      <c r="K420" s="234"/>
    </row>
    <row r="421" spans="2:11">
      <c r="B421" s="368" t="s">
        <v>47</v>
      </c>
      <c r="C421" s="374" t="s">
        <v>267</v>
      </c>
      <c r="F421" s="121"/>
      <c r="H421" s="337"/>
      <c r="I421" s="337"/>
      <c r="K421" s="234"/>
    </row>
    <row r="422" spans="2:11">
      <c r="B422" s="368" t="s">
        <v>48</v>
      </c>
      <c r="C422" s="375" t="s">
        <v>267</v>
      </c>
      <c r="F422" s="121"/>
      <c r="H422" s="337"/>
      <c r="I422" s="337"/>
      <c r="K422" s="234"/>
    </row>
    <row r="423" spans="2:11">
      <c r="B423" s="369" t="s">
        <v>49</v>
      </c>
      <c r="C423" s="375" t="s">
        <v>267</v>
      </c>
      <c r="F423" s="121"/>
      <c r="H423" s="337"/>
      <c r="I423" s="337"/>
      <c r="K423" s="234"/>
    </row>
    <row r="424" spans="2:11">
      <c r="B424" s="369" t="s">
        <v>50</v>
      </c>
      <c r="C424" s="375" t="s">
        <v>267</v>
      </c>
      <c r="F424" s="121"/>
      <c r="H424" s="337"/>
      <c r="I424" s="337"/>
      <c r="K424" s="234"/>
    </row>
    <row r="425" spans="2:11">
      <c r="B425" s="369" t="s">
        <v>51</v>
      </c>
      <c r="C425" s="375" t="s">
        <v>267</v>
      </c>
      <c r="F425" s="121"/>
      <c r="H425" s="337"/>
      <c r="I425" s="337"/>
    </row>
    <row r="426" spans="2:11">
      <c r="B426" s="369" t="s">
        <v>52</v>
      </c>
      <c r="C426" s="375" t="s">
        <v>266</v>
      </c>
      <c r="F426" s="121"/>
      <c r="H426" s="337"/>
      <c r="I426" s="337"/>
    </row>
    <row r="427" spans="2:11">
      <c r="B427" s="369" t="s">
        <v>53</v>
      </c>
      <c r="C427" s="375" t="s">
        <v>266</v>
      </c>
      <c r="F427" s="121"/>
      <c r="H427" s="337"/>
      <c r="I427" s="337"/>
    </row>
    <row r="428" spans="2:11">
      <c r="B428" s="370" t="s">
        <v>54</v>
      </c>
      <c r="C428" s="375" t="s">
        <v>265</v>
      </c>
      <c r="F428" s="121"/>
      <c r="H428" s="337"/>
      <c r="I428" s="337"/>
    </row>
    <row r="429" spans="2:11">
      <c r="B429" s="370" t="s">
        <v>55</v>
      </c>
      <c r="C429" s="376" t="s">
        <v>264</v>
      </c>
      <c r="F429" s="121"/>
      <c r="G429" s="121"/>
    </row>
    <row r="430" spans="2:11">
      <c r="B430" s="370" t="s">
        <v>56</v>
      </c>
      <c r="C430" s="375" t="s">
        <v>265</v>
      </c>
      <c r="F430" s="121"/>
      <c r="G430" s="121"/>
    </row>
    <row r="431" spans="2:11" ht="15.75" thickBot="1">
      <c r="B431" s="371" t="s">
        <v>57</v>
      </c>
      <c r="C431" s="377" t="s">
        <v>264</v>
      </c>
    </row>
    <row r="432" spans="2:11">
      <c r="H432" s="121"/>
      <c r="J432" s="121"/>
    </row>
    <row r="433" spans="6:10">
      <c r="H433" s="121"/>
      <c r="J433" s="121"/>
    </row>
    <row r="434" spans="6:10">
      <c r="H434" s="121"/>
      <c r="J434" s="121"/>
    </row>
    <row r="435" spans="6:10">
      <c r="H435" s="121"/>
      <c r="J435" s="121"/>
    </row>
    <row r="436" spans="6:10">
      <c r="H436" s="121"/>
      <c r="J436" s="121"/>
    </row>
    <row r="437" spans="6:10">
      <c r="H437" s="121"/>
      <c r="J437" s="121"/>
    </row>
    <row r="438" spans="6:10">
      <c r="H438" s="121"/>
      <c r="J438" s="121"/>
    </row>
    <row r="439" spans="6:10">
      <c r="H439" s="121"/>
      <c r="J439" s="121"/>
    </row>
    <row r="440" spans="6:10">
      <c r="H440" s="121"/>
      <c r="J440" s="121"/>
    </row>
    <row r="441" spans="6:10">
      <c r="H441" s="121"/>
      <c r="J441" s="121"/>
    </row>
    <row r="442" spans="6:10">
      <c r="F442" s="121"/>
      <c r="G442" s="121"/>
      <c r="H442" s="121"/>
      <c r="J442" s="121"/>
    </row>
    <row r="443" spans="6:10">
      <c r="F443" s="388"/>
    </row>
    <row r="444" spans="6:10">
      <c r="F444" s="388"/>
    </row>
    <row r="445" spans="6:10">
      <c r="F445" s="388"/>
    </row>
    <row r="446" spans="6:10">
      <c r="F446" s="388"/>
    </row>
    <row r="447" spans="6:10">
      <c r="F447" s="388"/>
    </row>
    <row r="448" spans="6:10">
      <c r="F448" s="388"/>
    </row>
    <row r="449" spans="6:6">
      <c r="F449" s="388"/>
    </row>
    <row r="450" spans="6:6">
      <c r="F450" s="388"/>
    </row>
    <row r="451" spans="6:6">
      <c r="F451" s="388"/>
    </row>
    <row r="452" spans="6:6">
      <c r="F452" s="388"/>
    </row>
    <row r="453" spans="6:6">
      <c r="F453" s="388"/>
    </row>
    <row r="454" spans="6:6">
      <c r="F454" s="388"/>
    </row>
    <row r="455" spans="6:6">
      <c r="F455" s="388"/>
    </row>
    <row r="456" spans="6:6">
      <c r="F456" s="388"/>
    </row>
    <row r="457" spans="6:6">
      <c r="F457" s="388"/>
    </row>
  </sheetData>
  <autoFilter ref="A1:O309"/>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52"/>
  <sheetViews>
    <sheetView topLeftCell="A22" workbookViewId="0">
      <selection activeCell="B47" sqref="B47"/>
    </sheetView>
  </sheetViews>
  <sheetFormatPr defaultRowHeight="15"/>
  <cols>
    <col min="1" max="1" width="11.85546875" customWidth="1"/>
    <col min="2" max="2" width="88" customWidth="1"/>
    <col min="3" max="3" width="7.140625" bestFit="1" customWidth="1"/>
    <col min="4" max="4" width="20.7109375" bestFit="1" customWidth="1"/>
    <col min="5" max="5" width="20.42578125" bestFit="1" customWidth="1"/>
    <col min="6" max="6" width="29" bestFit="1" customWidth="1"/>
    <col min="7" max="7" width="23" bestFit="1" customWidth="1"/>
    <col min="8" max="8" width="10" bestFit="1" customWidth="1"/>
    <col min="9" max="9" width="23" bestFit="1" customWidth="1"/>
  </cols>
  <sheetData>
    <row r="2" spans="1:2">
      <c r="A2" s="125" t="s">
        <v>134</v>
      </c>
    </row>
    <row r="3" spans="1:2">
      <c r="A3" s="215">
        <v>40544</v>
      </c>
      <c r="B3" t="s">
        <v>130</v>
      </c>
    </row>
    <row r="4" spans="1:2">
      <c r="A4" s="215">
        <v>40575</v>
      </c>
      <c r="B4" t="s">
        <v>131</v>
      </c>
    </row>
    <row r="5" spans="1:2">
      <c r="A5" s="215">
        <v>40603</v>
      </c>
      <c r="B5" t="s">
        <v>133</v>
      </c>
    </row>
    <row r="6" spans="1:2">
      <c r="A6" s="215">
        <v>40634</v>
      </c>
      <c r="B6" t="s">
        <v>136</v>
      </c>
    </row>
    <row r="7" spans="1:2">
      <c r="A7" s="215">
        <v>40664</v>
      </c>
      <c r="B7" t="s">
        <v>136</v>
      </c>
    </row>
    <row r="8" spans="1:2">
      <c r="A8" s="215">
        <v>40695</v>
      </c>
      <c r="B8" s="216" t="s">
        <v>165</v>
      </c>
    </row>
    <row r="9" spans="1:2">
      <c r="A9" s="215">
        <v>40725</v>
      </c>
      <c r="B9" t="s">
        <v>136</v>
      </c>
    </row>
    <row r="10" spans="1:2">
      <c r="A10" s="215">
        <v>40756</v>
      </c>
      <c r="B10" t="s">
        <v>194</v>
      </c>
    </row>
    <row r="11" spans="1:2">
      <c r="A11" s="215">
        <v>40787</v>
      </c>
      <c r="B11" t="s">
        <v>201</v>
      </c>
    </row>
    <row r="12" spans="1:2">
      <c r="A12" s="302">
        <v>40827</v>
      </c>
      <c r="B12" t="s">
        <v>218</v>
      </c>
    </row>
    <row r="13" spans="1:2">
      <c r="A13" s="215">
        <v>40848</v>
      </c>
      <c r="B13" t="s">
        <v>218</v>
      </c>
    </row>
    <row r="14" spans="1:2">
      <c r="A14" s="215">
        <v>40878</v>
      </c>
      <c r="B14" t="s">
        <v>217</v>
      </c>
    </row>
    <row r="15" spans="1:2">
      <c r="A15" s="215">
        <v>40909</v>
      </c>
      <c r="B15" t="s">
        <v>222</v>
      </c>
    </row>
    <row r="16" spans="1:2">
      <c r="A16" s="215">
        <v>40940</v>
      </c>
      <c r="B16" t="s">
        <v>136</v>
      </c>
    </row>
    <row r="17" spans="1:2">
      <c r="A17" s="215">
        <v>40969</v>
      </c>
      <c r="B17" t="s">
        <v>262</v>
      </c>
    </row>
    <row r="18" spans="1:2">
      <c r="A18" s="215">
        <v>41000</v>
      </c>
      <c r="B18" t="s">
        <v>274</v>
      </c>
    </row>
    <row r="19" spans="1:2">
      <c r="A19" s="215">
        <v>41030</v>
      </c>
      <c r="B19" t="s">
        <v>284</v>
      </c>
    </row>
    <row r="20" spans="1:2">
      <c r="A20" s="215">
        <v>41061</v>
      </c>
      <c r="B20" t="s">
        <v>289</v>
      </c>
    </row>
    <row r="21" spans="1:2">
      <c r="A21" s="215">
        <v>41091</v>
      </c>
      <c r="B21" t="s">
        <v>302</v>
      </c>
    </row>
    <row r="22" spans="1:2">
      <c r="A22" s="215">
        <v>41122</v>
      </c>
      <c r="B22" t="s">
        <v>303</v>
      </c>
    </row>
    <row r="23" spans="1:2">
      <c r="A23" s="215"/>
    </row>
    <row r="24" spans="1:2">
      <c r="A24" s="215"/>
    </row>
    <row r="26" spans="1:2">
      <c r="A26" s="125" t="s">
        <v>132</v>
      </c>
    </row>
    <row r="27" spans="1:2">
      <c r="A27" s="215">
        <v>40544</v>
      </c>
      <c r="B27" t="s">
        <v>174</v>
      </c>
    </row>
    <row r="28" spans="1:2">
      <c r="A28" s="215">
        <v>40575</v>
      </c>
      <c r="B28" t="s">
        <v>173</v>
      </c>
    </row>
    <row r="29" spans="1:2">
      <c r="A29" s="215">
        <v>40603</v>
      </c>
      <c r="B29" t="s">
        <v>172</v>
      </c>
    </row>
    <row r="30" spans="1:2">
      <c r="A30" s="215">
        <v>40634</v>
      </c>
      <c r="B30" t="s">
        <v>171</v>
      </c>
    </row>
    <row r="31" spans="1:2">
      <c r="A31" s="215">
        <v>40664</v>
      </c>
      <c r="B31" t="s">
        <v>175</v>
      </c>
    </row>
    <row r="32" spans="1:2">
      <c r="A32" s="215">
        <v>40695</v>
      </c>
      <c r="B32" t="s">
        <v>176</v>
      </c>
    </row>
    <row r="33" spans="1:7">
      <c r="A33" s="215">
        <v>40725</v>
      </c>
      <c r="B33" t="s">
        <v>180</v>
      </c>
    </row>
    <row r="34" spans="1:7">
      <c r="A34" s="215">
        <v>40756</v>
      </c>
      <c r="B34" s="215" t="s">
        <v>195</v>
      </c>
    </row>
    <row r="35" spans="1:7">
      <c r="A35" s="215">
        <v>40787</v>
      </c>
      <c r="B35" s="216" t="s">
        <v>202</v>
      </c>
      <c r="D35" s="216"/>
      <c r="G35" s="216"/>
    </row>
    <row r="36" spans="1:7">
      <c r="A36" s="302">
        <v>40827</v>
      </c>
      <c r="B36" s="216"/>
    </row>
    <row r="37" spans="1:7">
      <c r="A37" s="215">
        <v>40848</v>
      </c>
      <c r="B37" s="216" t="s">
        <v>208</v>
      </c>
    </row>
    <row r="38" spans="1:7">
      <c r="A38" s="215">
        <v>40878</v>
      </c>
      <c r="B38" s="234" t="s">
        <v>219</v>
      </c>
    </row>
    <row r="39" spans="1:7">
      <c r="A39" s="215">
        <v>40909</v>
      </c>
      <c r="B39" s="234" t="s">
        <v>226</v>
      </c>
    </row>
    <row r="40" spans="1:7">
      <c r="A40" s="215">
        <v>40940</v>
      </c>
      <c r="B40" s="234" t="s">
        <v>248</v>
      </c>
      <c r="D40" s="201"/>
    </row>
    <row r="41" spans="1:7">
      <c r="A41" s="215">
        <v>40969</v>
      </c>
      <c r="B41" s="234" t="s">
        <v>263</v>
      </c>
    </row>
    <row r="42" spans="1:7">
      <c r="A42" s="215">
        <v>41000</v>
      </c>
      <c r="B42" s="201" t="s">
        <v>275</v>
      </c>
    </row>
    <row r="43" spans="1:7">
      <c r="A43" s="215">
        <v>41030</v>
      </c>
      <c r="B43" s="201" t="s">
        <v>285</v>
      </c>
    </row>
    <row r="44" spans="1:7">
      <c r="A44" s="215">
        <v>41061</v>
      </c>
      <c r="B44" s="201" t="s">
        <v>293</v>
      </c>
    </row>
    <row r="45" spans="1:7">
      <c r="A45" s="215">
        <v>41091</v>
      </c>
      <c r="B45" t="s">
        <v>304</v>
      </c>
    </row>
    <row r="46" spans="1:7">
      <c r="A46" s="215">
        <v>41122</v>
      </c>
      <c r="B46" s="252" t="s">
        <v>305</v>
      </c>
    </row>
    <row r="48" spans="1:7">
      <c r="B48" s="252"/>
    </row>
    <row r="50" spans="2:2">
      <c r="B50" s="201"/>
    </row>
    <row r="51" spans="2:2">
      <c r="B51" s="216"/>
    </row>
    <row r="52" spans="2:2">
      <c r="B52" s="25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C213"/>
  <sheetViews>
    <sheetView topLeftCell="A119" workbookViewId="0">
      <selection activeCell="H219" sqref="H219"/>
    </sheetView>
  </sheetViews>
  <sheetFormatPr defaultRowHeight="15"/>
  <cols>
    <col min="3" max="3" width="9.42578125" style="123" bestFit="1" customWidth="1"/>
    <col min="4" max="4" width="12.28515625" customWidth="1"/>
    <col min="5" max="6" width="9.42578125" bestFit="1" customWidth="1"/>
    <col min="7" max="7" width="12.28515625" bestFit="1" customWidth="1"/>
    <col min="8" max="8" width="10.42578125" bestFit="1" customWidth="1"/>
    <col min="9" max="9" width="9.42578125" bestFit="1" customWidth="1"/>
    <col min="10" max="10" width="12.42578125" customWidth="1"/>
    <col min="11" max="11" width="10.28515625" bestFit="1" customWidth="1"/>
    <col min="12" max="12" width="12.85546875" customWidth="1"/>
    <col min="13" max="13" width="11.5703125" customWidth="1"/>
    <col min="14" max="14" width="16.85546875" customWidth="1"/>
    <col min="15" max="15" width="17" customWidth="1"/>
    <col min="16" max="16" width="11" customWidth="1"/>
    <col min="17" max="17" width="9.28515625" bestFit="1" customWidth="1"/>
    <col min="18" max="18" width="8.7109375" bestFit="1" customWidth="1"/>
    <col min="22" max="22" width="10.7109375" bestFit="1" customWidth="1"/>
    <col min="28" max="28" width="10.85546875" customWidth="1"/>
    <col min="29" max="29" width="12.5703125" customWidth="1"/>
    <col min="32" max="32" width="20.42578125" customWidth="1"/>
    <col min="47" max="47" width="10.7109375" bestFit="1" customWidth="1"/>
  </cols>
  <sheetData>
    <row r="1" spans="1:54">
      <c r="A1" s="125" t="s">
        <v>288</v>
      </c>
      <c r="AF1" t="s">
        <v>187</v>
      </c>
      <c r="AI1" t="s">
        <v>234</v>
      </c>
      <c r="AR1" t="s">
        <v>245</v>
      </c>
    </row>
    <row r="2" spans="1:54" ht="105">
      <c r="B2" s="127" t="s">
        <v>32</v>
      </c>
      <c r="C2" s="127" t="s">
        <v>35</v>
      </c>
      <c r="D2" s="127" t="s">
        <v>63</v>
      </c>
      <c r="E2" s="127" t="s">
        <v>37</v>
      </c>
      <c r="G2" s="127" t="s">
        <v>64</v>
      </c>
      <c r="H2" s="230"/>
      <c r="I2" s="229" t="s">
        <v>139</v>
      </c>
      <c r="J2" s="127" t="s">
        <v>145</v>
      </c>
      <c r="K2" s="127" t="s">
        <v>143</v>
      </c>
      <c r="L2" s="127" t="s">
        <v>140</v>
      </c>
      <c r="M2" s="127" t="s">
        <v>141</v>
      </c>
      <c r="N2" s="127" t="s">
        <v>142</v>
      </c>
      <c r="P2" s="127" t="s">
        <v>146</v>
      </c>
      <c r="Q2" s="127" t="s">
        <v>65</v>
      </c>
      <c r="R2" s="127" t="s">
        <v>66</v>
      </c>
      <c r="S2" s="127" t="s">
        <v>67</v>
      </c>
      <c r="T2" s="127" t="s">
        <v>68</v>
      </c>
      <c r="V2" s="223" t="s">
        <v>69</v>
      </c>
      <c r="W2" s="127" t="s">
        <v>70</v>
      </c>
      <c r="Y2" s="262" t="s">
        <v>183</v>
      </c>
      <c r="Z2" s="262" t="s">
        <v>181</v>
      </c>
      <c r="AA2" s="262" t="s">
        <v>182</v>
      </c>
      <c r="AB2" s="262" t="s">
        <v>186</v>
      </c>
      <c r="AC2" s="262" t="s">
        <v>184</v>
      </c>
      <c r="AD2" s="262" t="s">
        <v>185</v>
      </c>
      <c r="AF2" s="223" t="s">
        <v>69</v>
      </c>
      <c r="AG2" s="127" t="s">
        <v>70</v>
      </c>
      <c r="AI2" s="127" t="s">
        <v>228</v>
      </c>
      <c r="AJ2" s="127" t="s">
        <v>231</v>
      </c>
      <c r="AK2" s="127" t="s">
        <v>229</v>
      </c>
      <c r="AL2" s="127" t="s">
        <v>232</v>
      </c>
      <c r="AM2" s="127" t="s">
        <v>230</v>
      </c>
      <c r="AN2" s="127" t="s">
        <v>233</v>
      </c>
      <c r="AO2" s="127" t="s">
        <v>235</v>
      </c>
      <c r="AP2" s="127" t="s">
        <v>236</v>
      </c>
      <c r="AR2" s="328" t="s">
        <v>237</v>
      </c>
      <c r="AS2" s="127" t="s">
        <v>251</v>
      </c>
      <c r="AT2" s="127" t="s">
        <v>238</v>
      </c>
      <c r="AU2" s="127" t="s">
        <v>239</v>
      </c>
      <c r="AV2" s="127" t="s">
        <v>240</v>
      </c>
      <c r="AW2" s="127" t="s">
        <v>241</v>
      </c>
      <c r="AX2" s="127" t="s">
        <v>242</v>
      </c>
      <c r="AY2" s="127" t="s">
        <v>243</v>
      </c>
      <c r="AZ2" s="127" t="s">
        <v>244</v>
      </c>
      <c r="BA2" s="127" t="s">
        <v>249</v>
      </c>
      <c r="BB2" s="127" t="s">
        <v>250</v>
      </c>
    </row>
    <row r="3" spans="1:54">
      <c r="A3" s="123"/>
      <c r="B3" s="128">
        <v>40179</v>
      </c>
      <c r="C3" s="203">
        <f>SUMIF('EMEA SAN CIOC'!$A$2:$A$409,Notes!$B3,'EMEA SAN CIOC'!$D$2:$D$409)</f>
        <v>3619.0740609101058</v>
      </c>
      <c r="D3" s="129">
        <f>SUMIF('EMEA SAN CIOC'!$A$2:$A$409,Notes!$B3,'EMEA SAN CIOC'!$E$2:$E$409)</f>
        <v>2401.009765625</v>
      </c>
      <c r="E3" s="130">
        <f>SUMIF('EMEA SAN CIOC'!$A$2:$A$405,Notes!$B3,'EMEA SAN CIOC'!$F$2:$F$405)</f>
        <v>1218.0642952851058</v>
      </c>
      <c r="F3" s="122"/>
      <c r="G3" s="203">
        <f t="shared" ref="G3:G38" si="0">SUMIF($B$47:$B$84,$B3,$O$47:$O$84)</f>
        <v>1329.439704158023</v>
      </c>
      <c r="H3" s="231"/>
      <c r="I3" s="225"/>
      <c r="J3" s="203"/>
      <c r="K3" s="203">
        <f t="shared" ref="K3:K38" si="1">SUMIF($B$47:$B$84,$B3,$C$47:$C$84)</f>
        <v>206.49445476124887</v>
      </c>
      <c r="L3" s="334">
        <f t="shared" ref="L3:L17" si="2">I3+J3+K3</f>
        <v>206.49445476124887</v>
      </c>
      <c r="M3" s="226">
        <f t="shared" ref="M3:M38" si="3">SUMIF($B$47:$B$84,$B3,$D$47:$D$84)/SUMIF($B$47:$B$84,$B3,$C$47:$C$84)</f>
        <v>0.43975199776058116</v>
      </c>
      <c r="N3" s="335">
        <f t="shared" ref="N3:N17" si="4">L3*M3</f>
        <v>90.806349007741147</v>
      </c>
      <c r="P3" s="203">
        <f t="shared" ref="P3:P17" si="5">D3-G3-I3-J3</f>
        <v>1071.570061466977</v>
      </c>
      <c r="Q3" s="131">
        <f t="shared" ref="Q3:Q38" si="6">SUMIF($B$47:$B$84,$B3,$L$47:$L$84)</f>
        <v>403.98936627875446</v>
      </c>
      <c r="R3" s="330">
        <f t="shared" ref="R3:R40" si="7">P3+Q3</f>
        <v>1475.5594277457315</v>
      </c>
      <c r="S3" s="132">
        <f t="shared" ref="S3:S38" si="8">SUMIF($B$47:$B$84,$B3,$M$47:$M$84)/SUMIF($B$47:$B$84,$B3,$L$47:$L$84)</f>
        <v>0.66831987365852852</v>
      </c>
      <c r="T3" s="332">
        <f t="shared" ref="T3:T34" si="9">R3*S3</f>
        <v>986.14569032667794</v>
      </c>
      <c r="V3" s="334">
        <f t="shared" ref="V3:V36" si="10">IF(N3="",SUMIF($B$47:$B$84,$B3,$D$47:$D$84),N3)+SUMIF($B$47:$B$84,$B3,$G$47:$G$84)+SUMIF($B$47:$B$84,$B3,$J$47:$J$84)+IF(T3="",SUMIF($B$47:$B$84,$B3,$M$47:$M$84),T3)</f>
        <v>1501.0003414598577</v>
      </c>
      <c r="W3" s="221">
        <f t="shared" ref="W3:W40" si="11">V3/D3</f>
        <v>0.62515378444082947</v>
      </c>
      <c r="Y3" s="264">
        <f>N3</f>
        <v>90.806349007741147</v>
      </c>
      <c r="Z3" s="265">
        <f t="shared" ref="Z3:Z22" si="12">G47</f>
        <v>394.19382990296253</v>
      </c>
      <c r="AA3" s="265">
        <f t="shared" ref="AA3:AA22" si="13">J47</f>
        <v>29.854472222476215</v>
      </c>
      <c r="AB3" s="265">
        <f>D3-R3</f>
        <v>925.45033787926855</v>
      </c>
      <c r="AC3" s="266">
        <f>SUM(Y3:AA3)/AB3</f>
        <v>0.55632877320354523</v>
      </c>
      <c r="AD3" s="329">
        <f>R3*AC3</f>
        <v>820.89616622670803</v>
      </c>
      <c r="AF3" s="274">
        <f>SUM(Y3:AA3,AD3)</f>
        <v>1335.7508173598881</v>
      </c>
      <c r="AG3" s="275">
        <f>AF3/D3</f>
        <v>0.55632877320354535</v>
      </c>
      <c r="AI3" s="326">
        <f t="shared" ref="AI3:AI27" si="14">L3</f>
        <v>206.49445476124887</v>
      </c>
      <c r="AJ3" s="225">
        <f t="shared" ref="AJ3:AJ27" si="15">N3</f>
        <v>90.806349007741147</v>
      </c>
      <c r="AK3" s="326">
        <f>SUMIF($B$47:$B$84,$B3,F$47:$F$84)</f>
        <v>671.53560264840144</v>
      </c>
      <c r="AL3" s="326">
        <f>SUMIF($B$47:$B$84,$B3,$G$47:G$84)</f>
        <v>394.19382990296253</v>
      </c>
      <c r="AM3" s="326">
        <f>SUMIF($B$47:$B$84,$B3,$I$47:I$84)</f>
        <v>47.420280469618177</v>
      </c>
      <c r="AN3" s="326">
        <f>SUMIF($B$47:$B$84,$B3,$J$47:J$84)</f>
        <v>29.854472222476215</v>
      </c>
      <c r="AO3" s="326">
        <f t="shared" ref="AO3:AO27" si="16">R3</f>
        <v>1475.5594277457315</v>
      </c>
      <c r="AP3" s="327">
        <f t="shared" ref="AP3:AP27" si="17">AD3</f>
        <v>820.89616622670803</v>
      </c>
      <c r="AR3" s="131">
        <f t="shared" ref="AR3:AR28" si="18">SUM(AI3,AK3,AM3,AO3)</f>
        <v>2401.009765625</v>
      </c>
      <c r="AS3" s="131">
        <f t="shared" ref="AS3:AS28" si="19">SUM(AI3,AK3,AM3)</f>
        <v>925.45033787926855</v>
      </c>
      <c r="AT3" s="362">
        <f t="shared" ref="AT3:AT27" si="20">IF(AS3&gt;AR3,AR3/AS3,1)</f>
        <v>1</v>
      </c>
      <c r="AU3" s="129">
        <f t="shared" ref="AU3:AU28" si="21">AI3*$AT3</f>
        <v>206.49445476124887</v>
      </c>
      <c r="AV3" s="129">
        <f t="shared" ref="AV3:AV28" si="22">AJ3*$AT3</f>
        <v>90.806349007741147</v>
      </c>
      <c r="AW3" s="129">
        <f t="shared" ref="AW3:AW28" si="23">AK3*$AT3</f>
        <v>671.53560264840144</v>
      </c>
      <c r="AX3" s="129">
        <f t="shared" ref="AX3:AX28" si="24">AL3*$AT3</f>
        <v>394.19382990296253</v>
      </c>
      <c r="AY3" s="129">
        <f t="shared" ref="AY3:AY28" si="25">AM3*$AT3</f>
        <v>47.420280469618177</v>
      </c>
      <c r="AZ3" s="129">
        <f t="shared" ref="AZ3:AZ28" si="26">AN3*$AT3</f>
        <v>29.854472222476215</v>
      </c>
      <c r="BA3" s="129">
        <f>IF(AO3&lt;0,0,AO3)</f>
        <v>1475.5594277457315</v>
      </c>
      <c r="BB3" s="363">
        <f>IF(AP3&lt;0,0,AP3)</f>
        <v>820.89616622670803</v>
      </c>
    </row>
    <row r="4" spans="1:54">
      <c r="A4" s="123"/>
      <c r="B4" s="128">
        <v>40210</v>
      </c>
      <c r="C4" s="131">
        <f>SUMIF('EMEA SAN CIOC'!$A$2:$A$409,Notes!$B4,'EMEA SAN CIOC'!$D$2:$D$409)</f>
        <v>3700.7478890351058</v>
      </c>
      <c r="D4" s="129">
        <f>SUMIF('EMEA SAN CIOC'!$A$2:$A$409,Notes!$B4,'EMEA SAN CIOC'!$E$2:$E$409)</f>
        <v>2438.2173316412209</v>
      </c>
      <c r="E4" s="130">
        <f>SUMIF('EMEA SAN CIOC'!$A$2:$A$405,Notes!$B4,'EMEA SAN CIOC'!$F$2:$F$405)</f>
        <v>1262.5305573938851</v>
      </c>
      <c r="F4" s="122"/>
      <c r="G4" s="131">
        <f t="shared" si="0"/>
        <v>1313.584496680432</v>
      </c>
      <c r="H4" s="231"/>
      <c r="I4" s="114"/>
      <c r="J4" s="131"/>
      <c r="K4" s="131">
        <f t="shared" si="1"/>
        <v>200.59120802112466</v>
      </c>
      <c r="L4" s="330">
        <f t="shared" si="2"/>
        <v>200.59120802112466</v>
      </c>
      <c r="M4" s="132">
        <f t="shared" si="3"/>
        <v>0.43566496701521196</v>
      </c>
      <c r="N4" s="332">
        <f t="shared" si="4"/>
        <v>87.390562026064799</v>
      </c>
      <c r="P4" s="131">
        <f t="shared" si="5"/>
        <v>1124.6328349607888</v>
      </c>
      <c r="Q4" s="131">
        <f t="shared" si="6"/>
        <v>397.38583654242632</v>
      </c>
      <c r="R4" s="330">
        <f t="shared" si="7"/>
        <v>1522.018671503215</v>
      </c>
      <c r="S4" s="132">
        <f t="shared" si="8"/>
        <v>0.6012296660281059</v>
      </c>
      <c r="T4" s="332">
        <f t="shared" si="9"/>
        <v>915.08277755641939</v>
      </c>
      <c r="V4" s="330">
        <f t="shared" si="10"/>
        <v>1410.1398092259535</v>
      </c>
      <c r="W4" s="221">
        <f t="shared" si="11"/>
        <v>0.57834869391103683</v>
      </c>
      <c r="Y4" s="267">
        <f t="shared" ref="Y4:Y40" si="27">N4</f>
        <v>87.390562026064799</v>
      </c>
      <c r="Z4" s="268">
        <f t="shared" si="12"/>
        <v>386.56536749638212</v>
      </c>
      <c r="AA4" s="268">
        <f t="shared" si="13"/>
        <v>21.101102147087222</v>
      </c>
      <c r="AB4" s="268">
        <f t="shared" ref="AB4:AB21" si="28">D4-R4</f>
        <v>916.19866013800583</v>
      </c>
      <c r="AC4" s="269">
        <f t="shared" ref="AC4:AC21" si="29">SUM(Y4:AA4)/AB4</f>
        <v>0.54033808736957145</v>
      </c>
      <c r="AD4" s="330">
        <f t="shared" ref="AD4:AD21" si="30">R4*AC4</f>
        <v>822.40465790082328</v>
      </c>
      <c r="AF4" s="129">
        <f t="shared" ref="AF4:AF21" si="31">SUM(Y4:AA4,AD4)</f>
        <v>1317.4616895703575</v>
      </c>
      <c r="AG4" s="273">
        <f t="shared" ref="AG4:AG21" si="32">AF4/D4</f>
        <v>0.54033808736957156</v>
      </c>
      <c r="AI4" s="131">
        <f t="shared" si="14"/>
        <v>200.59120802112466</v>
      </c>
      <c r="AJ4" s="114">
        <f t="shared" si="15"/>
        <v>87.390562026064799</v>
      </c>
      <c r="AK4" s="131">
        <f>SUMIF($B$47:$B$84,$B4,F$47:$F$84)</f>
        <v>675.46382062187217</v>
      </c>
      <c r="AL4" s="131">
        <f>SUMIF($B$47:$B$84,$B4,$G$47:G$84)</f>
        <v>386.56536749638212</v>
      </c>
      <c r="AM4" s="131">
        <f>SUMIF($B$47:$B$84,$B4,$I$47:I$84)</f>
        <v>40.143631495008798</v>
      </c>
      <c r="AN4" s="131">
        <f>SUMIF($B$47:$B$84,$B4,$J$47:J$84)</f>
        <v>21.101102147087222</v>
      </c>
      <c r="AO4" s="131">
        <f t="shared" si="16"/>
        <v>1522.018671503215</v>
      </c>
      <c r="AP4" s="130">
        <f t="shared" si="17"/>
        <v>822.40465790082328</v>
      </c>
      <c r="AR4" s="131">
        <f t="shared" si="18"/>
        <v>2438.2173316412209</v>
      </c>
      <c r="AS4" s="131">
        <f t="shared" si="19"/>
        <v>916.19866013800561</v>
      </c>
      <c r="AT4" s="362">
        <f t="shared" si="20"/>
        <v>1</v>
      </c>
      <c r="AU4" s="129">
        <f t="shared" si="21"/>
        <v>200.59120802112466</v>
      </c>
      <c r="AV4" s="129">
        <f t="shared" si="22"/>
        <v>87.390562026064799</v>
      </c>
      <c r="AW4" s="129">
        <f t="shared" si="23"/>
        <v>675.46382062187217</v>
      </c>
      <c r="AX4" s="129">
        <f t="shared" si="24"/>
        <v>386.56536749638212</v>
      </c>
      <c r="AY4" s="129">
        <f t="shared" si="25"/>
        <v>40.143631495008798</v>
      </c>
      <c r="AZ4" s="129">
        <f t="shared" si="26"/>
        <v>21.101102147087222</v>
      </c>
      <c r="BA4" s="129">
        <f t="shared" ref="BA4:BA28" si="33">IF(AO4&lt;0,0,AO4)</f>
        <v>1522.018671503215</v>
      </c>
      <c r="BB4" s="363">
        <f t="shared" ref="BB4:BB28" si="34">IF(AP4&lt;0,0,AP4)</f>
        <v>822.40465790082328</v>
      </c>
    </row>
    <row r="5" spans="1:54">
      <c r="A5" s="123"/>
      <c r="B5" s="128">
        <v>40238</v>
      </c>
      <c r="C5" s="131">
        <f>SUMIF('EMEA SAN CIOC'!$A$2:$A$409,Notes!$B5,'EMEA SAN CIOC'!$D$2:$D$409)</f>
        <v>3700.7478890351058</v>
      </c>
      <c r="D5" s="129">
        <f>SUMIF('EMEA SAN CIOC'!$A$2:$A$409,Notes!$B5,'EMEA SAN CIOC'!$E$2:$E$409)</f>
        <v>2400.9116973791806</v>
      </c>
      <c r="E5" s="130">
        <f>SUMIF('EMEA SAN CIOC'!$A$2:$A$405,Notes!$B5,'EMEA SAN CIOC'!$F$2:$F$405)</f>
        <v>1299.8361916559254</v>
      </c>
      <c r="F5" s="122"/>
      <c r="G5" s="131">
        <f t="shared" si="0"/>
        <v>1318.1438874025923</v>
      </c>
      <c r="H5" s="231"/>
      <c r="I5" s="114"/>
      <c r="J5" s="131"/>
      <c r="K5" s="131">
        <f t="shared" si="1"/>
        <v>205.1161573488136</v>
      </c>
      <c r="L5" s="330">
        <f t="shared" si="2"/>
        <v>205.1161573488136</v>
      </c>
      <c r="M5" s="132">
        <f t="shared" si="3"/>
        <v>0.39890375122565125</v>
      </c>
      <c r="N5" s="332">
        <f t="shared" si="4"/>
        <v>81.821604603432675</v>
      </c>
      <c r="P5" s="131">
        <f t="shared" si="5"/>
        <v>1082.7678099765883</v>
      </c>
      <c r="Q5" s="131">
        <f t="shared" si="6"/>
        <v>389.52565657870832</v>
      </c>
      <c r="R5" s="330">
        <f t="shared" si="7"/>
        <v>1472.2934665552966</v>
      </c>
      <c r="S5" s="132">
        <f t="shared" si="8"/>
        <v>0.61449524586517279</v>
      </c>
      <c r="T5" s="332">
        <f t="shared" si="9"/>
        <v>904.71733571658456</v>
      </c>
      <c r="V5" s="330">
        <f t="shared" si="10"/>
        <v>1429.1307877383347</v>
      </c>
      <c r="W5" s="221">
        <f t="shared" si="11"/>
        <v>0.59524504349675356</v>
      </c>
      <c r="Y5" s="267">
        <f t="shared" si="27"/>
        <v>81.821604603432675</v>
      </c>
      <c r="Z5" s="268">
        <f t="shared" si="12"/>
        <v>421.41516722943629</v>
      </c>
      <c r="AA5" s="268">
        <f t="shared" si="13"/>
        <v>21.176680188881313</v>
      </c>
      <c r="AB5" s="268">
        <f t="shared" si="28"/>
        <v>928.61823082388401</v>
      </c>
      <c r="AC5" s="269">
        <f t="shared" si="29"/>
        <v>0.56472448484721516</v>
      </c>
      <c r="AD5" s="330">
        <f t="shared" si="30"/>
        <v>831.44016944436044</v>
      </c>
      <c r="AF5" s="129">
        <f t="shared" si="31"/>
        <v>1355.8536214661108</v>
      </c>
      <c r="AG5" s="273">
        <f t="shared" si="32"/>
        <v>0.56472448484721516</v>
      </c>
      <c r="AI5" s="131">
        <f t="shared" si="14"/>
        <v>205.1161573488136</v>
      </c>
      <c r="AJ5" s="114">
        <f t="shared" si="15"/>
        <v>81.821604603432675</v>
      </c>
      <c r="AK5" s="131">
        <f>SUMIF($B$47:$B$84,$B5,F$47:$F$84)</f>
        <v>683.75303139001551</v>
      </c>
      <c r="AL5" s="131">
        <f>SUMIF($B$47:$B$84,$B5,$G$47:G$84)</f>
        <v>421.41516722943629</v>
      </c>
      <c r="AM5" s="131">
        <f>SUMIF($B$47:$B$84,$B5,$I$47:I$84)</f>
        <v>39.749042085054853</v>
      </c>
      <c r="AN5" s="131">
        <f>SUMIF($B$47:$B$84,$B5,$J$47:J$84)</f>
        <v>21.176680188881313</v>
      </c>
      <c r="AO5" s="131">
        <f t="shared" si="16"/>
        <v>1472.2934665552966</v>
      </c>
      <c r="AP5" s="130">
        <f t="shared" si="17"/>
        <v>831.44016944436044</v>
      </c>
      <c r="AR5" s="131">
        <f t="shared" si="18"/>
        <v>2400.9116973791806</v>
      </c>
      <c r="AS5" s="131">
        <f t="shared" si="19"/>
        <v>928.61823082388389</v>
      </c>
      <c r="AT5" s="362">
        <f t="shared" si="20"/>
        <v>1</v>
      </c>
      <c r="AU5" s="129">
        <f t="shared" si="21"/>
        <v>205.1161573488136</v>
      </c>
      <c r="AV5" s="129">
        <f t="shared" si="22"/>
        <v>81.821604603432675</v>
      </c>
      <c r="AW5" s="129">
        <f t="shared" si="23"/>
        <v>683.75303139001551</v>
      </c>
      <c r="AX5" s="129">
        <f t="shared" si="24"/>
        <v>421.41516722943629</v>
      </c>
      <c r="AY5" s="129">
        <f t="shared" si="25"/>
        <v>39.749042085054853</v>
      </c>
      <c r="AZ5" s="129">
        <f t="shared" si="26"/>
        <v>21.176680188881313</v>
      </c>
      <c r="BA5" s="129">
        <f t="shared" si="33"/>
        <v>1472.2934665552966</v>
      </c>
      <c r="BB5" s="363">
        <f t="shared" si="34"/>
        <v>831.44016944436044</v>
      </c>
    </row>
    <row r="6" spans="1:54">
      <c r="A6" s="123"/>
      <c r="B6" s="128">
        <v>40269</v>
      </c>
      <c r="C6" s="131">
        <f>SUMIF('EMEA SAN CIOC'!$A$2:$A$409,Notes!$B6,'EMEA SAN CIOC'!$D$2:$D$409)</f>
        <v>4220.8390156957912</v>
      </c>
      <c r="D6" s="129">
        <f>SUMIF('EMEA SAN CIOC'!$A$2:$A$409,Notes!$B6,'EMEA SAN CIOC'!$E$2:$E$409)</f>
        <v>2176.6526617508125</v>
      </c>
      <c r="E6" s="130">
        <f>SUMIF('EMEA SAN CIOC'!$A$2:$A$405,Notes!$B6,'EMEA SAN CIOC'!$F$2:$F$405)</f>
        <v>2044.1863539449789</v>
      </c>
      <c r="F6" s="122"/>
      <c r="G6" s="131">
        <f t="shared" si="0"/>
        <v>1399.699756335337</v>
      </c>
      <c r="H6" s="231"/>
      <c r="I6" s="114"/>
      <c r="J6" s="131"/>
      <c r="K6" s="131">
        <f t="shared" si="1"/>
        <v>233.98753005636968</v>
      </c>
      <c r="L6" s="330">
        <f t="shared" si="2"/>
        <v>233.98753005636968</v>
      </c>
      <c r="M6" s="132">
        <f t="shared" si="3"/>
        <v>0.5022775574222359</v>
      </c>
      <c r="N6" s="332">
        <f t="shared" si="4"/>
        <v>117.52668506397536</v>
      </c>
      <c r="P6" s="131">
        <f t="shared" si="5"/>
        <v>776.95290541547547</v>
      </c>
      <c r="Q6" s="131">
        <f t="shared" si="6"/>
        <v>388.98074464925611</v>
      </c>
      <c r="R6" s="330">
        <f t="shared" si="7"/>
        <v>1165.9336500647316</v>
      </c>
      <c r="S6" s="132">
        <f t="shared" si="8"/>
        <v>0.65470836119062237</v>
      </c>
      <c r="T6" s="332">
        <f t="shared" si="9"/>
        <v>763.34650929088104</v>
      </c>
      <c r="V6" s="330">
        <f t="shared" si="10"/>
        <v>1359.6251894562306</v>
      </c>
      <c r="W6" s="221">
        <f t="shared" si="11"/>
        <v>0.6246404000731115</v>
      </c>
      <c r="Y6" s="267">
        <f t="shared" si="27"/>
        <v>117.52668506397536</v>
      </c>
      <c r="Z6" s="268">
        <f t="shared" si="12"/>
        <v>425.58085572126799</v>
      </c>
      <c r="AA6" s="268">
        <f t="shared" si="13"/>
        <v>53.171139380106311</v>
      </c>
      <c r="AB6" s="268">
        <f t="shared" si="28"/>
        <v>1010.7190116860809</v>
      </c>
      <c r="AC6" s="269">
        <f t="shared" si="29"/>
        <v>0.58995494620274125</v>
      </c>
      <c r="AD6" s="330">
        <f t="shared" si="30"/>
        <v>687.84832379990451</v>
      </c>
      <c r="AF6" s="129">
        <f t="shared" si="31"/>
        <v>1284.1270039652541</v>
      </c>
      <c r="AG6" s="273">
        <f t="shared" si="32"/>
        <v>0.58995494620274125</v>
      </c>
      <c r="AI6" s="131">
        <f t="shared" si="14"/>
        <v>233.98753005636968</v>
      </c>
      <c r="AJ6" s="114">
        <f t="shared" si="15"/>
        <v>117.52668506397536</v>
      </c>
      <c r="AK6" s="131">
        <f>SUMIF($B$47:$B$84,$B6,F$47:$F$84)</f>
        <v>706.46391868894079</v>
      </c>
      <c r="AL6" s="131">
        <f>SUMIF($B$47:$B$84,$B6,$G$47:G$84)</f>
        <v>425.58085572126799</v>
      </c>
      <c r="AM6" s="131">
        <f>SUMIF($B$47:$B$84,$B6,$I$47:I$84)</f>
        <v>70.267562940770489</v>
      </c>
      <c r="AN6" s="131">
        <f>SUMIF($B$47:$B$84,$B6,$J$47:J$84)</f>
        <v>53.171139380106311</v>
      </c>
      <c r="AO6" s="131">
        <f t="shared" si="16"/>
        <v>1165.9336500647316</v>
      </c>
      <c r="AP6" s="130">
        <f t="shared" si="17"/>
        <v>687.84832379990451</v>
      </c>
      <c r="AR6" s="131">
        <f t="shared" si="18"/>
        <v>2176.6526617508125</v>
      </c>
      <c r="AS6" s="131">
        <f t="shared" si="19"/>
        <v>1010.719011686081</v>
      </c>
      <c r="AT6" s="362">
        <f t="shared" si="20"/>
        <v>1</v>
      </c>
      <c r="AU6" s="129">
        <f t="shared" si="21"/>
        <v>233.98753005636968</v>
      </c>
      <c r="AV6" s="129">
        <f t="shared" si="22"/>
        <v>117.52668506397536</v>
      </c>
      <c r="AW6" s="129">
        <f t="shared" si="23"/>
        <v>706.46391868894079</v>
      </c>
      <c r="AX6" s="129">
        <f t="shared" si="24"/>
        <v>425.58085572126799</v>
      </c>
      <c r="AY6" s="129">
        <f t="shared" si="25"/>
        <v>70.267562940770489</v>
      </c>
      <c r="AZ6" s="129">
        <f t="shared" si="26"/>
        <v>53.171139380106311</v>
      </c>
      <c r="BA6" s="129">
        <f t="shared" si="33"/>
        <v>1165.9336500647316</v>
      </c>
      <c r="BB6" s="363">
        <f t="shared" si="34"/>
        <v>687.84832379990451</v>
      </c>
    </row>
    <row r="7" spans="1:54">
      <c r="A7" s="123"/>
      <c r="B7" s="128">
        <v>40299</v>
      </c>
      <c r="C7" s="131">
        <f>SUMIF('EMEA SAN CIOC'!$A$2:$A$409,Notes!$B7,'EMEA SAN CIOC'!$D$2:$D$409)</f>
        <v>4221.293851287629</v>
      </c>
      <c r="D7" s="129">
        <f>SUMIF('EMEA SAN CIOC'!$A$2:$A$409,Notes!$B7,'EMEA SAN CIOC'!$E$2:$E$409)</f>
        <v>2265.3536914568663</v>
      </c>
      <c r="E7" s="130">
        <f>SUMIF('EMEA SAN CIOC'!$A$2:$A$405,Notes!$B7,'EMEA SAN CIOC'!$F$2:$F$405)</f>
        <v>1955.9401598307629</v>
      </c>
      <c r="F7" s="133"/>
      <c r="G7" s="131">
        <f t="shared" si="0"/>
        <v>2263.7453808593955</v>
      </c>
      <c r="H7" s="231"/>
      <c r="I7" s="114"/>
      <c r="J7" s="131"/>
      <c r="K7" s="131">
        <f t="shared" si="1"/>
        <v>351.78474609375559</v>
      </c>
      <c r="L7" s="330">
        <f t="shared" si="2"/>
        <v>351.78474609375559</v>
      </c>
      <c r="M7" s="132">
        <f t="shared" si="3"/>
        <v>0.58472469230919111</v>
      </c>
      <c r="N7" s="332">
        <f t="shared" si="4"/>
        <v>205.69722741873815</v>
      </c>
      <c r="P7" s="131">
        <f t="shared" si="5"/>
        <v>1.6083105974707905</v>
      </c>
      <c r="Q7" s="131">
        <f t="shared" si="6"/>
        <v>516.92967773437431</v>
      </c>
      <c r="R7" s="330">
        <f t="shared" si="7"/>
        <v>518.5379883318451</v>
      </c>
      <c r="S7" s="132">
        <f t="shared" si="8"/>
        <v>0.64119163997482131</v>
      </c>
      <c r="T7" s="332">
        <f t="shared" si="9"/>
        <v>332.4822231277405</v>
      </c>
      <c r="U7" s="96"/>
      <c r="V7" s="330">
        <f t="shared" si="10"/>
        <v>1360.9504447424893</v>
      </c>
      <c r="W7" s="221">
        <f t="shared" si="11"/>
        <v>0.60076731058594723</v>
      </c>
      <c r="Y7" s="267">
        <f t="shared" si="27"/>
        <v>205.69722741873815</v>
      </c>
      <c r="Z7" s="268">
        <f t="shared" si="12"/>
        <v>766.12774560934781</v>
      </c>
      <c r="AA7" s="268">
        <f t="shared" si="13"/>
        <v>56.643248586662679</v>
      </c>
      <c r="AB7" s="268">
        <f t="shared" si="28"/>
        <v>1746.8157031250212</v>
      </c>
      <c r="AC7" s="269">
        <f t="shared" si="29"/>
        <v>0.58876744683187698</v>
      </c>
      <c r="AD7" s="330">
        <f t="shared" si="30"/>
        <v>305.29828747547805</v>
      </c>
      <c r="AF7" s="129">
        <f t="shared" si="31"/>
        <v>1333.7665090902267</v>
      </c>
      <c r="AG7" s="273">
        <f t="shared" si="32"/>
        <v>0.58876744683187698</v>
      </c>
      <c r="AI7" s="131">
        <f t="shared" si="14"/>
        <v>351.78474609375559</v>
      </c>
      <c r="AJ7" s="114">
        <f t="shared" si="15"/>
        <v>205.69722741873815</v>
      </c>
      <c r="AK7" s="131">
        <f>SUMIF($B$47:$B$84,$B7,F$47:$F$84)</f>
        <v>1320.1035937500155</v>
      </c>
      <c r="AL7" s="131">
        <f>SUMIF($B$47:$B$84,$B7,$G$47:G$84)</f>
        <v>766.12774560934781</v>
      </c>
      <c r="AM7" s="131">
        <f>SUMIF($B$47:$B$84,$B7,$I$47:I$84)</f>
        <v>74.927363281249896</v>
      </c>
      <c r="AN7" s="131">
        <f>SUMIF($B$47:$B$84,$B7,$J$47:J$84)</f>
        <v>56.643248586662679</v>
      </c>
      <c r="AO7" s="131">
        <f t="shared" si="16"/>
        <v>518.5379883318451</v>
      </c>
      <c r="AP7" s="130">
        <f t="shared" si="17"/>
        <v>305.29828747547805</v>
      </c>
      <c r="AR7" s="131">
        <f t="shared" si="18"/>
        <v>2265.3536914568658</v>
      </c>
      <c r="AS7" s="131">
        <f t="shared" si="19"/>
        <v>1746.8157031250209</v>
      </c>
      <c r="AT7" s="362">
        <f t="shared" si="20"/>
        <v>1</v>
      </c>
      <c r="AU7" s="129">
        <f t="shared" si="21"/>
        <v>351.78474609375559</v>
      </c>
      <c r="AV7" s="129">
        <f t="shared" si="22"/>
        <v>205.69722741873815</v>
      </c>
      <c r="AW7" s="129">
        <f t="shared" si="23"/>
        <v>1320.1035937500155</v>
      </c>
      <c r="AX7" s="129">
        <f t="shared" si="24"/>
        <v>766.12774560934781</v>
      </c>
      <c r="AY7" s="129">
        <f t="shared" si="25"/>
        <v>74.927363281249896</v>
      </c>
      <c r="AZ7" s="129">
        <f t="shared" si="26"/>
        <v>56.643248586662679</v>
      </c>
      <c r="BA7" s="129">
        <f t="shared" si="33"/>
        <v>518.5379883318451</v>
      </c>
      <c r="BB7" s="363">
        <f t="shared" si="34"/>
        <v>305.29828747547805</v>
      </c>
    </row>
    <row r="8" spans="1:54">
      <c r="A8" s="123"/>
      <c r="B8" s="128">
        <v>40330</v>
      </c>
      <c r="C8" s="131">
        <f>SUMIF('EMEA SAN CIOC'!$A$2:$A$409,Notes!$B8,'EMEA SAN CIOC'!$D$2:$D$409)</f>
        <v>4064.5078049899757</v>
      </c>
      <c r="D8" s="129">
        <f>SUMIF('EMEA SAN CIOC'!$A$2:$A$409,Notes!$B8,'EMEA SAN CIOC'!$E$2:$E$409)</f>
        <v>2447.1896579381346</v>
      </c>
      <c r="E8" s="130">
        <f>SUMIF('EMEA SAN CIOC'!$A$2:$A$405,Notes!$B8,'EMEA SAN CIOC'!$F$2:$F$405)</f>
        <v>1617.3181470518414</v>
      </c>
      <c r="F8" s="133"/>
      <c r="G8" s="131">
        <f t="shared" si="0"/>
        <v>2257.56766601565</v>
      </c>
      <c r="H8" s="231"/>
      <c r="I8" s="114"/>
      <c r="J8" s="131"/>
      <c r="K8" s="131">
        <f t="shared" si="1"/>
        <v>332.21064453124887</v>
      </c>
      <c r="L8" s="330">
        <f t="shared" si="2"/>
        <v>332.21064453124887</v>
      </c>
      <c r="M8" s="132">
        <f t="shared" si="3"/>
        <v>0.59120340820365291</v>
      </c>
      <c r="N8" s="332">
        <f t="shared" si="4"/>
        <v>196.40406528840657</v>
      </c>
      <c r="P8" s="131">
        <f t="shared" si="5"/>
        <v>189.62199192248454</v>
      </c>
      <c r="Q8" s="131">
        <f t="shared" si="6"/>
        <v>523.94370117187418</v>
      </c>
      <c r="R8" s="330">
        <f t="shared" si="7"/>
        <v>713.56569309435872</v>
      </c>
      <c r="S8" s="132">
        <f t="shared" si="8"/>
        <v>0.64630780168566659</v>
      </c>
      <c r="T8" s="332">
        <f t="shared" si="9"/>
        <v>461.18307446212401</v>
      </c>
      <c r="U8" s="96"/>
      <c r="V8" s="330">
        <f t="shared" si="10"/>
        <v>1491.5585112803951</v>
      </c>
      <c r="W8" s="221">
        <f t="shared" si="11"/>
        <v>0.60949853495911677</v>
      </c>
      <c r="Y8" s="267">
        <f t="shared" si="27"/>
        <v>196.40406528840657</v>
      </c>
      <c r="Z8" s="268">
        <f t="shared" si="12"/>
        <v>780.70062855355661</v>
      </c>
      <c r="AA8" s="268">
        <f t="shared" si="13"/>
        <v>53.270742976307972</v>
      </c>
      <c r="AB8" s="268">
        <f t="shared" si="28"/>
        <v>1733.6239648437759</v>
      </c>
      <c r="AC8" s="269">
        <f t="shared" si="29"/>
        <v>0.59434771191059443</v>
      </c>
      <c r="AD8" s="330">
        <f t="shared" si="30"/>
        <v>424.10613698852956</v>
      </c>
      <c r="AF8" s="129">
        <f t="shared" si="31"/>
        <v>1454.4815738068005</v>
      </c>
      <c r="AG8" s="273">
        <f t="shared" si="32"/>
        <v>0.59434771191059443</v>
      </c>
      <c r="AI8" s="131">
        <f t="shared" si="14"/>
        <v>332.21064453124887</v>
      </c>
      <c r="AJ8" s="114">
        <f t="shared" si="15"/>
        <v>196.40406528840657</v>
      </c>
      <c r="AK8" s="131">
        <f>SUMIF($B$47:$B$84,$B8,F$47:$F$84)</f>
        <v>1332.496015625027</v>
      </c>
      <c r="AL8" s="131">
        <f>SUMIF($B$47:$B$84,$B8,$G$47:G$84)</f>
        <v>780.70062855355661</v>
      </c>
      <c r="AM8" s="131">
        <f>SUMIF($B$47:$B$84,$B8,$I$47:I$84)</f>
        <v>68.91730468749995</v>
      </c>
      <c r="AN8" s="131">
        <f>SUMIF($B$47:$B$84,$B8,$J$47:J$84)</f>
        <v>53.270742976307972</v>
      </c>
      <c r="AO8" s="131">
        <f t="shared" si="16"/>
        <v>713.56569309435872</v>
      </c>
      <c r="AP8" s="130">
        <f t="shared" si="17"/>
        <v>424.10613698852956</v>
      </c>
      <c r="AR8" s="131">
        <f t="shared" si="18"/>
        <v>2447.1896579381346</v>
      </c>
      <c r="AS8" s="131">
        <f t="shared" si="19"/>
        <v>1733.6239648437759</v>
      </c>
      <c r="AT8" s="362">
        <f t="shared" si="20"/>
        <v>1</v>
      </c>
      <c r="AU8" s="129">
        <f t="shared" si="21"/>
        <v>332.21064453124887</v>
      </c>
      <c r="AV8" s="129">
        <f t="shared" si="22"/>
        <v>196.40406528840657</v>
      </c>
      <c r="AW8" s="129">
        <f t="shared" si="23"/>
        <v>1332.496015625027</v>
      </c>
      <c r="AX8" s="129">
        <f t="shared" si="24"/>
        <v>780.70062855355661</v>
      </c>
      <c r="AY8" s="129">
        <f t="shared" si="25"/>
        <v>68.91730468749995</v>
      </c>
      <c r="AZ8" s="129">
        <f t="shared" si="26"/>
        <v>53.270742976307972</v>
      </c>
      <c r="BA8" s="129">
        <f t="shared" si="33"/>
        <v>713.56569309435872</v>
      </c>
      <c r="BB8" s="363">
        <f t="shared" si="34"/>
        <v>424.10613698852956</v>
      </c>
    </row>
    <row r="9" spans="1:54">
      <c r="A9" s="123"/>
      <c r="B9" s="128">
        <v>40360</v>
      </c>
      <c r="C9" s="131">
        <f>SUMIF('EMEA SAN CIOC'!$A$2:$A$409,Notes!$B9,'EMEA SAN CIOC'!$D$2:$D$409)</f>
        <v>4079.5175372959793</v>
      </c>
      <c r="D9" s="129">
        <f>SUMIF('EMEA SAN CIOC'!$A$2:$A$409,Notes!$B9,'EMEA SAN CIOC'!$E$2:$E$409)</f>
        <v>2674.8817338736999</v>
      </c>
      <c r="E9" s="130">
        <f>SUMIF('EMEA SAN CIOC'!$A$2:$A$405,Notes!$B9,'EMEA SAN CIOC'!$F$2:$F$405)</f>
        <v>1404.6358034222797</v>
      </c>
      <c r="F9" s="133"/>
      <c r="G9" s="131">
        <f t="shared" si="0"/>
        <v>2384.2424414060433</v>
      </c>
      <c r="H9" s="231"/>
      <c r="I9" s="114"/>
      <c r="J9" s="131"/>
      <c r="K9" s="131">
        <f t="shared" si="1"/>
        <v>373.96406250000427</v>
      </c>
      <c r="L9" s="330">
        <f t="shared" si="2"/>
        <v>373.96406250000427</v>
      </c>
      <c r="M9" s="132">
        <f t="shared" si="3"/>
        <v>0.61020653795777335</v>
      </c>
      <c r="N9" s="332">
        <f t="shared" si="4"/>
        <v>228.19531589875197</v>
      </c>
      <c r="P9" s="131">
        <f t="shared" si="5"/>
        <v>290.63929246765656</v>
      </c>
      <c r="Q9" s="131">
        <f t="shared" si="6"/>
        <v>601.31429687499917</v>
      </c>
      <c r="R9" s="330">
        <f t="shared" si="7"/>
        <v>891.95358934265573</v>
      </c>
      <c r="S9" s="132">
        <f t="shared" si="8"/>
        <v>0.78426980987720085</v>
      </c>
      <c r="T9" s="332">
        <f t="shared" si="9"/>
        <v>699.53227193305145</v>
      </c>
      <c r="U9" s="96"/>
      <c r="V9" s="330">
        <f t="shared" si="10"/>
        <v>1740.6336190795982</v>
      </c>
      <c r="W9" s="221">
        <f t="shared" si="11"/>
        <v>0.65073292663255589</v>
      </c>
      <c r="Y9" s="267">
        <f t="shared" si="27"/>
        <v>228.19531589875197</v>
      </c>
      <c r="Z9" s="268">
        <f t="shared" si="12"/>
        <v>782.75329917710496</v>
      </c>
      <c r="AA9" s="268">
        <f t="shared" si="13"/>
        <v>30.152732070689794</v>
      </c>
      <c r="AB9" s="268">
        <f t="shared" si="28"/>
        <v>1782.9281445310442</v>
      </c>
      <c r="AC9" s="269">
        <f t="shared" si="29"/>
        <v>0.58392782139876032</v>
      </c>
      <c r="AD9" s="330">
        <f t="shared" si="30"/>
        <v>520.83651621366153</v>
      </c>
      <c r="AF9" s="129">
        <f t="shared" si="31"/>
        <v>1561.9378633602082</v>
      </c>
      <c r="AG9" s="273">
        <f t="shared" si="32"/>
        <v>0.58392782139876032</v>
      </c>
      <c r="AI9" s="131">
        <f t="shared" si="14"/>
        <v>373.96406250000427</v>
      </c>
      <c r="AJ9" s="114">
        <f t="shared" si="15"/>
        <v>228.19531589875197</v>
      </c>
      <c r="AK9" s="131">
        <f>SUMIF($B$47:$B$84,$B9,F$47:$F$84)</f>
        <v>1346.5814355466646</v>
      </c>
      <c r="AL9" s="131">
        <f>SUMIF($B$47:$B$84,$B9,$G$47:G$84)</f>
        <v>782.75329917710496</v>
      </c>
      <c r="AM9" s="131">
        <f>SUMIF($B$47:$B$84,$B9,$I$47:I$84)</f>
        <v>62.382646484375044</v>
      </c>
      <c r="AN9" s="131">
        <f>SUMIF($B$47:$B$84,$B9,$J$47:J$84)</f>
        <v>30.152732070689794</v>
      </c>
      <c r="AO9" s="131">
        <f t="shared" si="16"/>
        <v>891.95358934265573</v>
      </c>
      <c r="AP9" s="130">
        <f t="shared" si="17"/>
        <v>520.83651621366153</v>
      </c>
      <c r="AR9" s="131">
        <f t="shared" si="18"/>
        <v>2674.8817338736999</v>
      </c>
      <c r="AS9" s="131">
        <f t="shared" si="19"/>
        <v>1782.9281445310439</v>
      </c>
      <c r="AT9" s="362">
        <f t="shared" si="20"/>
        <v>1</v>
      </c>
      <c r="AU9" s="129">
        <f t="shared" si="21"/>
        <v>373.96406250000427</v>
      </c>
      <c r="AV9" s="129">
        <f t="shared" si="22"/>
        <v>228.19531589875197</v>
      </c>
      <c r="AW9" s="129">
        <f t="shared" si="23"/>
        <v>1346.5814355466646</v>
      </c>
      <c r="AX9" s="129">
        <f t="shared" si="24"/>
        <v>782.75329917710496</v>
      </c>
      <c r="AY9" s="129">
        <f t="shared" si="25"/>
        <v>62.382646484375044</v>
      </c>
      <c r="AZ9" s="129">
        <f t="shared" si="26"/>
        <v>30.152732070689794</v>
      </c>
      <c r="BA9" s="129">
        <f t="shared" si="33"/>
        <v>891.95358934265573</v>
      </c>
      <c r="BB9" s="363">
        <f t="shared" si="34"/>
        <v>520.83651621366153</v>
      </c>
    </row>
    <row r="10" spans="1:54">
      <c r="A10" s="123"/>
      <c r="B10" s="128">
        <v>40391</v>
      </c>
      <c r="C10" s="131">
        <f>SUMIF('EMEA SAN CIOC'!$A$2:$A$409,Notes!$B10,'EMEA SAN CIOC'!$D$2:$D$409)</f>
        <v>4196.7515002472073</v>
      </c>
      <c r="D10" s="129">
        <f>SUMIF('EMEA SAN CIOC'!$A$2:$A$409,Notes!$B10,'EMEA SAN CIOC'!$E$2:$E$409)</f>
        <v>2826.1432107003839</v>
      </c>
      <c r="E10" s="130">
        <f>SUMIF('EMEA SAN CIOC'!$A$2:$A$405,Notes!$B10,'EMEA SAN CIOC'!$F$2:$F$405)</f>
        <v>1370.6082895468239</v>
      </c>
      <c r="F10" s="122"/>
      <c r="G10" s="131">
        <f t="shared" si="0"/>
        <v>2371.1910742188675</v>
      </c>
      <c r="H10" s="231"/>
      <c r="I10" s="114"/>
      <c r="J10" s="131"/>
      <c r="K10" s="131">
        <f t="shared" si="1"/>
        <v>365.26232421875966</v>
      </c>
      <c r="L10" s="330">
        <f t="shared" si="2"/>
        <v>365.26232421875966</v>
      </c>
      <c r="M10" s="132">
        <f t="shared" si="3"/>
        <v>0.60228290473617208</v>
      </c>
      <c r="N10" s="332">
        <f t="shared" si="4"/>
        <v>219.99125362116001</v>
      </c>
      <c r="P10" s="131">
        <f t="shared" si="5"/>
        <v>454.95213648151639</v>
      </c>
      <c r="Q10" s="131">
        <f t="shared" si="6"/>
        <v>603.10238281249906</v>
      </c>
      <c r="R10" s="330">
        <f t="shared" si="7"/>
        <v>1058.0545192940153</v>
      </c>
      <c r="S10" s="132">
        <f t="shared" si="8"/>
        <v>0.43677572327401704</v>
      </c>
      <c r="T10" s="332">
        <f t="shared" si="9"/>
        <v>462.13252792798596</v>
      </c>
      <c r="V10" s="330">
        <f t="shared" si="10"/>
        <v>1484.4116061076297</v>
      </c>
      <c r="W10" s="221">
        <f t="shared" si="11"/>
        <v>0.52524288241562889</v>
      </c>
      <c r="Y10" s="267">
        <f t="shared" si="27"/>
        <v>219.99125362116001</v>
      </c>
      <c r="Z10" s="268">
        <f t="shared" si="12"/>
        <v>771.77838191475144</v>
      </c>
      <c r="AA10" s="268">
        <f t="shared" si="13"/>
        <v>30.509442643732356</v>
      </c>
      <c r="AB10" s="268">
        <f t="shared" si="28"/>
        <v>1768.0886914063685</v>
      </c>
      <c r="AC10" s="269">
        <f t="shared" si="29"/>
        <v>0.57818314383680902</v>
      </c>
      <c r="AD10" s="330">
        <f t="shared" si="30"/>
        <v>611.7492883161575</v>
      </c>
      <c r="AF10" s="129">
        <f t="shared" si="31"/>
        <v>1634.0283664958013</v>
      </c>
      <c r="AG10" s="273">
        <f t="shared" si="32"/>
        <v>0.57818314383680902</v>
      </c>
      <c r="AI10" s="131">
        <f t="shared" si="14"/>
        <v>365.26232421875966</v>
      </c>
      <c r="AJ10" s="114">
        <f t="shared" si="15"/>
        <v>219.99125362116001</v>
      </c>
      <c r="AK10" s="131">
        <f>SUMIF($B$47:$B$84,$B10,F$47:$F$84)</f>
        <v>1339.8586523438589</v>
      </c>
      <c r="AL10" s="131">
        <f>SUMIF($B$47:$B$84,$B10,$G$47:G$84)</f>
        <v>771.77838191475144</v>
      </c>
      <c r="AM10" s="131">
        <f>SUMIF($B$47:$B$84,$B10,$I$47:I$84)</f>
        <v>62.967714843749974</v>
      </c>
      <c r="AN10" s="131">
        <f>SUMIF($B$47:$B$84,$B10,$J$47:J$84)</f>
        <v>30.509442643732356</v>
      </c>
      <c r="AO10" s="131">
        <f t="shared" si="16"/>
        <v>1058.0545192940153</v>
      </c>
      <c r="AP10" s="130">
        <f t="shared" si="17"/>
        <v>611.7492883161575</v>
      </c>
      <c r="AR10" s="131">
        <f t="shared" si="18"/>
        <v>2826.1432107003839</v>
      </c>
      <c r="AS10" s="131">
        <f t="shared" si="19"/>
        <v>1768.0886914063685</v>
      </c>
      <c r="AT10" s="362">
        <f t="shared" si="20"/>
        <v>1</v>
      </c>
      <c r="AU10" s="129">
        <f t="shared" si="21"/>
        <v>365.26232421875966</v>
      </c>
      <c r="AV10" s="129">
        <f t="shared" si="22"/>
        <v>219.99125362116001</v>
      </c>
      <c r="AW10" s="129">
        <f t="shared" si="23"/>
        <v>1339.8586523438589</v>
      </c>
      <c r="AX10" s="129">
        <f t="shared" si="24"/>
        <v>771.77838191475144</v>
      </c>
      <c r="AY10" s="129">
        <f t="shared" si="25"/>
        <v>62.967714843749974</v>
      </c>
      <c r="AZ10" s="129">
        <f t="shared" si="26"/>
        <v>30.509442643732356</v>
      </c>
      <c r="BA10" s="129">
        <f t="shared" si="33"/>
        <v>1058.0545192940153</v>
      </c>
      <c r="BB10" s="363">
        <f t="shared" si="34"/>
        <v>611.7492883161575</v>
      </c>
    </row>
    <row r="11" spans="1:54">
      <c r="A11" s="123"/>
      <c r="B11" s="128">
        <v>40422</v>
      </c>
      <c r="C11" s="131">
        <f>SUMIF('EMEA SAN CIOC'!$A$2:$A$409,Notes!$B11,'EMEA SAN CIOC'!$D$2:$D$409)</f>
        <v>4196.8820468170316</v>
      </c>
      <c r="D11" s="129">
        <f>SUMIF('EMEA SAN CIOC'!$A$2:$A$409,Notes!$B11,'EMEA SAN CIOC'!$E$2:$E$409)</f>
        <v>2871.4222287272937</v>
      </c>
      <c r="E11" s="130">
        <f>SUMIF('EMEA SAN CIOC'!$A$2:$A$405,Notes!$B11,'EMEA SAN CIOC'!$F$2:$F$405)</f>
        <v>1325.4598180897381</v>
      </c>
      <c r="F11" s="122"/>
      <c r="G11" s="131">
        <f t="shared" si="0"/>
        <v>2562.214794921787</v>
      </c>
      <c r="H11" s="231"/>
      <c r="I11" s="114"/>
      <c r="J11" s="131"/>
      <c r="K11" s="131">
        <f t="shared" si="1"/>
        <v>463.31600585938196</v>
      </c>
      <c r="L11" s="330">
        <f t="shared" si="2"/>
        <v>463.31600585938196</v>
      </c>
      <c r="M11" s="132">
        <f t="shared" si="3"/>
        <v>0.57724929479649401</v>
      </c>
      <c r="N11" s="332">
        <f t="shared" si="4"/>
        <v>267.44883765025651</v>
      </c>
      <c r="P11" s="131">
        <f t="shared" si="5"/>
        <v>309.20743380550675</v>
      </c>
      <c r="Q11" s="131">
        <f t="shared" si="6"/>
        <v>651.49533203124929</v>
      </c>
      <c r="R11" s="330">
        <f t="shared" si="7"/>
        <v>960.70276583675604</v>
      </c>
      <c r="S11" s="132">
        <f t="shared" si="8"/>
        <v>0.52111476383663391</v>
      </c>
      <c r="T11" s="332">
        <f t="shared" si="9"/>
        <v>500.63639493622213</v>
      </c>
      <c r="V11" s="330">
        <f t="shared" si="10"/>
        <v>1580.3201333129412</v>
      </c>
      <c r="W11" s="221">
        <f t="shared" si="11"/>
        <v>0.55036146112631779</v>
      </c>
      <c r="Y11" s="267">
        <f t="shared" si="27"/>
        <v>267.44883765025651</v>
      </c>
      <c r="Z11" s="268">
        <f t="shared" si="12"/>
        <v>789.9652586774107</v>
      </c>
      <c r="AA11" s="268">
        <f t="shared" si="13"/>
        <v>22.269642049051697</v>
      </c>
      <c r="AB11" s="268">
        <f t="shared" si="28"/>
        <v>1910.7194628905377</v>
      </c>
      <c r="AC11" s="269">
        <f t="shared" si="29"/>
        <v>0.56506659368161394</v>
      </c>
      <c r="AD11" s="330">
        <f t="shared" si="30"/>
        <v>542.86103943188095</v>
      </c>
      <c r="AF11" s="129">
        <f t="shared" si="31"/>
        <v>1622.5447778086</v>
      </c>
      <c r="AG11" s="273">
        <f t="shared" si="32"/>
        <v>0.56506659368161394</v>
      </c>
      <c r="AI11" s="131">
        <f t="shared" si="14"/>
        <v>463.31600585938196</v>
      </c>
      <c r="AJ11" s="114">
        <f t="shared" si="15"/>
        <v>267.44883765025651</v>
      </c>
      <c r="AK11" s="131">
        <f>SUMIF($B$47:$B$84,$B11,F$47:$F$84)</f>
        <v>1380.9360058592808</v>
      </c>
      <c r="AL11" s="131">
        <f>SUMIF($B$47:$B$84,$B11,$G$47:G$84)</f>
        <v>789.9652586774107</v>
      </c>
      <c r="AM11" s="131">
        <f>SUMIF($B$47:$B$84,$B11,$I$47:I$84)</f>
        <v>66.467451171875069</v>
      </c>
      <c r="AN11" s="131">
        <f>SUMIF($B$47:$B$84,$B11,$J$47:J$84)</f>
        <v>22.269642049051697</v>
      </c>
      <c r="AO11" s="131">
        <f t="shared" si="16"/>
        <v>960.70276583675604</v>
      </c>
      <c r="AP11" s="130">
        <f t="shared" si="17"/>
        <v>542.86103943188095</v>
      </c>
      <c r="AR11" s="131">
        <f t="shared" si="18"/>
        <v>2871.4222287272942</v>
      </c>
      <c r="AS11" s="131">
        <f t="shared" si="19"/>
        <v>1910.7194628905379</v>
      </c>
      <c r="AT11" s="362">
        <f t="shared" si="20"/>
        <v>1</v>
      </c>
      <c r="AU11" s="129">
        <f t="shared" si="21"/>
        <v>463.31600585938196</v>
      </c>
      <c r="AV11" s="129">
        <f t="shared" si="22"/>
        <v>267.44883765025651</v>
      </c>
      <c r="AW11" s="129">
        <f t="shared" si="23"/>
        <v>1380.9360058592808</v>
      </c>
      <c r="AX11" s="129">
        <f t="shared" si="24"/>
        <v>789.9652586774107</v>
      </c>
      <c r="AY11" s="129">
        <f t="shared" si="25"/>
        <v>66.467451171875069</v>
      </c>
      <c r="AZ11" s="129">
        <f t="shared" si="26"/>
        <v>22.269642049051697</v>
      </c>
      <c r="BA11" s="129">
        <f t="shared" si="33"/>
        <v>960.70276583675604</v>
      </c>
      <c r="BB11" s="363">
        <f t="shared" si="34"/>
        <v>542.86103943188095</v>
      </c>
    </row>
    <row r="12" spans="1:54">
      <c r="A12" s="123"/>
      <c r="B12" s="128">
        <v>40452</v>
      </c>
      <c r="C12" s="131">
        <f>SUMIF('EMEA SAN CIOC'!$A$2:$A$409,Notes!$B12,'EMEA SAN CIOC'!$D$2:$D$409)</f>
        <v>4355.0509698449323</v>
      </c>
      <c r="D12" s="129">
        <f>SUMIF('EMEA SAN CIOC'!$A$2:$A$409,Notes!$B12,'EMEA SAN CIOC'!$E$2:$E$409)</f>
        <v>2919.9555397505692</v>
      </c>
      <c r="E12" s="130">
        <f>SUMIF('EMEA SAN CIOC'!$A$2:$A$405,Notes!$B12,'EMEA SAN CIOC'!$F$2:$F$405)</f>
        <v>1435.0954300943633</v>
      </c>
      <c r="F12" s="122"/>
      <c r="G12" s="131">
        <f t="shared" si="0"/>
        <v>2565.6560351567041</v>
      </c>
      <c r="H12" s="231"/>
      <c r="I12" s="114"/>
      <c r="J12" s="131"/>
      <c r="K12" s="131">
        <f t="shared" si="1"/>
        <v>479.19202148437927</v>
      </c>
      <c r="L12" s="330">
        <f t="shared" si="2"/>
        <v>479.19202148437927</v>
      </c>
      <c r="M12" s="132">
        <f t="shared" si="3"/>
        <v>0.58953727532494216</v>
      </c>
      <c r="N12" s="332">
        <f t="shared" si="4"/>
        <v>282.50155870335209</v>
      </c>
      <c r="P12" s="131">
        <f t="shared" si="5"/>
        <v>354.29950459386509</v>
      </c>
      <c r="Q12" s="131">
        <f t="shared" si="6"/>
        <v>614.19584960937414</v>
      </c>
      <c r="R12" s="330">
        <f t="shared" si="7"/>
        <v>968.49535420323923</v>
      </c>
      <c r="S12" s="132">
        <f t="shared" si="8"/>
        <v>0.55445551603997634</v>
      </c>
      <c r="T12" s="332">
        <f t="shared" si="9"/>
        <v>536.9875913970767</v>
      </c>
      <c r="V12" s="330">
        <f t="shared" si="10"/>
        <v>1709.4660177408464</v>
      </c>
      <c r="W12" s="221">
        <f t="shared" si="11"/>
        <v>0.58544248173274371</v>
      </c>
      <c r="Y12" s="267">
        <f t="shared" si="27"/>
        <v>282.50155870335209</v>
      </c>
      <c r="Z12" s="268">
        <f t="shared" si="12"/>
        <v>840.53517118539548</v>
      </c>
      <c r="AA12" s="268">
        <f t="shared" si="13"/>
        <v>49.44169645502199</v>
      </c>
      <c r="AB12" s="268">
        <f t="shared" si="28"/>
        <v>1951.46018554733</v>
      </c>
      <c r="AC12" s="269">
        <f t="shared" si="29"/>
        <v>0.60082108516855148</v>
      </c>
      <c r="AD12" s="330">
        <f t="shared" si="30"/>
        <v>581.89242969309089</v>
      </c>
      <c r="AF12" s="129">
        <f t="shared" si="31"/>
        <v>1754.3708560368605</v>
      </c>
      <c r="AG12" s="273">
        <f t="shared" si="32"/>
        <v>0.60082108516855148</v>
      </c>
      <c r="AI12" s="131">
        <f t="shared" si="14"/>
        <v>479.19202148437927</v>
      </c>
      <c r="AJ12" s="114">
        <f t="shared" si="15"/>
        <v>282.50155870335209</v>
      </c>
      <c r="AK12" s="131">
        <f>SUMIF($B$47:$B$84,$B12,F$47:$F$84)</f>
        <v>1395.3178320317008</v>
      </c>
      <c r="AL12" s="131">
        <f>SUMIF($B$47:$B$84,$B12,$G$47:G$84)</f>
        <v>840.53517118539548</v>
      </c>
      <c r="AM12" s="131">
        <f>SUMIF($B$47:$B$84,$B12,$I$47:I$84)</f>
        <v>76.950332031249886</v>
      </c>
      <c r="AN12" s="131">
        <f>SUMIF($B$47:$B$84,$B12,$J$47:J$84)</f>
        <v>49.44169645502199</v>
      </c>
      <c r="AO12" s="131">
        <f t="shared" si="16"/>
        <v>968.49535420323923</v>
      </c>
      <c r="AP12" s="130">
        <f t="shared" si="17"/>
        <v>581.89242969309089</v>
      </c>
      <c r="AR12" s="131">
        <f t="shared" si="18"/>
        <v>2919.9555397505692</v>
      </c>
      <c r="AS12" s="131">
        <f t="shared" si="19"/>
        <v>1951.46018554733</v>
      </c>
      <c r="AT12" s="362">
        <f t="shared" si="20"/>
        <v>1</v>
      </c>
      <c r="AU12" s="129">
        <f t="shared" si="21"/>
        <v>479.19202148437927</v>
      </c>
      <c r="AV12" s="129">
        <f t="shared" si="22"/>
        <v>282.50155870335209</v>
      </c>
      <c r="AW12" s="129">
        <f t="shared" si="23"/>
        <v>1395.3178320317008</v>
      </c>
      <c r="AX12" s="129">
        <f t="shared" si="24"/>
        <v>840.53517118539548</v>
      </c>
      <c r="AY12" s="129">
        <f t="shared" si="25"/>
        <v>76.950332031249886</v>
      </c>
      <c r="AZ12" s="129">
        <f t="shared" si="26"/>
        <v>49.44169645502199</v>
      </c>
      <c r="BA12" s="129">
        <f t="shared" si="33"/>
        <v>968.49535420323923</v>
      </c>
      <c r="BB12" s="363">
        <f t="shared" si="34"/>
        <v>581.89242969309089</v>
      </c>
    </row>
    <row r="13" spans="1:54">
      <c r="A13" s="123"/>
      <c r="B13" s="128">
        <v>40483</v>
      </c>
      <c r="C13" s="131">
        <f>SUMIF('EMEA SAN CIOC'!$A$2:$A$409,Notes!$B13,'EMEA SAN CIOC'!$D$2:$D$409)</f>
        <v>4307.3321341334531</v>
      </c>
      <c r="D13" s="129">
        <f>SUMIF('EMEA SAN CIOC'!$A$2:$A$409,Notes!$B13,'EMEA SAN CIOC'!$E$2:$E$409)</f>
        <v>2829.2318242188126</v>
      </c>
      <c r="E13" s="130">
        <f>SUMIF('EMEA SAN CIOC'!$A$2:$A$405,Notes!$B13,'EMEA SAN CIOC'!$F$2:$F$405)</f>
        <v>1478.1003099146408</v>
      </c>
      <c r="F13" s="122"/>
      <c r="G13" s="131">
        <f t="shared" si="0"/>
        <v>1783.2727224608871</v>
      </c>
      <c r="H13" s="231"/>
      <c r="I13" s="114"/>
      <c r="J13" s="131"/>
      <c r="K13" s="131">
        <f t="shared" si="1"/>
        <v>428.88476896095204</v>
      </c>
      <c r="L13" s="330">
        <f t="shared" si="2"/>
        <v>428.88476896095204</v>
      </c>
      <c r="M13" s="132">
        <f t="shared" si="3"/>
        <v>0.54487983864869349</v>
      </c>
      <c r="N13" s="332">
        <f t="shared" si="4"/>
        <v>233.69066371032574</v>
      </c>
      <c r="P13" s="131">
        <f t="shared" si="5"/>
        <v>1045.9591017579255</v>
      </c>
      <c r="Q13" s="131">
        <f t="shared" si="6"/>
        <v>482.90911802571623</v>
      </c>
      <c r="R13" s="330">
        <f t="shared" si="7"/>
        <v>1528.8682197836417</v>
      </c>
      <c r="S13" s="132">
        <f t="shared" si="8"/>
        <v>0.59993348663291113</v>
      </c>
      <c r="T13" s="332">
        <f t="shared" si="9"/>
        <v>917.2192416970521</v>
      </c>
      <c r="V13" s="330">
        <f t="shared" si="10"/>
        <v>1660.6022886479409</v>
      </c>
      <c r="W13" s="221">
        <f t="shared" si="11"/>
        <v>0.58694458136404382</v>
      </c>
      <c r="Y13" s="267">
        <f t="shared" si="27"/>
        <v>233.69066371032574</v>
      </c>
      <c r="Z13" s="268">
        <f t="shared" si="12"/>
        <v>486.00835048058974</v>
      </c>
      <c r="AA13" s="268">
        <f t="shared" si="13"/>
        <v>23.684032759973469</v>
      </c>
      <c r="AB13" s="268">
        <f t="shared" si="28"/>
        <v>1300.3636044351708</v>
      </c>
      <c r="AC13" s="269">
        <f t="shared" si="29"/>
        <v>0.57167321848706054</v>
      </c>
      <c r="AD13" s="330">
        <f t="shared" si="30"/>
        <v>874.01301584629709</v>
      </c>
      <c r="AF13" s="129">
        <f t="shared" si="31"/>
        <v>1617.396062797186</v>
      </c>
      <c r="AG13" s="273">
        <f t="shared" si="32"/>
        <v>0.57167321848706054</v>
      </c>
      <c r="AI13" s="131">
        <f t="shared" si="14"/>
        <v>428.88476896095204</v>
      </c>
      <c r="AJ13" s="114">
        <f t="shared" si="15"/>
        <v>233.69066371032574</v>
      </c>
      <c r="AK13" s="131">
        <f>SUMIF($B$47:$B$84,$B13,F$47:$F$84)</f>
        <v>824.1524562893386</v>
      </c>
      <c r="AL13" s="131">
        <f>SUMIF($B$47:$B$84,$B13,$G$47:G$84)</f>
        <v>486.00835048058974</v>
      </c>
      <c r="AM13" s="131">
        <f>SUMIF($B$47:$B$84,$B13,$I$47:I$84)</f>
        <v>47.326379184880139</v>
      </c>
      <c r="AN13" s="131">
        <f>SUMIF($B$47:$B$84,$B13,$J$47:J$84)</f>
        <v>23.684032759973469</v>
      </c>
      <c r="AO13" s="131">
        <f t="shared" si="16"/>
        <v>1528.8682197836417</v>
      </c>
      <c r="AP13" s="130">
        <f t="shared" si="17"/>
        <v>874.01301584629709</v>
      </c>
      <c r="AR13" s="131">
        <f t="shared" si="18"/>
        <v>2829.2318242188126</v>
      </c>
      <c r="AS13" s="131">
        <f t="shared" si="19"/>
        <v>1300.3636044351708</v>
      </c>
      <c r="AT13" s="362">
        <f t="shared" si="20"/>
        <v>1</v>
      </c>
      <c r="AU13" s="129">
        <f t="shared" si="21"/>
        <v>428.88476896095204</v>
      </c>
      <c r="AV13" s="129">
        <f t="shared" si="22"/>
        <v>233.69066371032574</v>
      </c>
      <c r="AW13" s="129">
        <f t="shared" si="23"/>
        <v>824.1524562893386</v>
      </c>
      <c r="AX13" s="129">
        <f t="shared" si="24"/>
        <v>486.00835048058974</v>
      </c>
      <c r="AY13" s="129">
        <f t="shared" si="25"/>
        <v>47.326379184880139</v>
      </c>
      <c r="AZ13" s="129">
        <f t="shared" si="26"/>
        <v>23.684032759973469</v>
      </c>
      <c r="BA13" s="129">
        <f t="shared" si="33"/>
        <v>1528.8682197836417</v>
      </c>
      <c r="BB13" s="363">
        <f t="shared" si="34"/>
        <v>874.01301584629709</v>
      </c>
    </row>
    <row r="14" spans="1:54">
      <c r="A14" s="123"/>
      <c r="B14" s="128">
        <v>40513</v>
      </c>
      <c r="C14" s="131">
        <f>SUMIF('EMEA SAN CIOC'!$A$2:$A$409,Notes!$B14,'EMEA SAN CIOC'!$D$2:$D$409)</f>
        <v>4328.2526982861091</v>
      </c>
      <c r="D14" s="129">
        <f>SUMIF('EMEA SAN CIOC'!$A$2:$A$409,Notes!$B14,'EMEA SAN CIOC'!$E$2:$E$409)</f>
        <v>2997.7959206390806</v>
      </c>
      <c r="E14" s="130">
        <f>SUMIF('EMEA SAN CIOC'!$A$2:$A$405,Notes!$B14,'EMEA SAN CIOC'!$F$2:$F$405)</f>
        <v>1330.456777647029</v>
      </c>
      <c r="F14" s="122"/>
      <c r="G14" s="131">
        <f t="shared" si="0"/>
        <v>1879.444697265656</v>
      </c>
      <c r="H14" s="231"/>
      <c r="I14" s="114"/>
      <c r="J14" s="131"/>
      <c r="K14" s="131">
        <f t="shared" si="1"/>
        <v>488.23855468749872</v>
      </c>
      <c r="L14" s="330">
        <f t="shared" si="2"/>
        <v>488.23855468749872</v>
      </c>
      <c r="M14" s="132">
        <f t="shared" si="3"/>
        <v>0.5495275492949202</v>
      </c>
      <c r="N14" s="332">
        <f t="shared" si="4"/>
        <v>268.30053642871502</v>
      </c>
      <c r="P14" s="131">
        <f t="shared" si="5"/>
        <v>1118.3512233734245</v>
      </c>
      <c r="Q14" s="131">
        <f t="shared" si="6"/>
        <v>444.2693652343745</v>
      </c>
      <c r="R14" s="330">
        <f t="shared" si="7"/>
        <v>1562.6205886077992</v>
      </c>
      <c r="S14" s="132">
        <f t="shared" si="8"/>
        <v>0.5827468865585731</v>
      </c>
      <c r="T14" s="332">
        <f t="shared" si="9"/>
        <v>910.61228288351981</v>
      </c>
      <c r="V14" s="330">
        <f t="shared" si="10"/>
        <v>1692.0745011163806</v>
      </c>
      <c r="W14" s="221">
        <f t="shared" si="11"/>
        <v>0.5644395235402343</v>
      </c>
      <c r="Y14" s="267">
        <f t="shared" si="27"/>
        <v>268.30053642871502</v>
      </c>
      <c r="Z14" s="268">
        <f t="shared" si="12"/>
        <v>444.72972851454358</v>
      </c>
      <c r="AA14" s="268">
        <f t="shared" si="13"/>
        <v>68.43195328960222</v>
      </c>
      <c r="AB14" s="268">
        <f t="shared" si="28"/>
        <v>1435.1753320312814</v>
      </c>
      <c r="AC14" s="269">
        <f t="shared" si="29"/>
        <v>0.54450644516500635</v>
      </c>
      <c r="AD14" s="330">
        <f t="shared" si="30"/>
        <v>850.85698184448256</v>
      </c>
      <c r="AF14" s="129">
        <f t="shared" si="31"/>
        <v>1632.3192000773433</v>
      </c>
      <c r="AG14" s="273">
        <f t="shared" si="32"/>
        <v>0.54450644516500635</v>
      </c>
      <c r="AI14" s="131">
        <f t="shared" si="14"/>
        <v>488.23855468749872</v>
      </c>
      <c r="AJ14" s="114">
        <f t="shared" si="15"/>
        <v>268.30053642871502</v>
      </c>
      <c r="AK14" s="131">
        <f>SUMIF($B$47:$B$84,$B14,F$47:$F$84)</f>
        <v>818.62966796878288</v>
      </c>
      <c r="AL14" s="131">
        <f>SUMIF($B$47:$B$84,$B14,$G$47:G$84)</f>
        <v>444.72972851454358</v>
      </c>
      <c r="AM14" s="131">
        <f>SUMIF($B$47:$B$84,$B14,$I$47:I$84)</f>
        <v>128.30710937499973</v>
      </c>
      <c r="AN14" s="131">
        <f>SUMIF($B$47:$B$84,$B14,$J$47:J$84)</f>
        <v>68.43195328960222</v>
      </c>
      <c r="AO14" s="131">
        <f t="shared" si="16"/>
        <v>1562.6205886077992</v>
      </c>
      <c r="AP14" s="130">
        <f t="shared" si="17"/>
        <v>850.85698184448256</v>
      </c>
      <c r="AR14" s="131">
        <f t="shared" si="18"/>
        <v>2997.7959206390806</v>
      </c>
      <c r="AS14" s="131">
        <f t="shared" si="19"/>
        <v>1435.1753320312814</v>
      </c>
      <c r="AT14" s="362">
        <f t="shared" si="20"/>
        <v>1</v>
      </c>
      <c r="AU14" s="129">
        <f t="shared" si="21"/>
        <v>488.23855468749872</v>
      </c>
      <c r="AV14" s="129">
        <f t="shared" si="22"/>
        <v>268.30053642871502</v>
      </c>
      <c r="AW14" s="129">
        <f t="shared" si="23"/>
        <v>818.62966796878288</v>
      </c>
      <c r="AX14" s="129">
        <f t="shared" si="24"/>
        <v>444.72972851454358</v>
      </c>
      <c r="AY14" s="129">
        <f t="shared" si="25"/>
        <v>128.30710937499973</v>
      </c>
      <c r="AZ14" s="129">
        <f t="shared" si="26"/>
        <v>68.43195328960222</v>
      </c>
      <c r="BA14" s="129">
        <f t="shared" si="33"/>
        <v>1562.6205886077992</v>
      </c>
      <c r="BB14" s="363">
        <f t="shared" si="34"/>
        <v>850.85698184448256</v>
      </c>
    </row>
    <row r="15" spans="1:54">
      <c r="A15" s="123"/>
      <c r="B15" s="128">
        <v>40544</v>
      </c>
      <c r="C15" s="131">
        <f>SUMIF('EMEA SAN CIOC'!$A$2:$A$409,Notes!$B15,'EMEA SAN CIOC'!$D$2:$D$409)</f>
        <v>4333.5561956005704</v>
      </c>
      <c r="D15" s="129">
        <f>SUMIF('EMEA SAN CIOC'!$A$2:$A$409,Notes!$B15,'EMEA SAN CIOC'!$E$2:$E$409)</f>
        <v>3089.2402358494064</v>
      </c>
      <c r="E15" s="130">
        <f>SUMIF('EMEA SAN CIOC'!$A$2:$A$405,Notes!$B15,'EMEA SAN CIOC'!$F$2:$F$405)</f>
        <v>1244.3159597511644</v>
      </c>
      <c r="F15" s="122"/>
      <c r="G15" s="131">
        <f t="shared" si="0"/>
        <v>2193.0943359375246</v>
      </c>
      <c r="H15" s="231"/>
      <c r="I15" s="114"/>
      <c r="J15" s="131"/>
      <c r="K15" s="131">
        <f t="shared" si="1"/>
        <v>484.52570312500171</v>
      </c>
      <c r="L15" s="330">
        <f t="shared" si="2"/>
        <v>484.52570312500171</v>
      </c>
      <c r="M15" s="132">
        <f t="shared" si="3"/>
        <v>0.52426458702490153</v>
      </c>
      <c r="N15" s="332">
        <f t="shared" si="4"/>
        <v>254.01966765177906</v>
      </c>
      <c r="P15" s="131">
        <f t="shared" si="5"/>
        <v>896.14589991188177</v>
      </c>
      <c r="Q15" s="131">
        <f t="shared" si="6"/>
        <v>755.07758789062314</v>
      </c>
      <c r="R15" s="330">
        <f t="shared" si="7"/>
        <v>1651.2234878025049</v>
      </c>
      <c r="S15" s="132">
        <f t="shared" si="8"/>
        <v>0.54356233134752618</v>
      </c>
      <c r="T15" s="332">
        <f t="shared" si="9"/>
        <v>897.54288860572308</v>
      </c>
      <c r="V15" s="330">
        <f t="shared" si="10"/>
        <v>1667.1087684114527</v>
      </c>
      <c r="W15" s="221">
        <f t="shared" si="11"/>
        <v>0.53965008906245537</v>
      </c>
      <c r="Y15" s="267">
        <f t="shared" si="27"/>
        <v>254.01966765177906</v>
      </c>
      <c r="Z15" s="268">
        <f t="shared" si="12"/>
        <v>446.72819436416859</v>
      </c>
      <c r="AA15" s="268">
        <f t="shared" si="13"/>
        <v>68.818017789781948</v>
      </c>
      <c r="AB15" s="268">
        <f t="shared" si="28"/>
        <v>1438.0167480469015</v>
      </c>
      <c r="AC15" s="269">
        <f t="shared" si="29"/>
        <v>0.53515780038789229</v>
      </c>
      <c r="AD15" s="330">
        <f t="shared" si="30"/>
        <v>883.66512968121219</v>
      </c>
      <c r="AF15" s="129">
        <f t="shared" si="31"/>
        <v>1653.2310094869417</v>
      </c>
      <c r="AG15" s="273">
        <f t="shared" si="32"/>
        <v>0.53515780038789218</v>
      </c>
      <c r="AI15" s="131">
        <f t="shared" si="14"/>
        <v>484.52570312500171</v>
      </c>
      <c r="AJ15" s="114">
        <f t="shared" si="15"/>
        <v>254.01966765177906</v>
      </c>
      <c r="AK15" s="131">
        <f>SUMIF($B$47:$B$84,$B15,F$47:$F$84)</f>
        <v>825.40991210939978</v>
      </c>
      <c r="AL15" s="131">
        <f>SUMIF($B$47:$B$84,$B15,$G$47:G$84)</f>
        <v>446.72819436416859</v>
      </c>
      <c r="AM15" s="131">
        <f>SUMIF($B$47:$B$84,$B15,$I$47:I$84)</f>
        <v>128.0811328125001</v>
      </c>
      <c r="AN15" s="131">
        <f>SUMIF($B$47:$B$84,$B15,$J$47:J$84)</f>
        <v>68.818017789781948</v>
      </c>
      <c r="AO15" s="131">
        <f t="shared" si="16"/>
        <v>1651.2234878025049</v>
      </c>
      <c r="AP15" s="130">
        <f t="shared" si="17"/>
        <v>883.66512968121219</v>
      </c>
      <c r="AR15" s="131">
        <f t="shared" si="18"/>
        <v>3089.2402358494064</v>
      </c>
      <c r="AS15" s="131">
        <f t="shared" si="19"/>
        <v>1438.0167480469015</v>
      </c>
      <c r="AT15" s="362">
        <f t="shared" si="20"/>
        <v>1</v>
      </c>
      <c r="AU15" s="129">
        <f t="shared" si="21"/>
        <v>484.52570312500171</v>
      </c>
      <c r="AV15" s="129">
        <f t="shared" si="22"/>
        <v>254.01966765177906</v>
      </c>
      <c r="AW15" s="129">
        <f t="shared" si="23"/>
        <v>825.40991210939978</v>
      </c>
      <c r="AX15" s="129">
        <f t="shared" si="24"/>
        <v>446.72819436416859</v>
      </c>
      <c r="AY15" s="129">
        <f t="shared" si="25"/>
        <v>128.0811328125001</v>
      </c>
      <c r="AZ15" s="129">
        <f t="shared" si="26"/>
        <v>68.818017789781948</v>
      </c>
      <c r="BA15" s="129">
        <f t="shared" si="33"/>
        <v>1651.2234878025049</v>
      </c>
      <c r="BB15" s="363">
        <f t="shared" si="34"/>
        <v>883.66512968121219</v>
      </c>
    </row>
    <row r="16" spans="1:54">
      <c r="A16" s="123"/>
      <c r="B16" s="128">
        <v>40575</v>
      </c>
      <c r="C16" s="131">
        <f>SUMIF('EMEA SAN CIOC'!$A$2:$A$409,Notes!$B16,'EMEA SAN CIOC'!$D$2:$D$409)</f>
        <v>4389.3225975764517</v>
      </c>
      <c r="D16" s="129">
        <f>SUMIF('EMEA SAN CIOC'!$A$2:$A$409,Notes!$B16,'EMEA SAN CIOC'!$E$2:$E$409)</f>
        <v>3227.8082497300952</v>
      </c>
      <c r="E16" s="130">
        <f>SUMIF('EMEA SAN CIOC'!$A$2:$A$405,Notes!$B16,'EMEA SAN CIOC'!$F$2:$F$405)</f>
        <v>1161.5143478463565</v>
      </c>
      <c r="F16" s="122"/>
      <c r="G16" s="131">
        <f t="shared" si="0"/>
        <v>1872.2795605468943</v>
      </c>
      <c r="H16" s="231"/>
      <c r="I16" s="114"/>
      <c r="J16" s="131"/>
      <c r="K16" s="131">
        <f t="shared" si="1"/>
        <v>452.52985351562182</v>
      </c>
      <c r="L16" s="330">
        <f t="shared" si="2"/>
        <v>452.52985351562182</v>
      </c>
      <c r="M16" s="132">
        <f t="shared" si="3"/>
        <v>0.49425643152039028</v>
      </c>
      <c r="N16" s="332">
        <f t="shared" si="4"/>
        <v>223.66579055507617</v>
      </c>
      <c r="P16" s="131">
        <f t="shared" si="5"/>
        <v>1355.5286891832009</v>
      </c>
      <c r="Q16" s="131">
        <f t="shared" si="6"/>
        <v>463.59468749999951</v>
      </c>
      <c r="R16" s="330">
        <f t="shared" si="7"/>
        <v>1819.1233766832004</v>
      </c>
      <c r="S16" s="132">
        <f t="shared" si="8"/>
        <v>0.56853529681229553</v>
      </c>
      <c r="T16" s="332">
        <f t="shared" si="9"/>
        <v>1034.2358489007686</v>
      </c>
      <c r="V16" s="330">
        <f t="shared" si="10"/>
        <v>1779.9537818783792</v>
      </c>
      <c r="W16" s="221">
        <f t="shared" si="11"/>
        <v>0.55144347004727323</v>
      </c>
      <c r="Y16" s="267">
        <f t="shared" si="27"/>
        <v>223.66579055507617</v>
      </c>
      <c r="Z16" s="268">
        <f t="shared" si="12"/>
        <v>456.04841985638831</v>
      </c>
      <c r="AA16" s="268">
        <f t="shared" si="13"/>
        <v>66.003722566146109</v>
      </c>
      <c r="AB16" s="268">
        <f t="shared" si="28"/>
        <v>1408.6848730468948</v>
      </c>
      <c r="AC16" s="269">
        <f t="shared" si="29"/>
        <v>0.52937171914444614</v>
      </c>
      <c r="AD16" s="330">
        <f t="shared" si="30"/>
        <v>962.99246925063562</v>
      </c>
      <c r="AF16" s="129">
        <f t="shared" si="31"/>
        <v>1708.7104022282463</v>
      </c>
      <c r="AG16" s="273">
        <f t="shared" si="32"/>
        <v>0.52937171914444614</v>
      </c>
      <c r="AI16" s="131">
        <f t="shared" si="14"/>
        <v>452.52985351562182</v>
      </c>
      <c r="AJ16" s="114">
        <f t="shared" si="15"/>
        <v>223.66579055507617</v>
      </c>
      <c r="AK16" s="131">
        <f>SUMIF($B$47:$B$84,$B16,F$47:$F$84)</f>
        <v>829.57584960939801</v>
      </c>
      <c r="AL16" s="131">
        <f>SUMIF($B$47:$B$84,$B16,$G$47:G$84)</f>
        <v>456.04841985638831</v>
      </c>
      <c r="AM16" s="131">
        <f>SUMIF($B$47:$B$84,$B16,$I$47:I$84)</f>
        <v>126.57916992187513</v>
      </c>
      <c r="AN16" s="131">
        <f>SUMIF($B$47:$B$84,$B16,$J$47:J$84)</f>
        <v>66.003722566146109</v>
      </c>
      <c r="AO16" s="131">
        <f t="shared" si="16"/>
        <v>1819.1233766832004</v>
      </c>
      <c r="AP16" s="130">
        <f t="shared" si="17"/>
        <v>962.99246925063562</v>
      </c>
      <c r="AR16" s="131">
        <f t="shared" si="18"/>
        <v>3227.8082497300952</v>
      </c>
      <c r="AS16" s="131">
        <f t="shared" si="19"/>
        <v>1408.6848730468948</v>
      </c>
      <c r="AT16" s="362">
        <f t="shared" si="20"/>
        <v>1</v>
      </c>
      <c r="AU16" s="129">
        <f t="shared" si="21"/>
        <v>452.52985351562182</v>
      </c>
      <c r="AV16" s="129">
        <f t="shared" si="22"/>
        <v>223.66579055507617</v>
      </c>
      <c r="AW16" s="129">
        <f t="shared" si="23"/>
        <v>829.57584960939801</v>
      </c>
      <c r="AX16" s="129">
        <f t="shared" si="24"/>
        <v>456.04841985638831</v>
      </c>
      <c r="AY16" s="129">
        <f t="shared" si="25"/>
        <v>126.57916992187513</v>
      </c>
      <c r="AZ16" s="129">
        <f t="shared" si="26"/>
        <v>66.003722566146109</v>
      </c>
      <c r="BA16" s="129">
        <f t="shared" si="33"/>
        <v>1819.1233766832004</v>
      </c>
      <c r="BB16" s="363">
        <f t="shared" si="34"/>
        <v>962.99246925063562</v>
      </c>
    </row>
    <row r="17" spans="1:54">
      <c r="A17" s="123"/>
      <c r="B17" s="128">
        <v>40603</v>
      </c>
      <c r="C17" s="131">
        <f>SUMIF('EMEA SAN CIOC'!$A$2:$A$409,Notes!$B17,'EMEA SAN CIOC'!$D$2:$D$409)</f>
        <v>4687.882659079537</v>
      </c>
      <c r="D17" s="129">
        <f>SUMIF('EMEA SAN CIOC'!$A$2:$A$409,Notes!$B17,'EMEA SAN CIOC'!$E$2:$E$409)</f>
        <v>3336.4910062710028</v>
      </c>
      <c r="E17" s="130">
        <f>SUMIF('EMEA SAN CIOC'!$A$2:$A$405,Notes!$B17,'EMEA SAN CIOC'!$F$2:$F$405)</f>
        <v>1351.391652808534</v>
      </c>
      <c r="F17" s="122"/>
      <c r="G17" s="131">
        <f t="shared" si="0"/>
        <v>1909.1892089844073</v>
      </c>
      <c r="H17" s="231"/>
      <c r="I17" s="114"/>
      <c r="J17" s="131"/>
      <c r="K17" s="131">
        <f t="shared" si="1"/>
        <v>471.06486328125015</v>
      </c>
      <c r="L17" s="330">
        <f t="shared" si="2"/>
        <v>471.06486328125015</v>
      </c>
      <c r="M17" s="132">
        <f t="shared" si="3"/>
        <v>0.56254979217726508</v>
      </c>
      <c r="N17" s="332">
        <f t="shared" si="4"/>
        <v>264.99744094087907</v>
      </c>
      <c r="P17" s="131">
        <f t="shared" si="5"/>
        <v>1427.3017972865955</v>
      </c>
      <c r="Q17" s="131">
        <f t="shared" si="6"/>
        <v>453.22155273437454</v>
      </c>
      <c r="R17" s="330">
        <f t="shared" si="7"/>
        <v>1880.5233500209702</v>
      </c>
      <c r="S17" s="132">
        <f t="shared" si="8"/>
        <v>0.53990017892974895</v>
      </c>
      <c r="T17" s="332">
        <f t="shared" si="9"/>
        <v>1015.2948931578927</v>
      </c>
      <c r="V17" s="330">
        <f t="shared" si="10"/>
        <v>1854.3174759828767</v>
      </c>
      <c r="W17" s="221">
        <f t="shared" si="11"/>
        <v>0.55576876200105119</v>
      </c>
      <c r="Y17" s="267">
        <f t="shared" si="27"/>
        <v>264.99744094087907</v>
      </c>
      <c r="Z17" s="268">
        <f t="shared" si="12"/>
        <v>475.0840485742616</v>
      </c>
      <c r="AA17" s="268">
        <f t="shared" si="13"/>
        <v>98.941093309843268</v>
      </c>
      <c r="AB17" s="268">
        <f t="shared" si="28"/>
        <v>1455.9676562500326</v>
      </c>
      <c r="AC17" s="269">
        <f t="shared" si="29"/>
        <v>0.57626457512521756</v>
      </c>
      <c r="AD17" s="330">
        <f t="shared" si="30"/>
        <v>1083.6789893128851</v>
      </c>
      <c r="AF17" s="129">
        <f t="shared" si="31"/>
        <v>1922.7015721378689</v>
      </c>
      <c r="AG17" s="273">
        <f t="shared" si="32"/>
        <v>0.57626457512521756</v>
      </c>
      <c r="AI17" s="131">
        <f t="shared" si="14"/>
        <v>471.06486328125015</v>
      </c>
      <c r="AJ17" s="114">
        <f t="shared" si="15"/>
        <v>264.99744094087907</v>
      </c>
      <c r="AK17" s="131">
        <f>SUMIF($B$47:$B$84,$B17,F$47:$F$84)</f>
        <v>845.40719726565726</v>
      </c>
      <c r="AL17" s="131">
        <f>SUMIF($B$47:$B$84,$B17,$G$47:G$84)</f>
        <v>475.0840485742616</v>
      </c>
      <c r="AM17" s="131">
        <f>SUMIF($B$47:$B$84,$B17,$I$47:I$84)</f>
        <v>139.4955957031251</v>
      </c>
      <c r="AN17" s="131">
        <f>SUMIF($B$47:$B$84,$B17,$J$47:J$84)</f>
        <v>98.941093309843268</v>
      </c>
      <c r="AO17" s="131">
        <f t="shared" si="16"/>
        <v>1880.5233500209702</v>
      </c>
      <c r="AP17" s="130">
        <f t="shared" si="17"/>
        <v>1083.6789893128851</v>
      </c>
      <c r="AR17" s="131">
        <f t="shared" si="18"/>
        <v>3336.4910062710028</v>
      </c>
      <c r="AS17" s="131">
        <f t="shared" si="19"/>
        <v>1455.9676562500326</v>
      </c>
      <c r="AT17" s="362">
        <f t="shared" si="20"/>
        <v>1</v>
      </c>
      <c r="AU17" s="129">
        <f t="shared" si="21"/>
        <v>471.06486328125015</v>
      </c>
      <c r="AV17" s="129">
        <f t="shared" si="22"/>
        <v>264.99744094087907</v>
      </c>
      <c r="AW17" s="129">
        <f t="shared" si="23"/>
        <v>845.40719726565726</v>
      </c>
      <c r="AX17" s="129">
        <f t="shared" si="24"/>
        <v>475.0840485742616</v>
      </c>
      <c r="AY17" s="129">
        <f t="shared" si="25"/>
        <v>139.4955957031251</v>
      </c>
      <c r="AZ17" s="129">
        <f t="shared" si="26"/>
        <v>98.941093309843268</v>
      </c>
      <c r="BA17" s="129">
        <f t="shared" si="33"/>
        <v>1880.5233500209702</v>
      </c>
      <c r="BB17" s="363">
        <f t="shared" si="34"/>
        <v>1083.6789893128851</v>
      </c>
    </row>
    <row r="18" spans="1:54">
      <c r="B18" s="128">
        <v>40634</v>
      </c>
      <c r="C18" s="131">
        <f>SUMIF('EMEA SAN CIOC'!$A$2:$A$409,Notes!$B18,'EMEA SAN CIOC'!$D$2:$D$409)</f>
        <v>4687.882659079537</v>
      </c>
      <c r="D18" s="129">
        <f>SUMIF('EMEA SAN CIOC'!$A$2:$A$409,Notes!$B18,'EMEA SAN CIOC'!$E$2:$E$409)</f>
        <v>3348.4783620047779</v>
      </c>
      <c r="E18" s="130">
        <f>SUMIF('EMEA SAN CIOC'!$A$2:$A$405,Notes!$B18,'EMEA SAN CIOC'!$F$2:$F$405)</f>
        <v>1339.4042970747594</v>
      </c>
      <c r="F18" s="122"/>
      <c r="G18" s="131">
        <f t="shared" si="0"/>
        <v>1875.8537792968914</v>
      </c>
      <c r="H18" s="231"/>
      <c r="I18" s="114">
        <v>322.43837109261324</v>
      </c>
      <c r="J18" s="131">
        <v>419.41598073765635</v>
      </c>
      <c r="K18" s="131">
        <f t="shared" si="1"/>
        <v>459.37568359375007</v>
      </c>
      <c r="L18" s="330">
        <f t="shared" ref="L18:L23" si="35">I18+J18+K18</f>
        <v>1201.2300354240197</v>
      </c>
      <c r="M18" s="132">
        <f t="shared" si="3"/>
        <v>0.57410529157590773</v>
      </c>
      <c r="N18" s="332">
        <f t="shared" ref="N18:N34" si="36">L18*M18</f>
        <v>689.63251973684476</v>
      </c>
      <c r="P18" s="131">
        <f t="shared" ref="P18:P23" si="37">D18-G18-I18-J18</f>
        <v>730.770230877617</v>
      </c>
      <c r="Q18" s="131">
        <f t="shared" si="6"/>
        <v>449.89857421874962</v>
      </c>
      <c r="R18" s="330">
        <f t="shared" si="7"/>
        <v>1180.6688050963667</v>
      </c>
      <c r="S18" s="132">
        <f t="shared" si="8"/>
        <v>0.57826073909994102</v>
      </c>
      <c r="T18" s="332">
        <f t="shared" si="9"/>
        <v>682.73441586726915</v>
      </c>
      <c r="V18" s="330">
        <f t="shared" si="10"/>
        <v>1929.4317839743362</v>
      </c>
      <c r="W18" s="221">
        <f t="shared" si="11"/>
        <v>0.57621151322571484</v>
      </c>
      <c r="Y18" s="267">
        <f t="shared" si="27"/>
        <v>689.63251973684476</v>
      </c>
      <c r="Z18" s="268">
        <f t="shared" si="12"/>
        <v>456.21800301069948</v>
      </c>
      <c r="AA18" s="268">
        <f t="shared" si="13"/>
        <v>100.84684535952294</v>
      </c>
      <c r="AB18" s="268">
        <f t="shared" si="28"/>
        <v>2167.8095569084112</v>
      </c>
      <c r="AC18" s="269">
        <f t="shared" si="29"/>
        <v>0.57509542945507897</v>
      </c>
      <c r="AD18" s="330">
        <f t="shared" si="30"/>
        <v>678.99723351110993</v>
      </c>
      <c r="AF18" s="129">
        <f t="shared" si="31"/>
        <v>1925.6946016181771</v>
      </c>
      <c r="AG18" s="273">
        <f t="shared" si="32"/>
        <v>0.57509542945507897</v>
      </c>
      <c r="AI18" s="131">
        <f t="shared" si="14"/>
        <v>1201.2300354240197</v>
      </c>
      <c r="AJ18" s="114">
        <f t="shared" si="15"/>
        <v>689.63251973684476</v>
      </c>
      <c r="AK18" s="131">
        <f>SUMIF($B$47:$B$84,$B18,F$47:$F$84)</f>
        <v>827.08392578126632</v>
      </c>
      <c r="AL18" s="131">
        <f>SUMIF($B$47:$B$84,$B18,$G$47:G$84)</f>
        <v>456.21800301069948</v>
      </c>
      <c r="AM18" s="131">
        <f>SUMIF($B$47:$B$84,$B18,$I$47:I$84)</f>
        <v>139.4955957031251</v>
      </c>
      <c r="AN18" s="131">
        <f>SUMIF($B$47:$B$84,$B18,$J$47:J$84)</f>
        <v>100.84684535952294</v>
      </c>
      <c r="AO18" s="131">
        <f t="shared" si="16"/>
        <v>1180.6688050963667</v>
      </c>
      <c r="AP18" s="130">
        <f t="shared" si="17"/>
        <v>678.99723351110993</v>
      </c>
      <c r="AR18" s="131">
        <f t="shared" si="18"/>
        <v>3348.4783620047779</v>
      </c>
      <c r="AS18" s="131">
        <f t="shared" si="19"/>
        <v>2167.8095569084112</v>
      </c>
      <c r="AT18" s="362">
        <f t="shared" si="20"/>
        <v>1</v>
      </c>
      <c r="AU18" s="129">
        <f t="shared" si="21"/>
        <v>1201.2300354240197</v>
      </c>
      <c r="AV18" s="129">
        <f t="shared" si="22"/>
        <v>689.63251973684476</v>
      </c>
      <c r="AW18" s="129">
        <f t="shared" si="23"/>
        <v>827.08392578126632</v>
      </c>
      <c r="AX18" s="129">
        <f t="shared" si="24"/>
        <v>456.21800301069948</v>
      </c>
      <c r="AY18" s="129">
        <f t="shared" si="25"/>
        <v>139.4955957031251</v>
      </c>
      <c r="AZ18" s="129">
        <f t="shared" si="26"/>
        <v>100.84684535952294</v>
      </c>
      <c r="BA18" s="129">
        <f t="shared" si="33"/>
        <v>1180.6688050963667</v>
      </c>
      <c r="BB18" s="363">
        <f t="shared" si="34"/>
        <v>678.99723351110993</v>
      </c>
    </row>
    <row r="19" spans="1:54">
      <c r="B19" s="128">
        <v>40664</v>
      </c>
      <c r="C19" s="131">
        <f>SUMIF('EMEA SAN CIOC'!$A$2:$A$409,Notes!$B19,'EMEA SAN CIOC'!$D$2:$D$409)</f>
        <v>4687.882659079537</v>
      </c>
      <c r="D19" s="129">
        <f>SUMIF('EMEA SAN CIOC'!$A$2:$A$409,Notes!$B19,'EMEA SAN CIOC'!$E$2:$E$409)</f>
        <v>3465.3970073654182</v>
      </c>
      <c r="E19" s="130">
        <f>SUMIF('EMEA SAN CIOC'!$A$2:$A$405,Notes!$B19,'EMEA SAN CIOC'!$F$2:$F$405)</f>
        <v>1222.4856517141193</v>
      </c>
      <c r="F19" s="122"/>
      <c r="G19" s="131">
        <f t="shared" si="0"/>
        <v>2513.9486626721809</v>
      </c>
      <c r="H19" s="231"/>
      <c r="I19" s="114"/>
      <c r="J19" s="131">
        <v>433.53300634026527</v>
      </c>
      <c r="K19" s="131">
        <f t="shared" si="1"/>
        <v>1247.3736453386489</v>
      </c>
      <c r="L19" s="330">
        <f t="shared" si="35"/>
        <v>1680.9066516789142</v>
      </c>
      <c r="M19" s="132">
        <f t="shared" si="3"/>
        <v>0.51993276007109901</v>
      </c>
      <c r="N19" s="332">
        <f t="shared" si="36"/>
        <v>873.95843482928728</v>
      </c>
      <c r="P19" s="131">
        <f t="shared" si="37"/>
        <v>517.91533835297196</v>
      </c>
      <c r="Q19" s="131">
        <f t="shared" si="6"/>
        <v>64.526552767157554</v>
      </c>
      <c r="R19" s="330">
        <f t="shared" ref="R19:R34" si="38">P19+Q19</f>
        <v>582.44189112012953</v>
      </c>
      <c r="S19" s="132">
        <f t="shared" si="8"/>
        <v>0.40428105075483367</v>
      </c>
      <c r="T19" s="332">
        <f t="shared" si="9"/>
        <v>235.47021974567838</v>
      </c>
      <c r="V19" s="330">
        <f t="shared" si="10"/>
        <v>1765.3523319681624</v>
      </c>
      <c r="W19" s="221">
        <f t="shared" ref="W19:W34" si="39">V19/D19</f>
        <v>0.50942282463338262</v>
      </c>
      <c r="Y19" s="267">
        <f t="shared" si="27"/>
        <v>873.95843482928728</v>
      </c>
      <c r="Z19" s="268">
        <f t="shared" si="12"/>
        <v>546.18482227684069</v>
      </c>
      <c r="AA19" s="268">
        <f t="shared" si="13"/>
        <v>109.73885511635596</v>
      </c>
      <c r="AB19" s="268">
        <f t="shared" si="28"/>
        <v>2882.9551162452885</v>
      </c>
      <c r="AC19" s="269">
        <f t="shared" si="29"/>
        <v>0.53066456137373941</v>
      </c>
      <c r="AD19" s="330">
        <f t="shared" si="30"/>
        <v>309.08127067695483</v>
      </c>
      <c r="AF19" s="129">
        <f t="shared" si="31"/>
        <v>1838.9633828994388</v>
      </c>
      <c r="AG19" s="273">
        <f t="shared" si="32"/>
        <v>0.53066456137373941</v>
      </c>
      <c r="AI19" s="131">
        <f t="shared" si="14"/>
        <v>1680.9066516789142</v>
      </c>
      <c r="AJ19" s="114">
        <f t="shared" si="15"/>
        <v>873.95843482928728</v>
      </c>
      <c r="AK19" s="131">
        <f>SUMIF($B$47:$B$84,$B19,F$47:$F$84)</f>
        <v>1006.2262896656234</v>
      </c>
      <c r="AL19" s="131">
        <f>SUMIF($B$47:$B$84,$B19,$G$47:G$84)</f>
        <v>546.18482227684069</v>
      </c>
      <c r="AM19" s="131">
        <f>SUMIF($B$47:$B$84,$B19,$I$47:I$84)</f>
        <v>195.82217490075101</v>
      </c>
      <c r="AN19" s="131">
        <f>SUMIF($B$47:$B$84,$B19,$J$47:J$84)</f>
        <v>109.73885511635596</v>
      </c>
      <c r="AO19" s="131">
        <f t="shared" si="16"/>
        <v>582.44189112012953</v>
      </c>
      <c r="AP19" s="130">
        <f t="shared" si="17"/>
        <v>309.08127067695483</v>
      </c>
      <c r="AR19" s="131">
        <f t="shared" si="18"/>
        <v>3465.3970073654182</v>
      </c>
      <c r="AS19" s="131">
        <f t="shared" si="19"/>
        <v>2882.9551162452885</v>
      </c>
      <c r="AT19" s="362">
        <f t="shared" si="20"/>
        <v>1</v>
      </c>
      <c r="AU19" s="129">
        <f t="shared" si="21"/>
        <v>1680.9066516789142</v>
      </c>
      <c r="AV19" s="129">
        <f t="shared" si="22"/>
        <v>873.95843482928728</v>
      </c>
      <c r="AW19" s="129">
        <f t="shared" si="23"/>
        <v>1006.2262896656234</v>
      </c>
      <c r="AX19" s="129">
        <f t="shared" si="24"/>
        <v>546.18482227684069</v>
      </c>
      <c r="AY19" s="129">
        <f t="shared" si="25"/>
        <v>195.82217490075101</v>
      </c>
      <c r="AZ19" s="129">
        <f t="shared" si="26"/>
        <v>109.73885511635596</v>
      </c>
      <c r="BA19" s="129">
        <f t="shared" si="33"/>
        <v>582.44189112012953</v>
      </c>
      <c r="BB19" s="363">
        <f t="shared" si="34"/>
        <v>309.08127067695483</v>
      </c>
    </row>
    <row r="20" spans="1:54">
      <c r="B20" s="128">
        <v>40695</v>
      </c>
      <c r="C20" s="131">
        <f>SUMIF('EMEA SAN CIOC'!$A$2:$A$409,Notes!$B20,'EMEA SAN CIOC'!$D$2:$D$409)</f>
        <v>4328.5624628283558</v>
      </c>
      <c r="D20" s="129">
        <f>SUMIF('EMEA SAN CIOC'!$A$2:$A$409,Notes!$B20,'EMEA SAN CIOC'!$E$2:$E$409)</f>
        <v>3371.2084262460098</v>
      </c>
      <c r="E20" s="130">
        <f>SUMIF('EMEA SAN CIOC'!$A$2:$A$405,Notes!$B20,'EMEA SAN CIOC'!$F$2:$F$405)</f>
        <v>957.35403658234611</v>
      </c>
      <c r="F20" s="122"/>
      <c r="G20" s="131">
        <f t="shared" si="0"/>
        <v>2046.8996191406225</v>
      </c>
      <c r="H20" s="231"/>
      <c r="I20" s="256">
        <v>328.2743085991325</v>
      </c>
      <c r="J20" s="233">
        <v>446.46310571208596</v>
      </c>
      <c r="K20" s="131">
        <f t="shared" si="1"/>
        <v>824.19097656249915</v>
      </c>
      <c r="L20" s="330">
        <f t="shared" si="35"/>
        <v>1598.9283908737175</v>
      </c>
      <c r="M20" s="132">
        <f t="shared" si="3"/>
        <v>0.57150704539849606</v>
      </c>
      <c r="N20" s="332">
        <f t="shared" si="36"/>
        <v>913.79884047200994</v>
      </c>
      <c r="P20" s="131">
        <f t="shared" si="37"/>
        <v>549.5713927941689</v>
      </c>
      <c r="Q20" s="131">
        <f t="shared" si="6"/>
        <v>115.75480468750011</v>
      </c>
      <c r="R20" s="330">
        <f t="shared" si="38"/>
        <v>665.32619748166906</v>
      </c>
      <c r="S20" s="132">
        <f t="shared" si="8"/>
        <v>0</v>
      </c>
      <c r="T20" s="332">
        <f t="shared" si="9"/>
        <v>0</v>
      </c>
      <c r="V20" s="330">
        <f t="shared" si="10"/>
        <v>1487.3045437424166</v>
      </c>
      <c r="W20" s="221">
        <f t="shared" si="39"/>
        <v>0.44117846056720861</v>
      </c>
      <c r="Y20" s="267">
        <f t="shared" si="27"/>
        <v>913.79884047200994</v>
      </c>
      <c r="Z20" s="268">
        <f t="shared" si="12"/>
        <v>489.96887449917551</v>
      </c>
      <c r="AA20" s="268">
        <f t="shared" si="13"/>
        <v>83.536828771231328</v>
      </c>
      <c r="AB20" s="268">
        <f t="shared" si="28"/>
        <v>2705.8822287643407</v>
      </c>
      <c r="AC20" s="269">
        <f t="shared" si="29"/>
        <v>0.54965605225974834</v>
      </c>
      <c r="AD20" s="330">
        <f t="shared" si="30"/>
        <v>365.70057117276394</v>
      </c>
      <c r="AF20" s="129">
        <f t="shared" si="31"/>
        <v>1853.0051149151805</v>
      </c>
      <c r="AG20" s="273">
        <f t="shared" si="32"/>
        <v>0.54965605225974823</v>
      </c>
      <c r="AI20" s="131">
        <f t="shared" si="14"/>
        <v>1598.9283908737175</v>
      </c>
      <c r="AJ20" s="114">
        <f t="shared" si="15"/>
        <v>913.79884047200994</v>
      </c>
      <c r="AK20" s="131">
        <f>SUMIF($B$47:$B$84,$B20,F$47:$F$84)</f>
        <v>904.84869140624801</v>
      </c>
      <c r="AL20" s="131">
        <f>SUMIF($B$47:$B$84,$B20,$G$47:G$84)</f>
        <v>489.96887449917551</v>
      </c>
      <c r="AM20" s="131">
        <f>SUMIF($B$47:$B$84,$B20,$I$47:I$84)</f>
        <v>202.10514648437504</v>
      </c>
      <c r="AN20" s="131">
        <f>SUMIF($B$47:$B$84,$B20,$J$47:J$84)</f>
        <v>83.536828771231328</v>
      </c>
      <c r="AO20" s="131">
        <f t="shared" si="16"/>
        <v>665.32619748166906</v>
      </c>
      <c r="AP20" s="130">
        <f t="shared" si="17"/>
        <v>365.70057117276394</v>
      </c>
      <c r="AR20" s="131">
        <f t="shared" si="18"/>
        <v>3371.2084262460098</v>
      </c>
      <c r="AS20" s="131">
        <f t="shared" si="19"/>
        <v>2705.8822287643407</v>
      </c>
      <c r="AT20" s="362">
        <f t="shared" si="20"/>
        <v>1</v>
      </c>
      <c r="AU20" s="129">
        <f t="shared" si="21"/>
        <v>1598.9283908737175</v>
      </c>
      <c r="AV20" s="129">
        <f t="shared" si="22"/>
        <v>913.79884047200994</v>
      </c>
      <c r="AW20" s="129">
        <f t="shared" si="23"/>
        <v>904.84869140624801</v>
      </c>
      <c r="AX20" s="129">
        <f t="shared" si="24"/>
        <v>489.96887449917551</v>
      </c>
      <c r="AY20" s="129">
        <f t="shared" si="25"/>
        <v>202.10514648437504</v>
      </c>
      <c r="AZ20" s="129">
        <f t="shared" si="26"/>
        <v>83.536828771231328</v>
      </c>
      <c r="BA20" s="129">
        <f t="shared" si="33"/>
        <v>665.32619748166906</v>
      </c>
      <c r="BB20" s="363">
        <f t="shared" si="34"/>
        <v>365.70057117276394</v>
      </c>
    </row>
    <row r="21" spans="1:54">
      <c r="B21" s="128">
        <v>40725</v>
      </c>
      <c r="C21" s="131">
        <f>SUMIF('EMEA SAN CIOC'!$A$2:$A$409,Notes!$B21,'EMEA SAN CIOC'!$D$2:$D$409)</f>
        <v>4328.5624628283558</v>
      </c>
      <c r="D21" s="129">
        <f>SUMIF('EMEA SAN CIOC'!$A$2:$A$409,Notes!$B21,'EMEA SAN CIOC'!$E$2:$E$409)</f>
        <v>3449.5298824103816</v>
      </c>
      <c r="E21" s="130">
        <f>SUMIF('EMEA SAN CIOC'!$A$2:$A$405,Notes!$B21,'EMEA SAN CIOC'!$F$2:$F$405)</f>
        <v>879.03258041797449</v>
      </c>
      <c r="F21" s="122"/>
      <c r="G21" s="131">
        <f t="shared" si="0"/>
        <v>2043.4416796874968</v>
      </c>
      <c r="H21" s="231"/>
      <c r="I21" s="256">
        <v>328.2743085991325</v>
      </c>
      <c r="J21" s="233">
        <v>450.07795513793826</v>
      </c>
      <c r="K21" s="131">
        <f t="shared" si="1"/>
        <v>827.01114257812412</v>
      </c>
      <c r="L21" s="330">
        <f t="shared" si="35"/>
        <v>1605.3634063151949</v>
      </c>
      <c r="M21" s="132">
        <f t="shared" si="3"/>
        <v>0.65431034480414185</v>
      </c>
      <c r="N21" s="332">
        <f t="shared" si="36"/>
        <v>1050.4058839220468</v>
      </c>
      <c r="P21" s="131">
        <f t="shared" si="37"/>
        <v>627.73593898581385</v>
      </c>
      <c r="Q21" s="131">
        <f t="shared" si="6"/>
        <v>116.34749023437512</v>
      </c>
      <c r="R21" s="330">
        <f t="shared" si="38"/>
        <v>744.08342922018892</v>
      </c>
      <c r="S21" s="132">
        <f t="shared" si="8"/>
        <v>0</v>
      </c>
      <c r="T21" s="332">
        <f t="shared" si="9"/>
        <v>0</v>
      </c>
      <c r="V21" s="330">
        <f t="shared" si="10"/>
        <v>1709.1952772305103</v>
      </c>
      <c r="W21" s="221">
        <f t="shared" si="39"/>
        <v>0.49548643887560673</v>
      </c>
      <c r="Y21" s="267">
        <f t="shared" si="27"/>
        <v>1050.4058839220468</v>
      </c>
      <c r="Z21" s="268">
        <f t="shared" si="12"/>
        <v>558.44740640037662</v>
      </c>
      <c r="AA21" s="268">
        <f t="shared" si="13"/>
        <v>100.34198690808682</v>
      </c>
      <c r="AB21" s="268">
        <f t="shared" si="28"/>
        <v>2705.4464531901926</v>
      </c>
      <c r="AC21" s="269">
        <f t="shared" si="29"/>
        <v>0.63176089669602276</v>
      </c>
      <c r="AD21" s="330">
        <f t="shared" si="30"/>
        <v>470.08281446079815</v>
      </c>
      <c r="AF21" s="129">
        <f t="shared" si="31"/>
        <v>2179.2780916913084</v>
      </c>
      <c r="AG21" s="273">
        <f t="shared" si="32"/>
        <v>0.63176089669602276</v>
      </c>
      <c r="AI21" s="131">
        <f t="shared" si="14"/>
        <v>1605.3634063151949</v>
      </c>
      <c r="AJ21" s="114">
        <f t="shared" si="15"/>
        <v>1050.4058839220468</v>
      </c>
      <c r="AK21" s="131">
        <f>SUMIF($B$47:$B$84,$B21,F$47:$F$84)</f>
        <v>904.77342773437272</v>
      </c>
      <c r="AL21" s="131">
        <f>SUMIF($B$47:$B$84,$B21,$G$47:G$84)</f>
        <v>558.44740640037662</v>
      </c>
      <c r="AM21" s="131">
        <f>SUMIF($B$47:$B$84,$B21,$I$47:I$84)</f>
        <v>195.30961914062505</v>
      </c>
      <c r="AN21" s="131">
        <f>SUMIF($B$47:$B$84,$B21,$J$47:J$84)</f>
        <v>100.34198690808682</v>
      </c>
      <c r="AO21" s="131">
        <f t="shared" si="16"/>
        <v>744.08342922018892</v>
      </c>
      <c r="AP21" s="130">
        <f t="shared" si="17"/>
        <v>470.08281446079815</v>
      </c>
      <c r="AR21" s="131">
        <f t="shared" si="18"/>
        <v>3449.5298824103811</v>
      </c>
      <c r="AS21" s="131">
        <f t="shared" si="19"/>
        <v>2705.4464531901922</v>
      </c>
      <c r="AT21" s="362">
        <f t="shared" si="20"/>
        <v>1</v>
      </c>
      <c r="AU21" s="129">
        <f t="shared" si="21"/>
        <v>1605.3634063151949</v>
      </c>
      <c r="AV21" s="129">
        <f t="shared" si="22"/>
        <v>1050.4058839220468</v>
      </c>
      <c r="AW21" s="129">
        <f t="shared" si="23"/>
        <v>904.77342773437272</v>
      </c>
      <c r="AX21" s="129">
        <f t="shared" si="24"/>
        <v>558.44740640037662</v>
      </c>
      <c r="AY21" s="129">
        <f t="shared" si="25"/>
        <v>195.30961914062505</v>
      </c>
      <c r="AZ21" s="129">
        <f t="shared" si="26"/>
        <v>100.34198690808682</v>
      </c>
      <c r="BA21" s="129">
        <f t="shared" si="33"/>
        <v>744.08342922018892</v>
      </c>
      <c r="BB21" s="363">
        <f t="shared" si="34"/>
        <v>470.08281446079815</v>
      </c>
    </row>
    <row r="22" spans="1:54">
      <c r="B22" s="149">
        <v>40756</v>
      </c>
      <c r="C22" s="131">
        <f>SUMIF('EMEA SAN CIOC'!$A$2:$A$409,Notes!$B22,'EMEA SAN CIOC'!$D$2:$D$409)</f>
        <v>4541.9839392893491</v>
      </c>
      <c r="D22" s="129">
        <f>SUMIF('EMEA SAN CIOC'!$A$2:$A$409,Notes!$B22,'EMEA SAN CIOC'!$E$2:$E$409)</f>
        <v>3483.4535078228423</v>
      </c>
      <c r="E22" s="130">
        <f>SUMIF('EMEA SAN CIOC'!$A$2:$A$405,Notes!$B22,'EMEA SAN CIOC'!$F$2:$F$405)</f>
        <v>1058.530431466507</v>
      </c>
      <c r="F22" s="122"/>
      <c r="G22" s="131">
        <f t="shared" si="0"/>
        <v>2039.7499414062497</v>
      </c>
      <c r="H22" s="231"/>
      <c r="I22" s="114">
        <v>336.0682102139773</v>
      </c>
      <c r="J22" s="131">
        <v>473.50972377881448</v>
      </c>
      <c r="K22" s="131">
        <f t="shared" si="1"/>
        <v>812.94924804687776</v>
      </c>
      <c r="L22" s="330">
        <f t="shared" si="35"/>
        <v>1622.5271820396695</v>
      </c>
      <c r="M22" s="132">
        <f t="shared" si="3"/>
        <v>0.63095887397422312</v>
      </c>
      <c r="N22" s="332">
        <f t="shared" si="36"/>
        <v>1023.7479237723192</v>
      </c>
      <c r="P22" s="131">
        <f t="shared" si="37"/>
        <v>634.12563242380065</v>
      </c>
      <c r="Q22" s="131">
        <f t="shared" si="6"/>
        <v>118.97588867187508</v>
      </c>
      <c r="R22" s="330">
        <f t="shared" si="38"/>
        <v>753.10152109567571</v>
      </c>
      <c r="S22" s="132">
        <f t="shared" si="8"/>
        <v>0</v>
      </c>
      <c r="T22" s="332">
        <f t="shared" si="9"/>
        <v>0</v>
      </c>
      <c r="V22" s="330">
        <f t="shared" si="10"/>
        <v>1709.9927785253237</v>
      </c>
      <c r="W22" s="221">
        <f t="shared" si="39"/>
        <v>0.49089008212257407</v>
      </c>
      <c r="Y22" s="267">
        <f t="shared" ref="Y22:Y34" si="40">N22</f>
        <v>1023.7479237723192</v>
      </c>
      <c r="Z22" s="268">
        <f t="shared" si="12"/>
        <v>590.72326495604852</v>
      </c>
      <c r="AA22" s="268">
        <f t="shared" si="13"/>
        <v>95.521589796955979</v>
      </c>
      <c r="AB22" s="268">
        <f t="shared" ref="AB22:AB34" si="41">D22-R22</f>
        <v>2730.3519867271666</v>
      </c>
      <c r="AC22" s="269">
        <f t="shared" ref="AC22:AC34" si="42">SUM(Y22:AA22)/AB22</f>
        <v>0.62629023174959475</v>
      </c>
      <c r="AD22" s="330">
        <f t="shared" ref="AD22:AD34" si="43">R22*AC22</f>
        <v>471.66012617798305</v>
      </c>
      <c r="AF22" s="129">
        <f t="shared" ref="AF22:AF34" si="44">SUM(Y22:AA22,AD22)</f>
        <v>2181.6529047033068</v>
      </c>
      <c r="AG22" s="273">
        <f t="shared" ref="AG22:AG34" si="45">AF22/D22</f>
        <v>0.62629023174959475</v>
      </c>
      <c r="AI22" s="131">
        <f t="shared" si="14"/>
        <v>1622.5271820396695</v>
      </c>
      <c r="AJ22" s="114">
        <f t="shared" si="15"/>
        <v>1023.7479237723192</v>
      </c>
      <c r="AK22" s="131">
        <f>SUMIF($B$47:$B$84,$B22,F$47:$F$84)</f>
        <v>923.66816406249677</v>
      </c>
      <c r="AL22" s="131">
        <f>SUMIF($B$47:$B$84,$B22,$G$47:G$84)</f>
        <v>590.72326495604852</v>
      </c>
      <c r="AM22" s="131">
        <f>SUMIF($B$47:$B$84,$B22,$I$47:I$84)</f>
        <v>184.15664062500008</v>
      </c>
      <c r="AN22" s="131">
        <f>SUMIF($B$47:$B$84,$B22,$J$47:J$84)</f>
        <v>95.521589796955979</v>
      </c>
      <c r="AO22" s="131">
        <f t="shared" si="16"/>
        <v>753.10152109567571</v>
      </c>
      <c r="AP22" s="130">
        <f t="shared" si="17"/>
        <v>471.66012617798305</v>
      </c>
      <c r="AR22" s="131">
        <f t="shared" si="18"/>
        <v>3483.4535078228419</v>
      </c>
      <c r="AS22" s="131">
        <f t="shared" si="19"/>
        <v>2730.3519867271661</v>
      </c>
      <c r="AT22" s="362">
        <f t="shared" si="20"/>
        <v>1</v>
      </c>
      <c r="AU22" s="129">
        <f t="shared" si="21"/>
        <v>1622.5271820396695</v>
      </c>
      <c r="AV22" s="129">
        <f t="shared" si="22"/>
        <v>1023.7479237723192</v>
      </c>
      <c r="AW22" s="129">
        <f t="shared" si="23"/>
        <v>923.66816406249677</v>
      </c>
      <c r="AX22" s="129">
        <f t="shared" si="24"/>
        <v>590.72326495604852</v>
      </c>
      <c r="AY22" s="129">
        <f t="shared" si="25"/>
        <v>184.15664062500008</v>
      </c>
      <c r="AZ22" s="129">
        <f t="shared" si="26"/>
        <v>95.521589796955979</v>
      </c>
      <c r="BA22" s="129">
        <f t="shared" si="33"/>
        <v>753.10152109567571</v>
      </c>
      <c r="BB22" s="363">
        <f t="shared" si="34"/>
        <v>471.66012617798305</v>
      </c>
    </row>
    <row r="23" spans="1:54">
      <c r="B23" s="149">
        <v>40787</v>
      </c>
      <c r="C23" s="131">
        <f>SUMIF('EMEA SAN CIOC'!$A$2:$A$409,Notes!$B23,'EMEA SAN CIOC'!$D$2:$D$409)</f>
        <v>4688.3466435258752</v>
      </c>
      <c r="D23" s="129">
        <f>SUMIF('EMEA SAN CIOC'!$A$2:$A$409,Notes!$B23,'EMEA SAN CIOC'!$E$2:$E$409)</f>
        <v>3554.8999335387562</v>
      </c>
      <c r="E23" s="130">
        <f>SUMIF('EMEA SAN CIOC'!$A$2:$A$405,Notes!$B23,'EMEA SAN CIOC'!$F$2:$F$405)</f>
        <v>1133.446709987119</v>
      </c>
      <c r="F23" s="122"/>
      <c r="G23" s="131">
        <f t="shared" si="0"/>
        <v>2393.1486621093745</v>
      </c>
      <c r="H23" s="231"/>
      <c r="I23" s="114">
        <v>335.51668265515139</v>
      </c>
      <c r="J23" s="131">
        <v>488.22186169400811</v>
      </c>
      <c r="K23" s="131">
        <f t="shared" si="1"/>
        <v>1055.8451757812493</v>
      </c>
      <c r="L23" s="330">
        <f t="shared" si="35"/>
        <v>1879.5837201304089</v>
      </c>
      <c r="M23" s="132">
        <f t="shared" si="3"/>
        <v>0.57207505997903985</v>
      </c>
      <c r="N23" s="332">
        <f t="shared" si="36"/>
        <v>1075.2629694292305</v>
      </c>
      <c r="P23" s="131">
        <f t="shared" si="37"/>
        <v>338.01272708022213</v>
      </c>
      <c r="Q23" s="131">
        <f t="shared" si="6"/>
        <v>126.97957031249999</v>
      </c>
      <c r="R23" s="330">
        <f t="shared" si="38"/>
        <v>464.99229739272209</v>
      </c>
      <c r="S23" s="132">
        <f t="shared" si="8"/>
        <v>0.60044448435782649</v>
      </c>
      <c r="T23" s="332">
        <f t="shared" si="9"/>
        <v>279.20206023833413</v>
      </c>
      <c r="V23" s="330">
        <f t="shared" si="10"/>
        <v>2109.0012421650013</v>
      </c>
      <c r="W23" s="221">
        <f t="shared" si="39"/>
        <v>0.593265993865987</v>
      </c>
      <c r="Y23" s="267">
        <f t="shared" si="40"/>
        <v>1075.2629694292305</v>
      </c>
      <c r="Z23" s="268">
        <f t="shared" ref="Z23:Z34" si="46">G67</f>
        <v>611.33534294826973</v>
      </c>
      <c r="AA23" s="268">
        <f t="shared" ref="AA23:AA34" si="47">J67</f>
        <v>143.2008695491669</v>
      </c>
      <c r="AB23" s="268">
        <f t="shared" si="41"/>
        <v>3089.9076361460338</v>
      </c>
      <c r="AC23" s="269">
        <f t="shared" si="42"/>
        <v>0.59218572119163115</v>
      </c>
      <c r="AD23" s="330">
        <f t="shared" si="43"/>
        <v>275.36179898006259</v>
      </c>
      <c r="AF23" s="129">
        <f t="shared" si="44"/>
        <v>2105.1609809067299</v>
      </c>
      <c r="AG23" s="273">
        <f t="shared" si="45"/>
        <v>0.59218572119163115</v>
      </c>
      <c r="AI23" s="131">
        <f t="shared" si="14"/>
        <v>1879.5837201304089</v>
      </c>
      <c r="AJ23" s="114">
        <f t="shared" si="15"/>
        <v>1075.2629694292305</v>
      </c>
      <c r="AK23" s="131">
        <f>SUMIF($B$47:$B$84,$B23,F$47:$F$84)</f>
        <v>1016.213359375</v>
      </c>
      <c r="AL23" s="131">
        <f>SUMIF($B$47:$B$84,$B23,$G$47:G$84)</f>
        <v>611.33534294826973</v>
      </c>
      <c r="AM23" s="131">
        <f>SUMIF($B$47:$B$84,$B23,$I$47:I$84)</f>
        <v>194.11055664062491</v>
      </c>
      <c r="AN23" s="131">
        <f>SUMIF($B$47:$B$84,$B23,$J$47:J$84)</f>
        <v>143.2008695491669</v>
      </c>
      <c r="AO23" s="131">
        <f t="shared" si="16"/>
        <v>464.99229739272209</v>
      </c>
      <c r="AP23" s="130">
        <f t="shared" si="17"/>
        <v>275.36179898006259</v>
      </c>
      <c r="AR23" s="131">
        <f t="shared" si="18"/>
        <v>3554.8999335387562</v>
      </c>
      <c r="AS23" s="131">
        <f t="shared" si="19"/>
        <v>3089.9076361460338</v>
      </c>
      <c r="AT23" s="362">
        <f t="shared" si="20"/>
        <v>1</v>
      </c>
      <c r="AU23" s="129">
        <f t="shared" si="21"/>
        <v>1879.5837201304089</v>
      </c>
      <c r="AV23" s="129">
        <f t="shared" si="22"/>
        <v>1075.2629694292305</v>
      </c>
      <c r="AW23" s="129">
        <f t="shared" si="23"/>
        <v>1016.213359375</v>
      </c>
      <c r="AX23" s="129">
        <f t="shared" si="24"/>
        <v>611.33534294826973</v>
      </c>
      <c r="AY23" s="129">
        <f t="shared" si="25"/>
        <v>194.11055664062491</v>
      </c>
      <c r="AZ23" s="129">
        <f t="shared" si="26"/>
        <v>143.2008695491669</v>
      </c>
      <c r="BA23" s="129">
        <f t="shared" si="33"/>
        <v>464.99229739272209</v>
      </c>
      <c r="BB23" s="363">
        <f t="shared" si="34"/>
        <v>275.36179898006259</v>
      </c>
    </row>
    <row r="24" spans="1:54">
      <c r="B24" s="149">
        <v>40817</v>
      </c>
      <c r="C24" s="131">
        <f>SUMIF('EMEA SAN CIOC'!$A$2:$A$409,Notes!$B24,'EMEA SAN CIOC'!$D$2:$D$409)</f>
        <v>4936.302601018805</v>
      </c>
      <c r="D24" s="129">
        <f>SUMIF('EMEA SAN CIOC'!$A$2:$A$409,Notes!$B24,'EMEA SAN CIOC'!$E$2:$E$409)</f>
        <v>3639.7396672550799</v>
      </c>
      <c r="E24" s="130">
        <f>SUMIF('EMEA SAN CIOC'!$A$2:$A$405,Notes!$B24,'EMEA SAN CIOC'!$F$2:$F$405)</f>
        <v>1296.5629337637251</v>
      </c>
      <c r="F24" s="122"/>
      <c r="G24" s="131">
        <f t="shared" si="0"/>
        <v>2755.695373595102</v>
      </c>
      <c r="H24" s="231"/>
      <c r="I24" s="114">
        <v>335.51668265515139</v>
      </c>
      <c r="J24" s="131">
        <v>488.22186169400811</v>
      </c>
      <c r="K24" s="131">
        <f t="shared" si="1"/>
        <v>1260.8712710789275</v>
      </c>
      <c r="L24" s="330">
        <f t="shared" ref="L24:L34" si="48">I24+J24+K24</f>
        <v>2084.6098154280871</v>
      </c>
      <c r="M24" s="132">
        <f t="shared" si="3"/>
        <v>0.540267749335411</v>
      </c>
      <c r="N24" s="332">
        <f t="shared" si="36"/>
        <v>1126.2474532238391</v>
      </c>
      <c r="P24" s="131">
        <f t="shared" ref="P24:P34" si="49">D24-G24-I24-J24</f>
        <v>60.305749310818442</v>
      </c>
      <c r="Q24" s="131">
        <f t="shared" si="6"/>
        <v>225.03928801945281</v>
      </c>
      <c r="R24" s="330">
        <f t="shared" si="38"/>
        <v>285.34503733027123</v>
      </c>
      <c r="S24" s="132">
        <f t="shared" si="8"/>
        <v>0.59864909653718079</v>
      </c>
      <c r="T24" s="332">
        <f t="shared" si="9"/>
        <v>170.821548799135</v>
      </c>
      <c r="V24" s="330">
        <f t="shared" si="10"/>
        <v>2197.9598473497745</v>
      </c>
      <c r="W24" s="221">
        <f t="shared" si="39"/>
        <v>0.60387831226604516</v>
      </c>
      <c r="Y24" s="267">
        <f t="shared" si="40"/>
        <v>1126.2474532238391</v>
      </c>
      <c r="Z24" s="268">
        <f t="shared" si="46"/>
        <v>808.04073671118329</v>
      </c>
      <c r="AA24" s="268">
        <f t="shared" si="47"/>
        <v>92.85010861561716</v>
      </c>
      <c r="AB24" s="268">
        <f t="shared" si="41"/>
        <v>3354.3946299248087</v>
      </c>
      <c r="AC24" s="269">
        <f t="shared" si="42"/>
        <v>0.60432314089296024</v>
      </c>
      <c r="AD24" s="330">
        <f t="shared" si="43"/>
        <v>172.44060919764848</v>
      </c>
      <c r="AF24" s="129">
        <f t="shared" si="44"/>
        <v>2199.5789077482877</v>
      </c>
      <c r="AG24" s="273">
        <f t="shared" si="45"/>
        <v>0.60432314089296024</v>
      </c>
      <c r="AI24" s="131">
        <f t="shared" si="14"/>
        <v>2084.6098154280871</v>
      </c>
      <c r="AJ24" s="114">
        <f t="shared" si="15"/>
        <v>1126.2474532238391</v>
      </c>
      <c r="AK24" s="131">
        <f>SUMIF($B$47:$B$84,$B24,F$47:$F$84)</f>
        <v>1142.0592156001501</v>
      </c>
      <c r="AL24" s="131">
        <f>SUMIF($B$47:$B$84,$B24,$G$47:G$84)</f>
        <v>808.04073671118329</v>
      </c>
      <c r="AM24" s="131">
        <f>SUMIF($B$47:$B$84,$B24,$I$47:I$84)</f>
        <v>127.72559889657155</v>
      </c>
      <c r="AN24" s="131">
        <f>SUMIF($B$47:$B$84,$B24,$J$47:J$84)</f>
        <v>92.85010861561716</v>
      </c>
      <c r="AO24" s="131">
        <f t="shared" si="16"/>
        <v>285.34503733027123</v>
      </c>
      <c r="AP24" s="130">
        <f t="shared" si="17"/>
        <v>172.44060919764848</v>
      </c>
      <c r="AR24" s="131">
        <f t="shared" si="18"/>
        <v>3639.7396672550803</v>
      </c>
      <c r="AS24" s="131">
        <f t="shared" si="19"/>
        <v>3354.3946299248091</v>
      </c>
      <c r="AT24" s="362">
        <f t="shared" si="20"/>
        <v>1</v>
      </c>
      <c r="AU24" s="129">
        <f t="shared" si="21"/>
        <v>2084.6098154280871</v>
      </c>
      <c r="AV24" s="129">
        <f t="shared" si="22"/>
        <v>1126.2474532238391</v>
      </c>
      <c r="AW24" s="129">
        <f t="shared" si="23"/>
        <v>1142.0592156001501</v>
      </c>
      <c r="AX24" s="129">
        <f t="shared" si="24"/>
        <v>808.04073671118329</v>
      </c>
      <c r="AY24" s="129">
        <f t="shared" si="25"/>
        <v>127.72559889657155</v>
      </c>
      <c r="AZ24" s="129">
        <f t="shared" si="26"/>
        <v>92.85010861561716</v>
      </c>
      <c r="BA24" s="129">
        <f t="shared" si="33"/>
        <v>285.34503733027123</v>
      </c>
      <c r="BB24" s="363">
        <f t="shared" si="34"/>
        <v>172.44060919764848</v>
      </c>
    </row>
    <row r="25" spans="1:54">
      <c r="B25" s="149">
        <v>40848</v>
      </c>
      <c r="C25" s="131">
        <f>SUMIF('EMEA SAN CIOC'!$A$2:$A$409,Notes!$B25,'EMEA SAN CIOC'!$D$2:$D$409)</f>
        <v>4936.302601018805</v>
      </c>
      <c r="D25" s="129">
        <f>SUMIF('EMEA SAN CIOC'!$A$2:$A$409,Notes!$B25,'EMEA SAN CIOC'!$E$2:$E$409)</f>
        <v>3674.6326170296866</v>
      </c>
      <c r="E25" s="130">
        <f>SUMIF('EMEA SAN CIOC'!$A$2:$A$405,Notes!$B25,'EMEA SAN CIOC'!$F$2:$F$405)</f>
        <v>1261.6699839891189</v>
      </c>
      <c r="F25" s="122"/>
      <c r="G25" s="131">
        <f t="shared" si="0"/>
        <v>2820.7634792436884</v>
      </c>
      <c r="H25" s="231"/>
      <c r="I25" s="114">
        <v>335.77849468642046</v>
      </c>
      <c r="J25" s="131">
        <v>488.22186169400811</v>
      </c>
      <c r="K25" s="131">
        <f t="shared" si="1"/>
        <v>1226.8867634746009</v>
      </c>
      <c r="L25" s="330">
        <f t="shared" si="48"/>
        <v>2050.8871198550296</v>
      </c>
      <c r="M25" s="132">
        <f t="shared" si="3"/>
        <v>0.58487142776778434</v>
      </c>
      <c r="N25" s="332">
        <f t="shared" si="36"/>
        <v>1199.5052779801701</v>
      </c>
      <c r="P25" s="131">
        <f t="shared" si="49"/>
        <v>29.868781405569621</v>
      </c>
      <c r="Q25" s="131">
        <f t="shared" si="6"/>
        <v>236.41420768192833</v>
      </c>
      <c r="R25" s="330">
        <f t="shared" si="38"/>
        <v>266.28298908749798</v>
      </c>
      <c r="S25" s="132">
        <f t="shared" si="8"/>
        <v>0.68840588297671312</v>
      </c>
      <c r="T25" s="332">
        <f t="shared" si="9"/>
        <v>183.31077622445753</v>
      </c>
      <c r="V25" s="330">
        <f t="shared" si="10"/>
        <v>2395.3351393294529</v>
      </c>
      <c r="W25" s="221">
        <f t="shared" si="39"/>
        <v>0.65185703959316421</v>
      </c>
      <c r="Y25" s="267">
        <f t="shared" si="40"/>
        <v>1199.5052779801701</v>
      </c>
      <c r="Z25" s="268">
        <f t="shared" si="46"/>
        <v>917.84660611655931</v>
      </c>
      <c r="AA25" s="268">
        <f t="shared" si="47"/>
        <v>94.672479008265881</v>
      </c>
      <c r="AB25" s="268">
        <f t="shared" si="41"/>
        <v>3408.3496279421888</v>
      </c>
      <c r="AC25" s="269">
        <f t="shared" si="42"/>
        <v>0.64900160035533616</v>
      </c>
      <c r="AD25" s="330">
        <f t="shared" si="43"/>
        <v>172.81808606518871</v>
      </c>
      <c r="AF25" s="129">
        <f t="shared" si="44"/>
        <v>2384.842449170184</v>
      </c>
      <c r="AG25" s="273">
        <f t="shared" si="45"/>
        <v>0.64900160035533627</v>
      </c>
      <c r="AI25" s="131">
        <f t="shared" si="14"/>
        <v>2050.8871198550296</v>
      </c>
      <c r="AJ25" s="114">
        <f t="shared" si="15"/>
        <v>1199.5052779801701</v>
      </c>
      <c r="AK25" s="131">
        <f>SUMIF($B$47:$B$84,$B25,F$47:$F$84)</f>
        <v>1217.8177409035827</v>
      </c>
      <c r="AL25" s="131">
        <f>SUMIF($B$47:$B$84,$B25,$G$47:G$84)</f>
        <v>917.84660611655931</v>
      </c>
      <c r="AM25" s="131">
        <f>SUMIF($B$47:$B$84,$B25,$I$47:I$84)</f>
        <v>139.64476718357628</v>
      </c>
      <c r="AN25" s="131">
        <f>SUMIF($B$47:$B$84,$B25,$J$47:J$84)</f>
        <v>94.672479008265881</v>
      </c>
      <c r="AO25" s="131">
        <f t="shared" si="16"/>
        <v>266.28298908749798</v>
      </c>
      <c r="AP25" s="130">
        <f t="shared" si="17"/>
        <v>172.81808606518871</v>
      </c>
      <c r="AR25" s="131">
        <f t="shared" si="18"/>
        <v>3674.6326170296861</v>
      </c>
      <c r="AS25" s="131">
        <f t="shared" si="19"/>
        <v>3408.3496279421884</v>
      </c>
      <c r="AT25" s="362">
        <f t="shared" si="20"/>
        <v>1</v>
      </c>
      <c r="AU25" s="129">
        <f t="shared" si="21"/>
        <v>2050.8871198550296</v>
      </c>
      <c r="AV25" s="129">
        <f t="shared" si="22"/>
        <v>1199.5052779801701</v>
      </c>
      <c r="AW25" s="129">
        <f t="shared" si="23"/>
        <v>1217.8177409035827</v>
      </c>
      <c r="AX25" s="129">
        <f t="shared" si="24"/>
        <v>917.84660611655931</v>
      </c>
      <c r="AY25" s="129">
        <f t="shared" si="25"/>
        <v>139.64476718357628</v>
      </c>
      <c r="AZ25" s="129">
        <f t="shared" si="26"/>
        <v>94.672479008265881</v>
      </c>
      <c r="BA25" s="129">
        <f t="shared" si="33"/>
        <v>266.28298908749798</v>
      </c>
      <c r="BB25" s="363">
        <f t="shared" si="34"/>
        <v>172.81808606518871</v>
      </c>
    </row>
    <row r="26" spans="1:54">
      <c r="B26" s="149">
        <v>40878</v>
      </c>
      <c r="C26" s="131">
        <f>SUMIF('EMEA SAN CIOC'!$A$2:$A$409,Notes!$B26,'EMEA SAN CIOC'!$D$2:$D$409)</f>
        <v>4716.8634120876677</v>
      </c>
      <c r="D26" s="129">
        <f>SUMIF('EMEA SAN CIOC'!$A$2:$A$409,Notes!$B26,'EMEA SAN CIOC'!$E$2:$E$409)</f>
        <v>3705.5288901586077</v>
      </c>
      <c r="E26" s="130">
        <f>SUMIF('EMEA SAN CIOC'!$A$2:$A$405,Notes!$B26,'EMEA SAN CIOC'!$F$2:$F$405)</f>
        <v>1011.3345219290594</v>
      </c>
      <c r="F26" s="122"/>
      <c r="G26" s="131">
        <f t="shared" si="0"/>
        <v>2842.2961586979463</v>
      </c>
      <c r="H26" s="231"/>
      <c r="I26" s="114">
        <v>335.77849468642046</v>
      </c>
      <c r="J26" s="131">
        <v>497.646484375</v>
      </c>
      <c r="K26" s="131">
        <f t="shared" si="1"/>
        <v>1318.1517615999496</v>
      </c>
      <c r="L26" s="330">
        <f t="shared" si="48"/>
        <v>2151.57674066137</v>
      </c>
      <c r="M26" s="132">
        <f t="shared" si="3"/>
        <v>0.58597136757822943</v>
      </c>
      <c r="N26" s="332">
        <f t="shared" si="36"/>
        <v>1260.7623651748524</v>
      </c>
      <c r="P26" s="131">
        <f t="shared" si="49"/>
        <v>29.80775239924094</v>
      </c>
      <c r="Q26" s="131">
        <f t="shared" si="6"/>
        <v>245.01768190111429</v>
      </c>
      <c r="R26" s="330">
        <f t="shared" si="38"/>
        <v>274.82543430035525</v>
      </c>
      <c r="S26" s="132">
        <f t="shared" si="8"/>
        <v>0.70817977860311065</v>
      </c>
      <c r="T26" s="332">
        <f t="shared" si="9"/>
        <v>194.62581521732932</v>
      </c>
      <c r="V26" s="330">
        <f t="shared" si="10"/>
        <v>2425.9578838296402</v>
      </c>
      <c r="W26" s="221">
        <f t="shared" si="39"/>
        <v>0.65468599914918002</v>
      </c>
      <c r="Y26" s="267">
        <f t="shared" si="40"/>
        <v>1260.7623651748524</v>
      </c>
      <c r="Z26" s="268">
        <f t="shared" si="46"/>
        <v>870.41763180560815</v>
      </c>
      <c r="AA26" s="268">
        <f t="shared" si="47"/>
        <v>100.15207163185052</v>
      </c>
      <c r="AB26" s="268">
        <f t="shared" si="41"/>
        <v>3430.7034558582527</v>
      </c>
      <c r="AC26" s="269">
        <f t="shared" si="42"/>
        <v>0.6504007406417186</v>
      </c>
      <c r="AD26" s="330">
        <f t="shared" si="43"/>
        <v>178.74666601613302</v>
      </c>
      <c r="AF26" s="129">
        <f t="shared" si="44"/>
        <v>2410.0787346284442</v>
      </c>
      <c r="AG26" s="273">
        <f t="shared" si="45"/>
        <v>0.6504007406417186</v>
      </c>
      <c r="AI26" s="131">
        <f t="shared" si="14"/>
        <v>2151.57674066137</v>
      </c>
      <c r="AJ26" s="114">
        <f t="shared" si="15"/>
        <v>1260.7623651748524</v>
      </c>
      <c r="AK26" s="131">
        <f>SUMIF($B$47:$B$84,$B26,F$47:$F$84)</f>
        <v>1147.7502924128946</v>
      </c>
      <c r="AL26" s="131">
        <f>SUMIF($B$47:$B$84,$B26,$G$47:G$84)</f>
        <v>870.41763180560815</v>
      </c>
      <c r="AM26" s="131">
        <f>SUMIF($B$47:$B$84,$B26,$I$47:I$84)</f>
        <v>131.37642278398786</v>
      </c>
      <c r="AN26" s="131">
        <f>SUMIF($B$47:$B$84,$B26,$J$47:J$84)</f>
        <v>100.15207163185052</v>
      </c>
      <c r="AO26" s="131">
        <f t="shared" si="16"/>
        <v>274.82543430035525</v>
      </c>
      <c r="AP26" s="130">
        <f t="shared" si="17"/>
        <v>178.74666601613302</v>
      </c>
      <c r="AR26" s="131">
        <f t="shared" si="18"/>
        <v>3705.5288901586073</v>
      </c>
      <c r="AS26" s="131">
        <f t="shared" si="19"/>
        <v>3430.7034558582523</v>
      </c>
      <c r="AT26" s="362">
        <f t="shared" si="20"/>
        <v>1</v>
      </c>
      <c r="AU26" s="129">
        <f t="shared" si="21"/>
        <v>2151.57674066137</v>
      </c>
      <c r="AV26" s="129">
        <f t="shared" si="22"/>
        <v>1260.7623651748524</v>
      </c>
      <c r="AW26" s="129">
        <f t="shared" si="23"/>
        <v>1147.7502924128946</v>
      </c>
      <c r="AX26" s="129">
        <f t="shared" si="24"/>
        <v>870.41763180560815</v>
      </c>
      <c r="AY26" s="129">
        <f t="shared" si="25"/>
        <v>131.37642278398786</v>
      </c>
      <c r="AZ26" s="129">
        <f t="shared" si="26"/>
        <v>100.15207163185052</v>
      </c>
      <c r="BA26" s="129">
        <f t="shared" si="33"/>
        <v>274.82543430035525</v>
      </c>
      <c r="BB26" s="363">
        <f t="shared" si="34"/>
        <v>178.74666601613302</v>
      </c>
    </row>
    <row r="27" spans="1:54">
      <c r="B27" s="149">
        <v>40909</v>
      </c>
      <c r="C27" s="131">
        <f>SUMIF('EMEA SAN CIOC'!$A$2:$A$409,Notes!$B27,'EMEA SAN CIOC'!$D$2:$D$409)</f>
        <v>4804.191797798384</v>
      </c>
      <c r="D27" s="129">
        <f>SUMIF('EMEA SAN CIOC'!$A$2:$A$409,Notes!$B27,'EMEA SAN CIOC'!$E$2:$E$409)</f>
        <v>3689.7581153826945</v>
      </c>
      <c r="E27" s="130">
        <f>SUMIF('EMEA SAN CIOC'!$A$2:$A$405,Notes!$B27,'EMEA SAN CIOC'!$F$2:$F$405)</f>
        <v>1114.4336824156892</v>
      </c>
      <c r="F27" s="122"/>
      <c r="G27" s="131">
        <f t="shared" si="0"/>
        <v>3014.8725669642863</v>
      </c>
      <c r="H27" s="231"/>
      <c r="I27" s="114">
        <v>335.77849468642046</v>
      </c>
      <c r="J27" s="131">
        <v>508.2705078125</v>
      </c>
      <c r="K27" s="131">
        <f t="shared" si="1"/>
        <v>1409.177450621469</v>
      </c>
      <c r="L27" s="330">
        <f t="shared" si="48"/>
        <v>2253.2264531203896</v>
      </c>
      <c r="M27" s="132">
        <f t="shared" si="3"/>
        <v>0.61704801067176285</v>
      </c>
      <c r="N27" s="332">
        <f t="shared" si="36"/>
        <v>1390.3489004909286</v>
      </c>
      <c r="P27" s="131">
        <f t="shared" si="49"/>
        <v>-169.16345408051222</v>
      </c>
      <c r="Q27" s="131">
        <f t="shared" si="6"/>
        <v>311.666229863848</v>
      </c>
      <c r="R27" s="330">
        <f t="shared" si="38"/>
        <v>142.50277578333578</v>
      </c>
      <c r="S27" s="132">
        <f t="shared" si="8"/>
        <v>0.64731471532209217</v>
      </c>
      <c r="T27" s="332">
        <f t="shared" si="9"/>
        <v>92.244143738797931</v>
      </c>
      <c r="V27" s="330">
        <f t="shared" si="10"/>
        <v>2421.1151588817179</v>
      </c>
      <c r="W27" s="221">
        <f t="shared" si="39"/>
        <v>0.65617178231495121</v>
      </c>
      <c r="Y27" s="267">
        <f t="shared" si="40"/>
        <v>1390.3489004909286</v>
      </c>
      <c r="Z27" s="268">
        <f t="shared" si="46"/>
        <v>841.42764146031209</v>
      </c>
      <c r="AA27" s="268">
        <f t="shared" si="47"/>
        <v>97.094473191679455</v>
      </c>
      <c r="AB27" s="268">
        <f t="shared" si="41"/>
        <v>3547.2553395993586</v>
      </c>
      <c r="AC27" s="269">
        <f t="shared" si="42"/>
        <v>0.65652759448829301</v>
      </c>
      <c r="AD27" s="330">
        <f t="shared" si="43"/>
        <v>93.557004592938014</v>
      </c>
      <c r="AF27" s="129">
        <f t="shared" si="44"/>
        <v>2422.428019735858</v>
      </c>
      <c r="AG27" s="273">
        <f t="shared" si="45"/>
        <v>0.65652759448829301</v>
      </c>
      <c r="AI27" s="131">
        <f t="shared" si="14"/>
        <v>2253.2264531203896</v>
      </c>
      <c r="AJ27" s="114">
        <f t="shared" si="15"/>
        <v>1390.3489004909286</v>
      </c>
      <c r="AK27" s="131">
        <f>SUMIF($B$47:$B$84,$B27,F$47:$F$84)</f>
        <v>1167.9133882141116</v>
      </c>
      <c r="AL27" s="131">
        <f>SUMIF($B$47:$B$84,$B27,$G$47:G$84)</f>
        <v>841.42764146031209</v>
      </c>
      <c r="AM27" s="131">
        <f>SUMIF($B$47:$B$84,$B27,$I$47:I$84)</f>
        <v>126.11549826485769</v>
      </c>
      <c r="AN27" s="131">
        <f>SUMIF($B$47:$B$84,$B27,$J$47:J$84)</f>
        <v>97.094473191679455</v>
      </c>
      <c r="AO27" s="131">
        <f t="shared" si="16"/>
        <v>142.50277578333578</v>
      </c>
      <c r="AP27" s="130">
        <f t="shared" si="17"/>
        <v>93.557004592938014</v>
      </c>
      <c r="AR27" s="131">
        <f t="shared" si="18"/>
        <v>3689.758115382695</v>
      </c>
      <c r="AS27" s="131">
        <f t="shared" si="19"/>
        <v>3547.2553395993591</v>
      </c>
      <c r="AT27" s="362">
        <f t="shared" si="20"/>
        <v>1</v>
      </c>
      <c r="AU27" s="129">
        <f t="shared" si="21"/>
        <v>2253.2264531203896</v>
      </c>
      <c r="AV27" s="129">
        <f t="shared" si="22"/>
        <v>1390.3489004909286</v>
      </c>
      <c r="AW27" s="129">
        <f t="shared" si="23"/>
        <v>1167.9133882141116</v>
      </c>
      <c r="AX27" s="129">
        <f t="shared" si="24"/>
        <v>841.42764146031209</v>
      </c>
      <c r="AY27" s="129">
        <f t="shared" si="25"/>
        <v>126.11549826485769</v>
      </c>
      <c r="AZ27" s="129">
        <f t="shared" si="26"/>
        <v>97.094473191679455</v>
      </c>
      <c r="BA27" s="129">
        <f t="shared" si="33"/>
        <v>142.50277578333578</v>
      </c>
      <c r="BB27" s="363">
        <f t="shared" si="34"/>
        <v>93.557004592938014</v>
      </c>
    </row>
    <row r="28" spans="1:54">
      <c r="B28" s="149">
        <v>40940</v>
      </c>
      <c r="C28" s="131">
        <f>SUMIF('EMEA SAN CIOC'!$A$2:$A$409,Notes!$B28,'EMEA SAN CIOC'!$D$2:$D$409)</f>
        <v>4804.6464896057741</v>
      </c>
      <c r="D28" s="129">
        <f>SUMIF('EMEA SAN CIOC'!$A$2:$A$409,Notes!$B28,'EMEA SAN CIOC'!$E$2:$E$409)</f>
        <v>3792.5505787759066</v>
      </c>
      <c r="E28" s="130">
        <f>SUMIF('EMEA SAN CIOC'!$A$2:$A$405,Notes!$B28,'EMEA SAN CIOC'!$F$2:$F$405)</f>
        <v>1012.0959108298681</v>
      </c>
      <c r="F28" s="122"/>
      <c r="G28" s="131">
        <f t="shared" si="0"/>
        <v>3069.2316366141208</v>
      </c>
      <c r="H28" s="231"/>
      <c r="I28" s="114">
        <v>335.77849468642046</v>
      </c>
      <c r="J28" s="131">
        <v>523.41796875</v>
      </c>
      <c r="K28" s="131">
        <f t="shared" si="1"/>
        <v>1455.860382101878</v>
      </c>
      <c r="L28" s="330">
        <f t="shared" si="48"/>
        <v>2315.0568455382986</v>
      </c>
      <c r="M28" s="132">
        <f t="shared" si="3"/>
        <v>0.6052682611733502</v>
      </c>
      <c r="N28" s="332">
        <f t="shared" si="36"/>
        <v>1401.2304314164271</v>
      </c>
      <c r="P28" s="131">
        <f t="shared" si="49"/>
        <v>-135.87752127463466</v>
      </c>
      <c r="Q28" s="131">
        <f t="shared" si="6"/>
        <v>104.48324715205601</v>
      </c>
      <c r="R28" s="330">
        <f t="shared" si="38"/>
        <v>-31.394274122578651</v>
      </c>
      <c r="S28" s="132">
        <f t="shared" si="8"/>
        <v>0.52081545981580213</v>
      </c>
      <c r="T28" s="332">
        <f t="shared" si="9"/>
        <v>-16.350623312734136</v>
      </c>
      <c r="V28" s="330">
        <f t="shared" si="10"/>
        <v>2518.8157457154748</v>
      </c>
      <c r="W28" s="221">
        <f t="shared" si="39"/>
        <v>0.66414822779461891</v>
      </c>
      <c r="Y28" s="267">
        <f t="shared" si="40"/>
        <v>1401.2304314164271</v>
      </c>
      <c r="Z28" s="268">
        <f t="shared" si="46"/>
        <v>971.88245716291442</v>
      </c>
      <c r="AA28" s="268">
        <f t="shared" si="47"/>
        <v>162.05348044886745</v>
      </c>
      <c r="AB28" s="268">
        <f t="shared" si="41"/>
        <v>3823.9448528984854</v>
      </c>
      <c r="AC28" s="269">
        <f t="shared" si="42"/>
        <v>0.66297147750616636</v>
      </c>
      <c r="AD28" s="330">
        <f t="shared" si="43"/>
        <v>-20.813508300279572</v>
      </c>
      <c r="AF28" s="129">
        <f t="shared" si="44"/>
        <v>2514.3528607279295</v>
      </c>
      <c r="AG28" s="273">
        <f t="shared" si="45"/>
        <v>0.66297147750616647</v>
      </c>
      <c r="AI28" s="131">
        <f t="shared" ref="AI28:AI33" si="50">L28</f>
        <v>2315.0568455382986</v>
      </c>
      <c r="AJ28" s="114">
        <f t="shared" ref="AJ28:AJ33" si="51">N28</f>
        <v>1401.2304314164271</v>
      </c>
      <c r="AK28" s="131">
        <f>SUMIF($B$47:$B$84,$B28,F$47:$F$84)</f>
        <v>1321.0336973844267</v>
      </c>
      <c r="AL28" s="131">
        <f>SUMIF($B$47:$B$84,$B28,$G$47:G$84)</f>
        <v>971.88245716291442</v>
      </c>
      <c r="AM28" s="131">
        <f>SUMIF($B$47:$B$84,$B28,$I$47:I$84)</f>
        <v>187.85430997576051</v>
      </c>
      <c r="AN28" s="131">
        <f>SUMIF($B$47:$B$84,$B28,$J$47:J$84)</f>
        <v>162.05348044886745</v>
      </c>
      <c r="AO28" s="131">
        <f t="shared" ref="AO28:AO33" si="52">R28</f>
        <v>-31.394274122578651</v>
      </c>
      <c r="AP28" s="130">
        <f t="shared" ref="AP28:AP33" si="53">AD28</f>
        <v>-20.813508300279572</v>
      </c>
      <c r="AR28" s="131">
        <f t="shared" si="18"/>
        <v>3792.5505787759066</v>
      </c>
      <c r="AS28" s="131">
        <f t="shared" si="19"/>
        <v>3823.9448528984854</v>
      </c>
      <c r="AT28" s="362">
        <f t="shared" ref="AT28:AT33" si="54">IF(AS28&gt;AR28,AR28/AS28,1)</f>
        <v>0.99179008188395223</v>
      </c>
      <c r="AU28" s="129">
        <f t="shared" si="21"/>
        <v>2296.0504184024335</v>
      </c>
      <c r="AV28" s="129">
        <f t="shared" si="22"/>
        <v>1389.726444312784</v>
      </c>
      <c r="AW28" s="129">
        <f t="shared" si="23"/>
        <v>1310.1881189003607</v>
      </c>
      <c r="AX28" s="129">
        <f t="shared" si="24"/>
        <v>963.9033817711836</v>
      </c>
      <c r="AY28" s="129">
        <f t="shared" si="25"/>
        <v>186.31204147311286</v>
      </c>
      <c r="AZ28" s="129">
        <f t="shared" si="26"/>
        <v>160.72303464396171</v>
      </c>
      <c r="BA28" s="129">
        <f t="shared" si="33"/>
        <v>0</v>
      </c>
      <c r="BB28" s="363">
        <f t="shared" si="34"/>
        <v>0</v>
      </c>
    </row>
    <row r="29" spans="1:54">
      <c r="B29" s="128">
        <v>40969</v>
      </c>
      <c r="C29" s="131">
        <f>SUMIF('EMEA SAN CIOC'!$A$2:$A$409,Notes!$B29,'EMEA SAN CIOC'!$D$2:$D$409)</f>
        <v>5269.431448118441</v>
      </c>
      <c r="D29" s="129">
        <f>SUMIF('EMEA SAN CIOC'!$A$2:$A$409,Notes!$B29,'EMEA SAN CIOC'!$E$2:$E$409)</f>
        <v>3978.5904931009877</v>
      </c>
      <c r="E29" s="130">
        <f>SUMIF('EMEA SAN CIOC'!$A$2:$A$405,Notes!$B29,'EMEA SAN CIOC'!$F$2:$F$405)</f>
        <v>1290.840955017454</v>
      </c>
      <c r="F29" s="122"/>
      <c r="G29" s="131">
        <f t="shared" si="0"/>
        <v>3123.5302825873268</v>
      </c>
      <c r="H29" s="231"/>
      <c r="I29" s="114">
        <v>335.77849468642046</v>
      </c>
      <c r="J29" s="131">
        <v>537.5888671875</v>
      </c>
      <c r="K29" s="131">
        <f t="shared" si="1"/>
        <v>1528.6300000109009</v>
      </c>
      <c r="L29" s="330">
        <f t="shared" si="48"/>
        <v>2401.9973618848212</v>
      </c>
      <c r="M29" s="132">
        <f t="shared" si="3"/>
        <v>0.57645970698281113</v>
      </c>
      <c r="N29" s="332">
        <f t="shared" si="36"/>
        <v>1384.6546954056093</v>
      </c>
      <c r="P29" s="131">
        <f t="shared" si="49"/>
        <v>-18.307151360259581</v>
      </c>
      <c r="Q29" s="131">
        <f t="shared" si="6"/>
        <v>97.666878929138193</v>
      </c>
      <c r="R29" s="330">
        <f t="shared" si="38"/>
        <v>79.359727568878611</v>
      </c>
      <c r="S29" s="132">
        <f t="shared" si="8"/>
        <v>0.55330435988829185</v>
      </c>
      <c r="T29" s="332">
        <f t="shared" si="9"/>
        <v>43.910083263407607</v>
      </c>
      <c r="V29" s="330">
        <f t="shared" si="10"/>
        <v>2519.906950131226</v>
      </c>
      <c r="W29" s="221">
        <f t="shared" si="39"/>
        <v>0.63336675501055739</v>
      </c>
      <c r="Y29" s="267">
        <f t="shared" si="40"/>
        <v>1384.6546954056093</v>
      </c>
      <c r="Z29" s="268">
        <f t="shared" si="46"/>
        <v>942.34056288522436</v>
      </c>
      <c r="AA29" s="268">
        <f t="shared" si="47"/>
        <v>149.00160857698506</v>
      </c>
      <c r="AB29" s="268">
        <f t="shared" si="41"/>
        <v>3899.2307655321092</v>
      </c>
      <c r="AC29" s="269">
        <f t="shared" si="42"/>
        <v>0.63499623791307747</v>
      </c>
      <c r="AD29" s="330">
        <f t="shared" si="43"/>
        <v>50.393128448044656</v>
      </c>
      <c r="AF29" s="129">
        <f t="shared" si="44"/>
        <v>2526.389995315863</v>
      </c>
      <c r="AG29" s="273">
        <f t="shared" si="45"/>
        <v>0.63499623791307747</v>
      </c>
      <c r="AI29" s="131">
        <f t="shared" si="50"/>
        <v>2401.9973618848212</v>
      </c>
      <c r="AJ29" s="114">
        <f t="shared" si="51"/>
        <v>1384.6546954056093</v>
      </c>
      <c r="AK29" s="131">
        <f>SUMIF($B$47:$B$84,$B29,F$47:$F$84)</f>
        <v>1286.2112517438632</v>
      </c>
      <c r="AL29" s="131">
        <f>SUMIF($B$47:$B$84,$B29,$G$47:G$84)</f>
        <v>942.34056288522436</v>
      </c>
      <c r="AM29" s="131">
        <f>SUMIF($B$47:$B$84,$B29,$I$47:I$84)</f>
        <v>211.02215190342494</v>
      </c>
      <c r="AN29" s="131">
        <f>SUMIF($B$47:$B$84,$B29,$J$47:J$84)</f>
        <v>149.00160857698506</v>
      </c>
      <c r="AO29" s="131">
        <f t="shared" si="52"/>
        <v>79.359727568878611</v>
      </c>
      <c r="AP29" s="130">
        <f t="shared" si="53"/>
        <v>50.393128448044656</v>
      </c>
      <c r="AR29" s="131">
        <f t="shared" ref="AR29:AR34" si="55">SUM(AI29,AK29,AM29,AO29)</f>
        <v>3978.5904931009877</v>
      </c>
      <c r="AS29" s="131">
        <f t="shared" ref="AS29:AS34" si="56">SUM(AI29,AK29,AM29)</f>
        <v>3899.2307655321092</v>
      </c>
      <c r="AT29" s="362">
        <f t="shared" si="54"/>
        <v>1</v>
      </c>
      <c r="AU29" s="129">
        <f t="shared" ref="AU29:AZ34" si="57">AI29*$AT29</f>
        <v>2401.9973618848212</v>
      </c>
      <c r="AV29" s="129">
        <f t="shared" si="57"/>
        <v>1384.6546954056093</v>
      </c>
      <c r="AW29" s="129">
        <f t="shared" si="57"/>
        <v>1286.2112517438632</v>
      </c>
      <c r="AX29" s="129">
        <f t="shared" si="57"/>
        <v>942.34056288522436</v>
      </c>
      <c r="AY29" s="129">
        <f t="shared" si="57"/>
        <v>211.02215190342494</v>
      </c>
      <c r="AZ29" s="129">
        <f t="shared" si="57"/>
        <v>149.00160857698506</v>
      </c>
      <c r="BA29" s="129">
        <f t="shared" ref="BA29:BB34" si="58">IF(AO29&lt;0,0,AO29)</f>
        <v>79.359727568878611</v>
      </c>
      <c r="BB29" s="363">
        <f t="shared" si="58"/>
        <v>50.393128448044656</v>
      </c>
    </row>
    <row r="30" spans="1:54">
      <c r="B30" s="128">
        <v>41000</v>
      </c>
      <c r="C30" s="131">
        <f>SUMIF('EMEA SAN CIOC'!$A$2:$A$409,Notes!$B30,'EMEA SAN CIOC'!$D$2:$D$409)</f>
        <v>5346.2462172906244</v>
      </c>
      <c r="D30" s="129">
        <f>SUMIF('EMEA SAN CIOC'!$A$2:$A$409,Notes!$B30,'EMEA SAN CIOC'!$E$2:$E$409)</f>
        <v>4119.0148106386187</v>
      </c>
      <c r="E30" s="130">
        <f>SUMIF('EMEA SAN CIOC'!$A$2:$A$405,Notes!$B30,'EMEA SAN CIOC'!$F$2:$F$405)</f>
        <v>1227.2314066520055</v>
      </c>
      <c r="F30" s="122"/>
      <c r="G30" s="131">
        <f t="shared" si="0"/>
        <v>3221.0694589614895</v>
      </c>
      <c r="H30" s="231"/>
      <c r="I30" s="114">
        <v>335.77849468642046</v>
      </c>
      <c r="J30" s="131">
        <v>557.4560546875</v>
      </c>
      <c r="K30" s="131">
        <f t="shared" si="1"/>
        <v>1582.3733927154558</v>
      </c>
      <c r="L30" s="330">
        <f t="shared" si="48"/>
        <v>2475.6079420893761</v>
      </c>
      <c r="M30" s="132">
        <f t="shared" si="3"/>
        <v>0.58074927956060918</v>
      </c>
      <c r="N30" s="332">
        <f t="shared" si="36"/>
        <v>1437.7075288429276</v>
      </c>
      <c r="P30" s="131">
        <f t="shared" si="49"/>
        <v>4.7108023032086521</v>
      </c>
      <c r="Q30" s="131">
        <f t="shared" si="6"/>
        <v>55.378296127319338</v>
      </c>
      <c r="R30" s="330">
        <f t="shared" si="38"/>
        <v>60.08909843052799</v>
      </c>
      <c r="S30" s="132">
        <f t="shared" si="8"/>
        <v>0.69321220544864193</v>
      </c>
      <c r="T30" s="332">
        <f t="shared" si="9"/>
        <v>41.654496446446835</v>
      </c>
      <c r="V30" s="330">
        <f t="shared" si="10"/>
        <v>2594.1336106324147</v>
      </c>
      <c r="W30" s="221">
        <f t="shared" si="39"/>
        <v>0.62979467904127684</v>
      </c>
      <c r="Y30" s="267">
        <f t="shared" si="40"/>
        <v>1437.7075288429276</v>
      </c>
      <c r="Z30" s="268">
        <f t="shared" si="46"/>
        <v>954.81774714402923</v>
      </c>
      <c r="AA30" s="268">
        <f t="shared" si="47"/>
        <v>159.95383819901107</v>
      </c>
      <c r="AB30" s="268">
        <f t="shared" si="41"/>
        <v>4058.9257122080908</v>
      </c>
      <c r="AC30" s="269">
        <f t="shared" si="42"/>
        <v>0.62885583407176893</v>
      </c>
      <c r="AD30" s="330">
        <f t="shared" si="43"/>
        <v>37.787380112150302</v>
      </c>
      <c r="AF30" s="129">
        <f t="shared" si="44"/>
        <v>2590.2664942981182</v>
      </c>
      <c r="AG30" s="273">
        <f t="shared" si="45"/>
        <v>0.62885583407176904</v>
      </c>
      <c r="AI30" s="131">
        <f t="shared" si="50"/>
        <v>2475.6079420893761</v>
      </c>
      <c r="AJ30" s="114">
        <f t="shared" si="51"/>
        <v>1437.7075288429276</v>
      </c>
      <c r="AK30" s="131">
        <f>SUMIF($B$47:$B$84,$B30,F$47:$F$84)</f>
        <v>1324.5937222235557</v>
      </c>
      <c r="AL30" s="131">
        <f>SUMIF($B$47:$B$84,$B30,$G$47:G$84)</f>
        <v>954.81774714402923</v>
      </c>
      <c r="AM30" s="131">
        <f>SUMIF($B$47:$B$84,$B30,$I$47:I$84)</f>
        <v>258.72404789515906</v>
      </c>
      <c r="AN30" s="131">
        <f>SUMIF($B$47:$B$84,$B30,$J$47:J$84)</f>
        <v>159.95383819901107</v>
      </c>
      <c r="AO30" s="131">
        <f t="shared" si="52"/>
        <v>60.08909843052799</v>
      </c>
      <c r="AP30" s="130">
        <f t="shared" si="53"/>
        <v>37.787380112150302</v>
      </c>
      <c r="AR30" s="131">
        <f t="shared" si="55"/>
        <v>4119.0148106386187</v>
      </c>
      <c r="AS30" s="131">
        <f t="shared" si="56"/>
        <v>4058.9257122080908</v>
      </c>
      <c r="AT30" s="362">
        <f t="shared" si="54"/>
        <v>1</v>
      </c>
      <c r="AU30" s="129">
        <f t="shared" si="57"/>
        <v>2475.6079420893761</v>
      </c>
      <c r="AV30" s="129">
        <f t="shared" si="57"/>
        <v>1437.7075288429276</v>
      </c>
      <c r="AW30" s="129">
        <f t="shared" si="57"/>
        <v>1324.5937222235557</v>
      </c>
      <c r="AX30" s="129">
        <f t="shared" si="57"/>
        <v>954.81774714402923</v>
      </c>
      <c r="AY30" s="129">
        <f t="shared" si="57"/>
        <v>258.72404789515906</v>
      </c>
      <c r="AZ30" s="129">
        <f t="shared" si="57"/>
        <v>159.95383819901107</v>
      </c>
      <c r="BA30" s="129">
        <f t="shared" si="58"/>
        <v>60.08909843052799</v>
      </c>
      <c r="BB30" s="363">
        <f t="shared" si="58"/>
        <v>37.787380112150302</v>
      </c>
    </row>
    <row r="31" spans="1:54">
      <c r="B31" s="149">
        <v>41030</v>
      </c>
      <c r="C31" s="131">
        <f>SUMIF('EMEA SAN CIOC'!$A$2:$A$409,Notes!$B31,'EMEA SAN CIOC'!$D$2:$D$409)</f>
        <v>5830.9705867197927</v>
      </c>
      <c r="D31" s="129">
        <f>SUMIF('EMEA SAN CIOC'!$A$2:$A$409,Notes!$B31,'EMEA SAN CIOC'!$E$2:$E$409)</f>
        <v>4162.218955774073</v>
      </c>
      <c r="E31" s="130">
        <f>SUMIF('EMEA SAN CIOC'!$A$2:$A$405,Notes!$B31,'EMEA SAN CIOC'!$F$2:$F$405)</f>
        <v>1668.7516309457194</v>
      </c>
      <c r="F31" s="122"/>
      <c r="G31" s="131">
        <f t="shared" si="0"/>
        <v>3441.5392462539694</v>
      </c>
      <c r="H31" s="231"/>
      <c r="I31" s="114">
        <v>343.63285562449266</v>
      </c>
      <c r="J31" s="131">
        <v>557.4560546875</v>
      </c>
      <c r="K31" s="131">
        <f t="shared" si="1"/>
        <v>1734.0114818736492</v>
      </c>
      <c r="L31" s="330">
        <f t="shared" si="48"/>
        <v>2635.1003921856418</v>
      </c>
      <c r="M31" s="132">
        <f t="shared" si="3"/>
        <v>0.55070816477273676</v>
      </c>
      <c r="N31" s="332">
        <f t="shared" si="36"/>
        <v>1451.1713009724738</v>
      </c>
      <c r="P31" s="131">
        <f t="shared" si="49"/>
        <v>-180.40920079188902</v>
      </c>
      <c r="Q31" s="131">
        <f t="shared" si="6"/>
        <v>95.041964416503902</v>
      </c>
      <c r="R31" s="330">
        <f t="shared" si="38"/>
        <v>-85.367236375385119</v>
      </c>
      <c r="S31" s="132">
        <f t="shared" si="8"/>
        <v>0.38028082973755123</v>
      </c>
      <c r="T31" s="332">
        <f t="shared" si="9"/>
        <v>-32.463523481233118</v>
      </c>
      <c r="V31" s="330">
        <f t="shared" si="10"/>
        <v>2507.9359893061792</v>
      </c>
      <c r="W31" s="221">
        <f t="shared" si="39"/>
        <v>0.60254782748202707</v>
      </c>
      <c r="Y31" s="267">
        <f t="shared" si="40"/>
        <v>1451.1713009724738</v>
      </c>
      <c r="Z31" s="268">
        <f t="shared" si="46"/>
        <v>895.7015172527465</v>
      </c>
      <c r="AA31" s="268">
        <f t="shared" si="47"/>
        <v>193.52669456219198</v>
      </c>
      <c r="AB31" s="268">
        <f t="shared" si="41"/>
        <v>4247.5861921494579</v>
      </c>
      <c r="AC31" s="269">
        <f t="shared" si="42"/>
        <v>0.59808074465508676</v>
      </c>
      <c r="AD31" s="330">
        <f t="shared" si="43"/>
        <v>-51.056500300537138</v>
      </c>
      <c r="AF31" s="129">
        <f t="shared" si="44"/>
        <v>2489.3430124868751</v>
      </c>
      <c r="AG31" s="273">
        <f t="shared" si="45"/>
        <v>0.59808074465508676</v>
      </c>
      <c r="AI31" s="131">
        <f t="shared" si="50"/>
        <v>2635.1003921856418</v>
      </c>
      <c r="AJ31" s="114">
        <f t="shared" si="51"/>
        <v>1451.1713009724738</v>
      </c>
      <c r="AK31" s="131">
        <f>SUMIF($B$47:$B$84,$B31,F$47:$F$84)</f>
        <v>1319.186097586497</v>
      </c>
      <c r="AL31" s="131">
        <f>SUMIF($B$47:$B$84,$B31,$G$47:G$84)</f>
        <v>895.7015172527465</v>
      </c>
      <c r="AM31" s="131">
        <f>SUMIF($B$47:$B$84,$B31,$I$47:I$84)</f>
        <v>293.29970237731931</v>
      </c>
      <c r="AN31" s="131">
        <f>SUMIF($B$47:$B$84,$B31,$J$47:J$84)</f>
        <v>193.52669456219198</v>
      </c>
      <c r="AO31" s="131">
        <f t="shared" si="52"/>
        <v>-85.367236375385119</v>
      </c>
      <c r="AP31" s="130">
        <f t="shared" si="53"/>
        <v>-51.056500300537138</v>
      </c>
      <c r="AR31" s="131">
        <f t="shared" si="55"/>
        <v>4162.218955774073</v>
      </c>
      <c r="AS31" s="131">
        <f t="shared" si="56"/>
        <v>4247.5861921494579</v>
      </c>
      <c r="AT31" s="362">
        <f t="shared" si="54"/>
        <v>0.97990217678615599</v>
      </c>
      <c r="AU31" s="129">
        <f t="shared" si="57"/>
        <v>2582.1406103527638</v>
      </c>
      <c r="AV31" s="129">
        <f t="shared" si="57"/>
        <v>1422.005916712525</v>
      </c>
      <c r="AW31" s="129">
        <f t="shared" si="57"/>
        <v>1292.6733286110427</v>
      </c>
      <c r="AX31" s="129">
        <f t="shared" si="57"/>
        <v>877.69986650662895</v>
      </c>
      <c r="AY31" s="129">
        <f t="shared" si="57"/>
        <v>287.40501681026689</v>
      </c>
      <c r="AZ31" s="129">
        <f t="shared" si="57"/>
        <v>189.63722926772147</v>
      </c>
      <c r="BA31" s="129">
        <f t="shared" si="58"/>
        <v>0</v>
      </c>
      <c r="BB31" s="363">
        <f t="shared" si="58"/>
        <v>0</v>
      </c>
    </row>
    <row r="32" spans="1:54">
      <c r="B32" s="149">
        <v>41061</v>
      </c>
      <c r="C32" s="131">
        <f>SUMIF('EMEA SAN CIOC'!$A$2:$A$409,Notes!$B32,'EMEA SAN CIOC'!$D$2:$D$409)</f>
        <v>6122.7355860586104</v>
      </c>
      <c r="D32" s="129">
        <f>SUMIF('EMEA SAN CIOC'!$A$2:$A$409,Notes!$B32,'EMEA SAN CIOC'!$E$2:$E$409)</f>
        <v>4271.3488356943853</v>
      </c>
      <c r="E32" s="130">
        <f>SUMIF('EMEA SAN CIOC'!$A$2:$A$405,Notes!$B32,'EMEA SAN CIOC'!$F$2:$F$405)</f>
        <v>1851.3867503642252</v>
      </c>
      <c r="F32" s="122"/>
      <c r="G32" s="131">
        <f t="shared" si="0"/>
        <v>3152.9276312419347</v>
      </c>
      <c r="H32" s="231"/>
      <c r="I32" s="114">
        <v>343.63285562449266</v>
      </c>
      <c r="J32" s="131">
        <v>573</v>
      </c>
      <c r="K32" s="131">
        <f t="shared" si="1"/>
        <v>1507.3942852020264</v>
      </c>
      <c r="L32" s="330">
        <f t="shared" si="48"/>
        <v>2424.0271408265189</v>
      </c>
      <c r="M32" s="132">
        <f t="shared" si="3"/>
        <v>0.56415317409852583</v>
      </c>
      <c r="N32" s="332">
        <f t="shared" si="36"/>
        <v>1367.5226055982548</v>
      </c>
      <c r="P32" s="131">
        <f t="shared" si="49"/>
        <v>201.78834882795798</v>
      </c>
      <c r="Q32" s="131">
        <f t="shared" si="6"/>
        <v>42.165985516139436</v>
      </c>
      <c r="R32" s="330">
        <f t="shared" si="38"/>
        <v>243.95433434409742</v>
      </c>
      <c r="S32" s="132">
        <f t="shared" si="8"/>
        <v>0.48260488650472544</v>
      </c>
      <c r="T32" s="332">
        <f t="shared" si="9"/>
        <v>117.73355383846898</v>
      </c>
      <c r="V32" s="330">
        <f t="shared" si="10"/>
        <v>2496.4410446310253</v>
      </c>
      <c r="W32" s="221">
        <f t="shared" si="39"/>
        <v>0.58446199096852347</v>
      </c>
      <c r="Y32" s="267">
        <f t="shared" si="40"/>
        <v>1367.5226055982548</v>
      </c>
      <c r="Z32" s="268">
        <f t="shared" si="46"/>
        <v>753.5111706810776</v>
      </c>
      <c r="AA32" s="268">
        <f t="shared" si="47"/>
        <v>257.67371451322396</v>
      </c>
      <c r="AB32" s="268">
        <f t="shared" si="41"/>
        <v>4027.394501350288</v>
      </c>
      <c r="AC32" s="269">
        <f t="shared" si="42"/>
        <v>0.59063185640121252</v>
      </c>
      <c r="AD32" s="330">
        <f t="shared" si="43"/>
        <v>144.08720137077634</v>
      </c>
      <c r="AF32" s="129">
        <f t="shared" si="44"/>
        <v>2522.7946921633325</v>
      </c>
      <c r="AG32" s="273">
        <f t="shared" si="45"/>
        <v>0.59063185640121252</v>
      </c>
      <c r="AI32" s="131">
        <f t="shared" si="50"/>
        <v>2424.0271408265189</v>
      </c>
      <c r="AJ32" s="114">
        <f t="shared" si="51"/>
        <v>1367.5226055982548</v>
      </c>
      <c r="AK32" s="131">
        <f>SUMIF($B$47:$B$84,$B32,F$47:$F$84)</f>
        <v>1145.8367809568133</v>
      </c>
      <c r="AL32" s="131">
        <f>SUMIF($B$47:$B$84,$B32,$G$47:G$84)</f>
        <v>753.5111706810776</v>
      </c>
      <c r="AM32" s="131">
        <f>SUMIF($B$47:$B$84,$B32,$I$47:I$84)</f>
        <v>457.53057956695557</v>
      </c>
      <c r="AN32" s="131">
        <f>SUMIF($B$47:$B$84,$B32,$J$47:J$84)</f>
        <v>257.67371451322396</v>
      </c>
      <c r="AO32" s="131">
        <f t="shared" si="52"/>
        <v>243.95433434409742</v>
      </c>
      <c r="AP32" s="130">
        <f t="shared" si="53"/>
        <v>144.08720137077634</v>
      </c>
      <c r="AR32" s="131">
        <f t="shared" si="55"/>
        <v>4271.3488356943853</v>
      </c>
      <c r="AS32" s="131">
        <f t="shared" si="56"/>
        <v>4027.394501350288</v>
      </c>
      <c r="AT32" s="362">
        <f t="shared" si="54"/>
        <v>1</v>
      </c>
      <c r="AU32" s="129">
        <f t="shared" si="57"/>
        <v>2424.0271408265189</v>
      </c>
      <c r="AV32" s="129">
        <f t="shared" si="57"/>
        <v>1367.5226055982548</v>
      </c>
      <c r="AW32" s="129">
        <f t="shared" si="57"/>
        <v>1145.8367809568133</v>
      </c>
      <c r="AX32" s="129">
        <f t="shared" si="57"/>
        <v>753.5111706810776</v>
      </c>
      <c r="AY32" s="129">
        <f t="shared" si="57"/>
        <v>457.53057956695557</v>
      </c>
      <c r="AZ32" s="129">
        <f t="shared" si="57"/>
        <v>257.67371451322396</v>
      </c>
      <c r="BA32" s="129">
        <f t="shared" si="58"/>
        <v>243.95433434409742</v>
      </c>
      <c r="BB32" s="363">
        <f t="shared" si="58"/>
        <v>144.08720137077634</v>
      </c>
    </row>
    <row r="33" spans="1:55">
      <c r="B33" s="149">
        <v>41091</v>
      </c>
      <c r="C33" s="131">
        <f>SUMIF('EMEA SAN CIOC'!$A$2:$A$409,Notes!$B33,'EMEA SAN CIOC'!$D$2:$D$409)</f>
        <v>6042.5005269667581</v>
      </c>
      <c r="D33" s="129">
        <f>SUMIF('EMEA SAN CIOC'!$A$2:$A$409,Notes!$B33,'EMEA SAN CIOC'!$E$2:$E$409)</f>
        <v>4631.2484887159189</v>
      </c>
      <c r="E33" s="130">
        <f>SUMIF('EMEA SAN CIOC'!$A$2:$A$405,Notes!$B33,'EMEA SAN CIOC'!$F$2:$F$405)</f>
        <v>1411.2520382508385</v>
      </c>
      <c r="F33" s="122"/>
      <c r="G33" s="131">
        <f t="shared" si="0"/>
        <v>3050.8467249189102</v>
      </c>
      <c r="H33" s="231"/>
      <c r="I33" s="114">
        <v>344.02491363936235</v>
      </c>
      <c r="J33" s="131">
        <v>583.492769625037</v>
      </c>
      <c r="K33" s="131">
        <f t="shared" si="1"/>
        <v>1420.9021058082581</v>
      </c>
      <c r="L33" s="330">
        <f t="shared" si="48"/>
        <v>2348.4197890726573</v>
      </c>
      <c r="M33" s="132">
        <f t="shared" si="3"/>
        <v>0.62587059117784805</v>
      </c>
      <c r="N33" s="332">
        <f t="shared" si="36"/>
        <v>1469.8068817206613</v>
      </c>
      <c r="P33" s="131">
        <f t="shared" si="49"/>
        <v>652.88408053260946</v>
      </c>
      <c r="Q33" s="131">
        <f t="shared" si="6"/>
        <v>41.291074071611675</v>
      </c>
      <c r="R33" s="330">
        <f t="shared" si="38"/>
        <v>694.17515460422112</v>
      </c>
      <c r="S33" s="132">
        <f t="shared" si="8"/>
        <v>0.50426412233407025</v>
      </c>
      <c r="T33" s="332">
        <f t="shared" si="9"/>
        <v>350.04762508261507</v>
      </c>
      <c r="V33" s="330">
        <f t="shared" si="10"/>
        <v>2991.7006768097954</v>
      </c>
      <c r="W33" s="221">
        <f t="shared" si="39"/>
        <v>0.64598146355115749</v>
      </c>
      <c r="Y33" s="267">
        <f t="shared" si="40"/>
        <v>1469.8068817206613</v>
      </c>
      <c r="Z33" s="268">
        <f t="shared" si="46"/>
        <v>900.18770121153705</v>
      </c>
      <c r="AA33" s="268">
        <f t="shared" si="47"/>
        <v>271.65846879498196</v>
      </c>
      <c r="AB33" s="268">
        <f t="shared" si="41"/>
        <v>3937.0733341116979</v>
      </c>
      <c r="AC33" s="269">
        <f t="shared" si="42"/>
        <v>0.67096871903281508</v>
      </c>
      <c r="AD33" s="330">
        <f t="shared" si="43"/>
        <v>465.76981426920059</v>
      </c>
      <c r="AF33" s="129">
        <f t="shared" si="44"/>
        <v>3107.422865996381</v>
      </c>
      <c r="AG33" s="273">
        <f t="shared" si="45"/>
        <v>0.67096871903281508</v>
      </c>
      <c r="AI33" s="131">
        <f t="shared" si="50"/>
        <v>2348.4197890726573</v>
      </c>
      <c r="AJ33" s="114">
        <f t="shared" si="51"/>
        <v>1469.8068817206613</v>
      </c>
      <c r="AK33" s="131">
        <f>SUMIF($B$47:$B$84,$B33,F$47:$F$84)</f>
        <v>1141.6399843352181</v>
      </c>
      <c r="AL33" s="131">
        <f>SUMIF($B$47:$B$84,$B33,$G$47:G$84)</f>
        <v>900.18770121153705</v>
      </c>
      <c r="AM33" s="131">
        <f>SUMIF($B$47:$B$84,$B33,$I$47:I$84)</f>
        <v>447.01356070382252</v>
      </c>
      <c r="AN33" s="131">
        <f>SUMIF($B$47:$B$84,$B33,$J$47:J$84)</f>
        <v>271.65846879498196</v>
      </c>
      <c r="AO33" s="131">
        <f t="shared" si="52"/>
        <v>694.17515460422112</v>
      </c>
      <c r="AP33" s="130">
        <f t="shared" si="53"/>
        <v>465.76981426920059</v>
      </c>
      <c r="AR33" s="131">
        <f t="shared" si="55"/>
        <v>4631.2484887159189</v>
      </c>
      <c r="AS33" s="131">
        <f t="shared" si="56"/>
        <v>3937.0733341116979</v>
      </c>
      <c r="AT33" s="362">
        <f t="shared" si="54"/>
        <v>1</v>
      </c>
      <c r="AU33" s="129">
        <f t="shared" si="57"/>
        <v>2348.4197890726573</v>
      </c>
      <c r="AV33" s="129">
        <f t="shared" si="57"/>
        <v>1469.8068817206613</v>
      </c>
      <c r="AW33" s="129">
        <f t="shared" si="57"/>
        <v>1141.6399843352181</v>
      </c>
      <c r="AX33" s="129">
        <f t="shared" si="57"/>
        <v>900.18770121153705</v>
      </c>
      <c r="AY33" s="129">
        <f t="shared" si="57"/>
        <v>447.01356070382252</v>
      </c>
      <c r="AZ33" s="129">
        <f t="shared" si="57"/>
        <v>271.65846879498196</v>
      </c>
      <c r="BA33" s="129">
        <f t="shared" si="58"/>
        <v>694.17515460422112</v>
      </c>
      <c r="BB33" s="363">
        <f t="shared" si="58"/>
        <v>465.76981426920059</v>
      </c>
    </row>
    <row r="34" spans="1:55">
      <c r="B34" s="149">
        <v>41122</v>
      </c>
      <c r="C34" s="131">
        <f>SUMIF('EMEA SAN CIOC'!$A$2:$A$409,Notes!$B34,'EMEA SAN CIOC'!$D$2:$D$409)</f>
        <v>6338.4160143107856</v>
      </c>
      <c r="D34" s="129">
        <f>SUMIF('EMEA SAN CIOC'!$A$2:$A$409,Notes!$B34,'EMEA SAN CIOC'!$E$2:$E$409)</f>
        <v>4651.8690595325406</v>
      </c>
      <c r="E34" s="130">
        <f>SUMIF('EMEA SAN CIOC'!$A$2:$A$405,Notes!$B34,'EMEA SAN CIOC'!$F$2:$F$405)</f>
        <v>1686.5469547782452</v>
      </c>
      <c r="F34" s="122"/>
      <c r="G34" s="131">
        <f t="shared" si="0"/>
        <v>3052.6385119301931</v>
      </c>
      <c r="H34" s="231"/>
      <c r="I34" s="114">
        <v>344.02491363936235</v>
      </c>
      <c r="J34" s="131">
        <v>583.492769625037</v>
      </c>
      <c r="K34" s="131">
        <f t="shared" si="1"/>
        <v>1423.7102434294563</v>
      </c>
      <c r="L34" s="330">
        <f t="shared" si="48"/>
        <v>2351.2279266938558</v>
      </c>
      <c r="M34" s="132">
        <f t="shared" si="3"/>
        <v>0.58140954134247247</v>
      </c>
      <c r="N34" s="332">
        <f t="shared" si="36"/>
        <v>1367.0263504506872</v>
      </c>
      <c r="P34" s="131">
        <f t="shared" si="49"/>
        <v>671.7128643379483</v>
      </c>
      <c r="Q34" s="131">
        <f t="shared" si="6"/>
        <v>42.493448870522634</v>
      </c>
      <c r="R34" s="330">
        <f t="shared" si="38"/>
        <v>714.20631320847099</v>
      </c>
      <c r="S34" s="132">
        <f t="shared" si="8"/>
        <v>0.47289064345561638</v>
      </c>
      <c r="T34" s="332">
        <f t="shared" si="9"/>
        <v>337.74148301321731</v>
      </c>
      <c r="V34" s="330">
        <f t="shared" si="10"/>
        <v>2815.8762446911519</v>
      </c>
      <c r="W34" s="221">
        <f t="shared" si="39"/>
        <v>0.60532147587449825</v>
      </c>
      <c r="Y34" s="267">
        <f t="shared" si="40"/>
        <v>1367.0263504506872</v>
      </c>
      <c r="Z34" s="268">
        <f t="shared" si="46"/>
        <v>853.44951911876547</v>
      </c>
      <c r="AA34" s="268">
        <f t="shared" si="47"/>
        <v>257.65889210848189</v>
      </c>
      <c r="AB34" s="268">
        <f t="shared" si="41"/>
        <v>3937.6627463240698</v>
      </c>
      <c r="AC34" s="269">
        <f t="shared" si="42"/>
        <v>0.6293415463249995</v>
      </c>
      <c r="AD34" s="330">
        <f t="shared" si="43"/>
        <v>449.47970554969606</v>
      </c>
      <c r="AF34" s="129">
        <f t="shared" si="44"/>
        <v>2927.6144672276305</v>
      </c>
      <c r="AG34" s="273">
        <f t="shared" si="45"/>
        <v>0.6293415463249995</v>
      </c>
      <c r="AI34" s="131">
        <f>L34</f>
        <v>2351.2279266938558</v>
      </c>
      <c r="AJ34" s="114">
        <f>N34</f>
        <v>1367.0263504506872</v>
      </c>
      <c r="AK34" s="131">
        <f>SUMIF($B$47:$B$84,$B34,F$47:$F$84)</f>
        <v>1141.1985901423864</v>
      </c>
      <c r="AL34" s="131">
        <f>SUMIF($B$47:$B$84,$B34,$G$47:G$84)</f>
        <v>853.44951911876547</v>
      </c>
      <c r="AM34" s="131">
        <f>SUMIF($B$47:$B$84,$B34,$I$47:I$84)</f>
        <v>445.23622948782787</v>
      </c>
      <c r="AN34" s="131">
        <f>SUMIF($B$47:$B$84,$B34,$J$47:J$84)</f>
        <v>257.65889210848189</v>
      </c>
      <c r="AO34" s="131">
        <f>R34</f>
        <v>714.20631320847099</v>
      </c>
      <c r="AP34" s="130">
        <f>AD34</f>
        <v>449.47970554969606</v>
      </c>
      <c r="AR34" s="131">
        <f t="shared" si="55"/>
        <v>4651.8690595325415</v>
      </c>
      <c r="AS34" s="131">
        <f t="shared" si="56"/>
        <v>3937.6627463240702</v>
      </c>
      <c r="AT34" s="362">
        <f>IF(AS34&gt;AR34,AR34/AS34,1)</f>
        <v>1</v>
      </c>
      <c r="AU34" s="129">
        <f t="shared" si="57"/>
        <v>2351.2279266938558</v>
      </c>
      <c r="AV34" s="129">
        <f t="shared" si="57"/>
        <v>1367.0263504506872</v>
      </c>
      <c r="AW34" s="129">
        <f t="shared" si="57"/>
        <v>1141.1985901423864</v>
      </c>
      <c r="AX34" s="129">
        <f t="shared" si="57"/>
        <v>853.44951911876547</v>
      </c>
      <c r="AY34" s="129">
        <f t="shared" si="57"/>
        <v>445.23622948782787</v>
      </c>
      <c r="AZ34" s="129">
        <f t="shared" si="57"/>
        <v>257.65889210848189</v>
      </c>
      <c r="BA34" s="129">
        <f t="shared" si="58"/>
        <v>714.20631320847099</v>
      </c>
      <c r="BB34" s="363">
        <f t="shared" si="58"/>
        <v>449.47970554969606</v>
      </c>
    </row>
    <row r="35" spans="1:55">
      <c r="B35" s="149">
        <v>41153</v>
      </c>
      <c r="C35" s="131">
        <f>SUMIF('EMEA SAN CIOC'!$A$2:$A$409,Notes!$B35,'EMEA SAN CIOC'!$D$2:$D$409)</f>
        <v>6338.5569119225238</v>
      </c>
      <c r="D35" s="129">
        <f>SUMIF('EMEA SAN CIOC'!$A$2:$A$409,Notes!$B35,'EMEA SAN CIOC'!$E$2:$E$409)</f>
        <v>4840.2539679398742</v>
      </c>
      <c r="E35" s="130">
        <f>SUMIF('EMEA SAN CIOC'!$A$2:$A$405,Notes!$B35,'EMEA SAN CIOC'!$F$2:$F$405)</f>
        <v>1498.3029439826503</v>
      </c>
      <c r="F35" s="122"/>
      <c r="G35" s="131">
        <f t="shared" si="0"/>
        <v>3258.0045602662221</v>
      </c>
      <c r="H35" s="231"/>
      <c r="I35" s="131">
        <v>344.02491363936235</v>
      </c>
      <c r="J35" s="110">
        <v>611.431640625</v>
      </c>
      <c r="K35" s="131">
        <f t="shared" si="1"/>
        <v>1529.7852101325989</v>
      </c>
      <c r="L35" s="330">
        <f t="shared" ref="L35:L37" si="59">I35+J35+K35</f>
        <v>2485.2417643969611</v>
      </c>
      <c r="M35" s="132">
        <f t="shared" si="3"/>
        <v>0.60185973960071248</v>
      </c>
      <c r="N35" s="332">
        <f t="shared" ref="N35:N37" si="60">L35*M35</f>
        <v>1495.7669611647702</v>
      </c>
      <c r="P35" s="131">
        <f t="shared" ref="P35:P37" si="61">D35-G35-I35-J35</f>
        <v>626.79285340928982</v>
      </c>
      <c r="Q35" s="131">
        <f t="shared" si="6"/>
        <v>42.705077988760813</v>
      </c>
      <c r="R35" s="330">
        <f t="shared" ref="R35:R37" si="62">P35+Q35</f>
        <v>669.49793139805058</v>
      </c>
      <c r="S35" s="132">
        <f t="shared" si="8"/>
        <v>0.47484496986096442</v>
      </c>
      <c r="T35" s="332">
        <f t="shared" ref="T35:T37" si="63">R35*S35</f>
        <v>317.90772505668536</v>
      </c>
      <c r="V35" s="330">
        <f t="shared" si="10"/>
        <v>3006.8263379280597</v>
      </c>
      <c r="W35" s="221">
        <f t="shared" ref="W35:W37" si="64">V35/D35</f>
        <v>0.62121251443502989</v>
      </c>
      <c r="Y35" s="267">
        <f t="shared" ref="Y35:Y37" si="65">N35</f>
        <v>1495.7669611647702</v>
      </c>
      <c r="Z35" s="268">
        <f t="shared" ref="Z35:Z37" si="66">G79</f>
        <v>875.7350830164512</v>
      </c>
      <c r="AA35" s="268">
        <f t="shared" ref="AA35:AA37" si="67">J79</f>
        <v>317.41656869015327</v>
      </c>
      <c r="AB35" s="268">
        <f t="shared" ref="AB35:AB37" si="68">D35-R35</f>
        <v>4170.756036541824</v>
      </c>
      <c r="AC35" s="269">
        <f t="shared" ref="AC35:AC37" si="69">SUM(Y35:AA35)/AB35</f>
        <v>0.64470771949080175</v>
      </c>
      <c r="AD35" s="330">
        <f t="shared" ref="AD35:AD37" si="70">R35*AC35</f>
        <v>431.6304845554464</v>
      </c>
      <c r="AF35" s="129">
        <f t="shared" ref="AF35:AF37" si="71">SUM(Y35:AA35,AD35)</f>
        <v>3120.5490974268209</v>
      </c>
      <c r="AG35" s="273">
        <f t="shared" ref="AG35:AG37" si="72">AF35/D35</f>
        <v>0.64470771949080186</v>
      </c>
      <c r="AI35" s="131">
        <f>L35</f>
        <v>2485.2417643969611</v>
      </c>
      <c r="AJ35" s="114">
        <f>N35</f>
        <v>1495.7669611647702</v>
      </c>
      <c r="AK35" s="131">
        <f>SUMIF($B$47:$B$84,$B35,F$47:$F$84)</f>
        <v>1131.0694266727992</v>
      </c>
      <c r="AL35" s="131">
        <f>SUMIF($B$47:$B$84,$B35,$G$47:G$84)</f>
        <v>875.7350830164512</v>
      </c>
      <c r="AM35" s="131">
        <f>SUMIF($B$47:$B$84,$B35,$I$47:I$84)</f>
        <v>554.44484547206332</v>
      </c>
      <c r="AN35" s="131">
        <f>SUMIF($B$47:$B$84,$B35,$J$47:J$84)</f>
        <v>317.41656869015327</v>
      </c>
      <c r="AO35" s="131">
        <f>R35</f>
        <v>669.49793139805058</v>
      </c>
      <c r="AP35" s="130">
        <f>AD35</f>
        <v>431.6304845554464</v>
      </c>
      <c r="AR35" s="131">
        <f t="shared" ref="AR35:AR37" si="73">SUM(AI35,AK35,AM35,AO35)</f>
        <v>4840.2539679398742</v>
      </c>
      <c r="AS35" s="131">
        <f t="shared" ref="AS35:AS37" si="74">SUM(AI35,AK35,AM35)</f>
        <v>4170.756036541824</v>
      </c>
      <c r="AT35" s="362">
        <f>IF(AS35&gt;AR35,AR35/AS35,1)</f>
        <v>1</v>
      </c>
      <c r="AU35" s="129">
        <f t="shared" ref="AU35:AU37" si="75">AI35*$AT35</f>
        <v>2485.2417643969611</v>
      </c>
      <c r="AV35" s="129">
        <f t="shared" ref="AV35:AV37" si="76">AJ35*$AT35</f>
        <v>1495.7669611647702</v>
      </c>
      <c r="AW35" s="129">
        <f t="shared" ref="AW35:AW37" si="77">AK35*$AT35</f>
        <v>1131.0694266727992</v>
      </c>
      <c r="AX35" s="129">
        <f t="shared" ref="AX35:AX37" si="78">AL35*$AT35</f>
        <v>875.7350830164512</v>
      </c>
      <c r="AY35" s="129">
        <f t="shared" ref="AY35:AY37" si="79">AM35*$AT35</f>
        <v>554.44484547206332</v>
      </c>
      <c r="AZ35" s="129">
        <f t="shared" ref="AZ35:AZ37" si="80">AN35*$AT35</f>
        <v>317.41656869015327</v>
      </c>
      <c r="BA35" s="129">
        <f t="shared" ref="BA35:BA37" si="81">IF(AO35&lt;0,0,AO35)</f>
        <v>669.49793139805058</v>
      </c>
      <c r="BB35" s="363">
        <f t="shared" ref="BB35:BB37" si="82">IF(AP35&lt;0,0,AP35)</f>
        <v>431.6304845554464</v>
      </c>
    </row>
    <row r="36" spans="1:55">
      <c r="B36" s="149">
        <v>41183</v>
      </c>
      <c r="C36" s="131">
        <f>SUMIF('EMEA SAN CIOC'!$A$2:$A$409,Notes!$B36,'EMEA SAN CIOC'!$D$2:$D$409)</f>
        <v>6366.0445393252867</v>
      </c>
      <c r="D36" s="129">
        <f>SUMIF('EMEA SAN CIOC'!$A$2:$A$409,Notes!$B36,'EMEA SAN CIOC'!$E$2:$E$409)</f>
        <v>5351.3314545197918</v>
      </c>
      <c r="E36" s="130">
        <f>SUMIF('EMEA SAN CIOC'!$A$2:$A$405,Notes!$B36,'EMEA SAN CIOC'!$F$2:$F$405)</f>
        <v>1014.7130848054949</v>
      </c>
      <c r="F36" s="122"/>
      <c r="G36" s="131">
        <f t="shared" si="0"/>
        <v>3038.5660751887731</v>
      </c>
      <c r="H36" s="231"/>
      <c r="I36" s="131">
        <v>344.02491363936235</v>
      </c>
      <c r="J36" s="110">
        <v>659.07998928558084</v>
      </c>
      <c r="K36" s="131">
        <f t="shared" si="1"/>
        <v>1507.1554022516523</v>
      </c>
      <c r="L36" s="330">
        <f t="shared" si="59"/>
        <v>2510.2603051765955</v>
      </c>
      <c r="M36" s="132">
        <f t="shared" si="3"/>
        <v>0.61390408679424779</v>
      </c>
      <c r="N36" s="332">
        <f t="shared" si="60"/>
        <v>1541.0590602652876</v>
      </c>
      <c r="P36" s="131">
        <f t="shared" si="61"/>
        <v>1309.6604764060758</v>
      </c>
      <c r="Q36" s="131">
        <f t="shared" si="6"/>
        <v>38.749687739780974</v>
      </c>
      <c r="R36" s="330">
        <f t="shared" si="62"/>
        <v>1348.4101641458567</v>
      </c>
      <c r="S36" s="132">
        <f t="shared" si="8"/>
        <v>0.53069092169057475</v>
      </c>
      <c r="T36" s="332">
        <f t="shared" si="63"/>
        <v>715.58903282750384</v>
      </c>
      <c r="V36" s="330">
        <f t="shared" si="10"/>
        <v>3388.471809455622</v>
      </c>
      <c r="W36" s="221">
        <f t="shared" si="64"/>
        <v>0.63320163182822142</v>
      </c>
      <c r="Y36" s="267">
        <f t="shared" si="65"/>
        <v>1541.0590602652876</v>
      </c>
      <c r="Z36" s="268">
        <f t="shared" si="66"/>
        <v>811.50977843766395</v>
      </c>
      <c r="AA36" s="268">
        <f t="shared" si="67"/>
        <v>320.31393792516701</v>
      </c>
      <c r="AB36" s="268">
        <f t="shared" si="68"/>
        <v>4002.9212903739353</v>
      </c>
      <c r="AC36" s="269">
        <f t="shared" si="69"/>
        <v>0.66773303363614955</v>
      </c>
      <c r="AD36" s="330">
        <f t="shared" si="70"/>
        <v>900.37800949093128</v>
      </c>
      <c r="AF36" s="129">
        <f t="shared" si="71"/>
        <v>3573.2607861190495</v>
      </c>
      <c r="AG36" s="273">
        <f t="shared" si="72"/>
        <v>0.66773303363614955</v>
      </c>
      <c r="AI36" s="131">
        <f>L36</f>
        <v>2510.2603051765955</v>
      </c>
      <c r="AJ36" s="114">
        <f>N36</f>
        <v>1541.0590602652876</v>
      </c>
      <c r="AK36" s="131">
        <f>SUMIF($B$47:$B$84,$B36,F$47:$F$84)</f>
        <v>976.64513063430786</v>
      </c>
      <c r="AL36" s="131">
        <f>SUMIF($B$47:$B$84,$B36,$G$47:G$84)</f>
        <v>811.50977843766395</v>
      </c>
      <c r="AM36" s="131">
        <f>SUMIF($B$47:$B$84,$B36,$I$47:I$84)</f>
        <v>516.01585456303189</v>
      </c>
      <c r="AN36" s="131">
        <f>SUMIF($B$47:$B$84,$B36,$J$47:J$84)</f>
        <v>320.31393792516701</v>
      </c>
      <c r="AO36" s="131">
        <f>R36</f>
        <v>1348.4101641458567</v>
      </c>
      <c r="AP36" s="130">
        <f>AD36</f>
        <v>900.37800949093128</v>
      </c>
      <c r="AR36" s="131">
        <f t="shared" si="73"/>
        <v>5351.3314545197918</v>
      </c>
      <c r="AS36" s="131">
        <f t="shared" si="74"/>
        <v>4002.9212903739353</v>
      </c>
      <c r="AT36" s="362">
        <f>IF(AS36&gt;AR36,AR36/AS36,1)</f>
        <v>1</v>
      </c>
      <c r="AU36" s="129">
        <f t="shared" si="75"/>
        <v>2510.2603051765955</v>
      </c>
      <c r="AV36" s="129">
        <f t="shared" si="76"/>
        <v>1541.0590602652876</v>
      </c>
      <c r="AW36" s="129">
        <f t="shared" si="77"/>
        <v>976.64513063430786</v>
      </c>
      <c r="AX36" s="129">
        <f t="shared" si="78"/>
        <v>811.50977843766395</v>
      </c>
      <c r="AY36" s="129">
        <f t="shared" si="79"/>
        <v>516.01585456303189</v>
      </c>
      <c r="AZ36" s="129">
        <f t="shared" si="80"/>
        <v>320.31393792516701</v>
      </c>
      <c r="BA36" s="129">
        <f t="shared" si="81"/>
        <v>1348.4101641458567</v>
      </c>
      <c r="BB36" s="363">
        <f t="shared" si="82"/>
        <v>900.37800949093128</v>
      </c>
    </row>
    <row r="37" spans="1:55">
      <c r="B37" s="149">
        <v>41244</v>
      </c>
      <c r="C37" s="131">
        <f>SUMIF('EMEA SAN CIOC'!$A$2:$A$409,Notes!$B37,'EMEA SAN CIOC'!$D$2:$D$409)</f>
        <v>6366.0445393252867</v>
      </c>
      <c r="D37" s="129">
        <f>SUMIF('EMEA SAN CIOC'!$A$2:$A$409,Notes!$B37,'EMEA SAN CIOC'!$E$2:$E$409)</f>
        <v>5351.3314545197918</v>
      </c>
      <c r="E37" s="130">
        <f>SUMIF('EMEA SAN CIOC'!$A$2:$A$405,Notes!$B37,'EMEA SAN CIOC'!$F$2:$F$405)</f>
        <v>1014.7130848054949</v>
      </c>
      <c r="F37" s="122"/>
      <c r="G37" s="131">
        <f t="shared" si="0"/>
        <v>3808.153679779598</v>
      </c>
      <c r="H37" s="231"/>
      <c r="I37" s="131">
        <v>344.02491363936235</v>
      </c>
      <c r="J37" s="110">
        <v>685</v>
      </c>
      <c r="K37" s="131">
        <f t="shared" si="1"/>
        <v>1964.2124084063939</v>
      </c>
      <c r="L37" s="330">
        <f t="shared" si="59"/>
        <v>2993.2373220457562</v>
      </c>
      <c r="M37" s="132">
        <f t="shared" si="3"/>
        <v>0.64142921848687051</v>
      </c>
      <c r="N37" s="332">
        <f t="shared" si="60"/>
        <v>1919.9498762255425</v>
      </c>
      <c r="P37" s="131">
        <f t="shared" si="61"/>
        <v>514.15286110083161</v>
      </c>
      <c r="Q37" s="131">
        <f t="shared" si="6"/>
        <v>48.48321213041033</v>
      </c>
      <c r="R37" s="330">
        <f t="shared" si="62"/>
        <v>562.63607323124199</v>
      </c>
      <c r="S37" s="132">
        <f t="shared" si="8"/>
        <v>0.51837816168858164</v>
      </c>
      <c r="T37" s="332">
        <f t="shared" si="63"/>
        <v>291.6582533412934</v>
      </c>
      <c r="V37" s="330">
        <f t="shared" ref="V37" si="83">IF(N37="",SUMIF($B$47:$B$84,$B37,$D$47:$D$84),N37)+SUMIF($B$47:$B$84,$B37,$G$47:$G$84)+SUMIF($B$47:$B$84,$B37,$J$47:$J$84)+IF(T37="",SUMIF($B$47:$B$84,$B37,$M$47:$M$84),T37)</f>
        <v>3620.4222261678342</v>
      </c>
      <c r="W37" s="221">
        <f t="shared" si="64"/>
        <v>0.67654606277658003</v>
      </c>
      <c r="Y37" s="267">
        <f t="shared" si="65"/>
        <v>1919.9498762255425</v>
      </c>
      <c r="Z37" s="268">
        <f t="shared" si="66"/>
        <v>1077.0127859456322</v>
      </c>
      <c r="AA37" s="268">
        <f t="shared" si="67"/>
        <v>331.8013106553658</v>
      </c>
      <c r="AB37" s="268">
        <f t="shared" si="68"/>
        <v>4788.6953812885495</v>
      </c>
      <c r="AC37" s="269">
        <f t="shared" si="69"/>
        <v>0.69512961418122865</v>
      </c>
      <c r="AD37" s="330">
        <f t="shared" si="70"/>
        <v>391.10499650967478</v>
      </c>
      <c r="AF37" s="129">
        <f t="shared" si="71"/>
        <v>3719.8689693362157</v>
      </c>
      <c r="AG37" s="273">
        <f t="shared" si="72"/>
        <v>0.69512961418122865</v>
      </c>
      <c r="AI37" s="131">
        <f>L37</f>
        <v>2993.2373220457562</v>
      </c>
      <c r="AJ37" s="114">
        <f>N37</f>
        <v>1919.9498762255425</v>
      </c>
      <c r="AK37" s="131">
        <f>SUMIF($B$47:$B$84,$B37,F$47:$F$84)</f>
        <v>1289.7907472337995</v>
      </c>
      <c r="AL37" s="131">
        <f>SUMIF($B$47:$B$84,$B37,$G$47:G$84)</f>
        <v>1077.0127859456322</v>
      </c>
      <c r="AM37" s="131">
        <f>SUMIF($B$47:$B$84,$B37,$I$47:I$84)</f>
        <v>505.66731200899397</v>
      </c>
      <c r="AN37" s="131">
        <f>SUMIF($B$47:$B$84,$B37,$J$47:J$84)</f>
        <v>331.8013106553658</v>
      </c>
      <c r="AO37" s="131">
        <f>R37</f>
        <v>562.63607323124199</v>
      </c>
      <c r="AP37" s="130">
        <f>AD37</f>
        <v>391.10499650967478</v>
      </c>
      <c r="AR37" s="131">
        <f t="shared" si="73"/>
        <v>5351.3314545197918</v>
      </c>
      <c r="AS37" s="131">
        <f t="shared" si="74"/>
        <v>4788.6953812885495</v>
      </c>
      <c r="AT37" s="362">
        <f>IF(AS37&gt;AR37,AR37/AS37,1)</f>
        <v>1</v>
      </c>
      <c r="AU37" s="129">
        <f t="shared" si="75"/>
        <v>2993.2373220457562</v>
      </c>
      <c r="AV37" s="129">
        <f t="shared" si="76"/>
        <v>1919.9498762255425</v>
      </c>
      <c r="AW37" s="129">
        <f t="shared" si="77"/>
        <v>1289.7907472337995</v>
      </c>
      <c r="AX37" s="129">
        <f t="shared" si="78"/>
        <v>1077.0127859456322</v>
      </c>
      <c r="AY37" s="129">
        <f t="shared" si="79"/>
        <v>505.66731200899397</v>
      </c>
      <c r="AZ37" s="129">
        <f t="shared" si="80"/>
        <v>331.8013106553658</v>
      </c>
      <c r="BA37" s="129">
        <f t="shared" si="81"/>
        <v>562.63607323124199</v>
      </c>
      <c r="BB37" s="363">
        <f t="shared" si="82"/>
        <v>391.10499650967478</v>
      </c>
    </row>
    <row r="38" spans="1:55">
      <c r="B38" s="149">
        <v>41334</v>
      </c>
      <c r="C38" s="131">
        <f>SUMIF('EMEA SAN CIOC'!$A$2:$A$409,Notes!$B38,'EMEA SAN CIOC'!$D$2:$D$409)</f>
        <v>6366.0445393252867</v>
      </c>
      <c r="D38" s="129">
        <f>SUMIF('EMEA SAN CIOC'!$A$2:$A$409,Notes!$B38,'EMEA SAN CIOC'!$E$2:$E$409)</f>
        <v>5351.3314545197918</v>
      </c>
      <c r="E38" s="130">
        <f>SUMIF('EMEA SAN CIOC'!$A$2:$A$405,Notes!$B38,'EMEA SAN CIOC'!$F$2:$F$405)</f>
        <v>1014.7130848054949</v>
      </c>
      <c r="F38" s="122"/>
      <c r="G38" s="131">
        <f t="shared" si="0"/>
        <v>3513</v>
      </c>
      <c r="H38" s="231"/>
      <c r="I38" s="131">
        <v>227</v>
      </c>
      <c r="J38" s="110">
        <v>685</v>
      </c>
      <c r="K38" s="131">
        <f t="shared" si="1"/>
        <v>1753</v>
      </c>
      <c r="L38" s="330">
        <f t="shared" ref="L38" si="84">I38+J38+K38</f>
        <v>2665</v>
      </c>
      <c r="M38" s="132">
        <f t="shared" si="3"/>
        <v>0.52880775812892189</v>
      </c>
      <c r="N38" s="332">
        <f t="shared" ref="N38" si="85">L38*M38</f>
        <v>1409.2726754135767</v>
      </c>
      <c r="P38" s="131">
        <f t="shared" ref="P38" si="86">D38-G38-I38-J38</f>
        <v>926.33145451979181</v>
      </c>
      <c r="Q38" s="131">
        <f t="shared" si="6"/>
        <v>138</v>
      </c>
      <c r="R38" s="330">
        <f t="shared" ref="R38" si="87">P38+Q38</f>
        <v>1064.3314545197918</v>
      </c>
      <c r="S38" s="132">
        <f t="shared" si="8"/>
        <v>0.48550724637681159</v>
      </c>
      <c r="T38" s="332">
        <f t="shared" ref="T38" si="88">R38*S38</f>
        <v>516.74063371613079</v>
      </c>
      <c r="V38" s="330">
        <f t="shared" ref="V38" si="89">IF(N38="",SUMIF($B$47:$B$84,$B38,$D$47:$D$84),N38)+SUMIF($B$47:$B$84,$B38,$G$47:$G$84)+SUMIF($B$47:$B$84,$B38,$J$47:$J$84)+IF(T38="",SUMIF($B$47:$B$84,$B38,$M$47:$M$84),T38)</f>
        <v>2990.0133091297075</v>
      </c>
      <c r="W38" s="221">
        <f t="shared" ref="W38" si="90">V38/D38</f>
        <v>0.55874193825245311</v>
      </c>
      <c r="Y38" s="267">
        <f t="shared" ref="Y38" si="91">N38</f>
        <v>1409.2726754135767</v>
      </c>
      <c r="Z38" s="268">
        <f t="shared" ref="Z38" si="92">G82</f>
        <v>788</v>
      </c>
      <c r="AA38" s="268">
        <f t="shared" ref="AA38" si="93">J82</f>
        <v>276</v>
      </c>
      <c r="AB38" s="268">
        <f t="shared" ref="AB38" si="94">D38-R38</f>
        <v>4287</v>
      </c>
      <c r="AC38" s="269">
        <f t="shared" ref="AC38" si="95">SUM(Y38:AA38)/AB38</f>
        <v>0.57692388043237153</v>
      </c>
      <c r="AD38" s="330">
        <f t="shared" ref="AD38" si="96">R38*AC38</f>
        <v>614.0382328077884</v>
      </c>
      <c r="AF38" s="129">
        <f t="shared" ref="AF38" si="97">SUM(Y38:AA38,AD38)</f>
        <v>3087.310908221365</v>
      </c>
      <c r="AG38" s="273">
        <f t="shared" ref="AG38" si="98">AF38/D38</f>
        <v>0.57692388043237153</v>
      </c>
      <c r="AI38" s="131">
        <f>L38</f>
        <v>2665</v>
      </c>
      <c r="AJ38" s="114">
        <f>N38</f>
        <v>1409.2726754135767</v>
      </c>
      <c r="AK38" s="131">
        <f>SUMIF($B$47:$B$84,$B38,F$47:$F$84)</f>
        <v>1099</v>
      </c>
      <c r="AL38" s="131">
        <f>SUMIF($B$47:$B$84,$B38,$G$47:G$84)</f>
        <v>788</v>
      </c>
      <c r="AM38" s="131">
        <f>SUMIF($B$47:$B$84,$B38,$I$47:I$84)</f>
        <v>523</v>
      </c>
      <c r="AN38" s="131">
        <f>SUMIF($B$47:$B$84,$B38,$J$47:J$84)</f>
        <v>276</v>
      </c>
      <c r="AO38" s="131">
        <f>R38</f>
        <v>1064.3314545197918</v>
      </c>
      <c r="AP38" s="130">
        <f>AD38</f>
        <v>614.0382328077884</v>
      </c>
      <c r="AR38" s="131">
        <f t="shared" ref="AR38" si="99">SUM(AI38,AK38,AM38,AO38)</f>
        <v>5351.3314545197918</v>
      </c>
      <c r="AS38" s="131">
        <f t="shared" ref="AS38" si="100">SUM(AI38,AK38,AM38)</f>
        <v>4287</v>
      </c>
      <c r="AT38" s="362">
        <f>IF(AS38&gt;AR38,AR38/AS38,1)</f>
        <v>1</v>
      </c>
      <c r="AU38" s="129">
        <f t="shared" ref="AU38" si="101">AI38*$AT38</f>
        <v>2665</v>
      </c>
      <c r="AV38" s="129">
        <f t="shared" ref="AV38" si="102">AJ38*$AT38</f>
        <v>1409.2726754135767</v>
      </c>
      <c r="AW38" s="129">
        <f t="shared" ref="AW38" si="103">AK38*$AT38</f>
        <v>1099</v>
      </c>
      <c r="AX38" s="129">
        <f t="shared" ref="AX38" si="104">AL38*$AT38</f>
        <v>788</v>
      </c>
      <c r="AY38" s="129">
        <f t="shared" ref="AY38" si="105">AM38*$AT38</f>
        <v>523</v>
      </c>
      <c r="AZ38" s="129">
        <f t="shared" ref="AZ38" si="106">AN38*$AT38</f>
        <v>276</v>
      </c>
      <c r="BA38" s="129">
        <f t="shared" ref="BA38" si="107">IF(AO38&lt;0,0,AO38)</f>
        <v>1064.3314545197918</v>
      </c>
      <c r="BB38" s="363">
        <f t="shared" ref="BB38" si="108">IF(AP38&lt;0,0,AP38)</f>
        <v>614.0382328077884</v>
      </c>
    </row>
    <row r="39" spans="1:55">
      <c r="B39" s="128"/>
      <c r="C39" s="131"/>
      <c r="D39" s="129"/>
      <c r="E39" s="130"/>
      <c r="F39" s="122"/>
      <c r="G39" s="131"/>
      <c r="H39" s="231"/>
      <c r="I39" s="114"/>
      <c r="J39" s="131"/>
      <c r="K39" s="131"/>
      <c r="L39" s="330"/>
      <c r="M39" s="132"/>
      <c r="N39" s="332"/>
      <c r="P39" s="131"/>
      <c r="Q39" s="131"/>
      <c r="R39" s="330"/>
      <c r="S39" s="132"/>
      <c r="T39" s="332"/>
      <c r="V39" s="330"/>
      <c r="W39" s="221"/>
      <c r="Y39" s="267"/>
      <c r="Z39" s="268"/>
      <c r="AA39" s="268"/>
      <c r="AB39" s="268"/>
      <c r="AC39" s="269"/>
      <c r="AD39" s="330"/>
      <c r="AF39" s="129"/>
      <c r="AG39" s="273"/>
      <c r="AI39" s="131"/>
      <c r="AJ39" s="114"/>
      <c r="AK39" s="131"/>
      <c r="AL39" s="131"/>
      <c r="AM39" s="131"/>
      <c r="AN39" s="131"/>
      <c r="AO39" s="131"/>
      <c r="AP39" s="130"/>
      <c r="AR39" s="131"/>
      <c r="AS39" s="131"/>
      <c r="AT39" s="362"/>
      <c r="AU39" s="129"/>
      <c r="AV39" s="129"/>
      <c r="AW39" s="129"/>
      <c r="AX39" s="129"/>
      <c r="AY39" s="129"/>
      <c r="AZ39" s="129"/>
      <c r="BA39" s="129"/>
      <c r="BB39" s="363"/>
    </row>
    <row r="40" spans="1:55">
      <c r="B40" s="135"/>
      <c r="C40" s="138">
        <v>0</v>
      </c>
      <c r="D40" s="136">
        <f>SUMIF('EMEA SAN CIOC'!$A$2:$A$409,Notes!$B40,'EMEA SAN CIOC'!$E$2:$E$409)</f>
        <v>0</v>
      </c>
      <c r="E40" s="137">
        <v>0</v>
      </c>
      <c r="F40" s="122"/>
      <c r="G40" s="138">
        <f>SUMIF($B$47:$B$84,$B40,$O$47:$O$84)</f>
        <v>0</v>
      </c>
      <c r="H40" s="231"/>
      <c r="I40" s="227"/>
      <c r="J40" s="138"/>
      <c r="K40" s="138">
        <f>SUMIF($B$47:$B$84,$B40,$C$47:$C$84)</f>
        <v>0</v>
      </c>
      <c r="L40" s="331">
        <f>I40+J40+K40</f>
        <v>0</v>
      </c>
      <c r="M40" s="139" t="e">
        <f>SUMIF($B$47:$B$84,$B40,$D$47:$D$84)/SUMIF($B$47:$B$84,$B40,$C$47:$C$84)</f>
        <v>#DIV/0!</v>
      </c>
      <c r="N40" s="336" t="e">
        <f>L40*M40</f>
        <v>#DIV/0!</v>
      </c>
      <c r="P40" s="138">
        <f>D40-G40-I40-J40</f>
        <v>0</v>
      </c>
      <c r="Q40" s="138">
        <f>SUMIF($B$47:$B$84,$B40,$L$47:$L$84)</f>
        <v>0</v>
      </c>
      <c r="R40" s="331">
        <f t="shared" si="7"/>
        <v>0</v>
      </c>
      <c r="S40" s="139" t="e">
        <f>SUMIF($B$47:$B$84,$B40,$M$47:$M$84)/SUMIF($B$47:$B$84,$B40,$L$47:$L$84)</f>
        <v>#DIV/0!</v>
      </c>
      <c r="T40" s="333" t="e">
        <f>R40*S40</f>
        <v>#DIV/0!</v>
      </c>
      <c r="V40" s="331" t="e">
        <f>IF(N40="",SUMIF($B$47:$B$84,$B40,$D$47:$D$84),N40)+SUMIF($B$47:$B$84,$B40,$G$47:$G$84)+SUMIF($B$47:$B$84,$B40,$J$47:$J$84)+IF(T40="",SUMIF($B$47:$B$84,$B40,$M$47:$M$84),T40)</f>
        <v>#DIV/0!</v>
      </c>
      <c r="W40" s="222" t="e">
        <f t="shared" si="11"/>
        <v>#DIV/0!</v>
      </c>
      <c r="Y40" s="270" t="e">
        <f t="shared" si="27"/>
        <v>#DIV/0!</v>
      </c>
      <c r="Z40" s="271">
        <f>G84</f>
        <v>0</v>
      </c>
      <c r="AA40" s="271">
        <f>J84</f>
        <v>0</v>
      </c>
      <c r="AB40" s="271"/>
      <c r="AC40" s="272"/>
      <c r="AD40" s="331"/>
      <c r="AF40" s="136">
        <f>IF(X40="",SUMIF($B$47:$B$84,$B40,$D$47:$D$84),X40)+SUMIF($B$47:$B$84,$B40,$G$47:$G$84)+SUMIF($B$47:$B$84,$B40,$J$47:$J$84)+IF(AD40="",SUMIF($B$47:$B$84,$B40,$M$47:$M$84),AD40)</f>
        <v>0</v>
      </c>
      <c r="AG40" s="222" t="e">
        <f>AF40/N40</f>
        <v>#DIV/0!</v>
      </c>
      <c r="AI40" s="138"/>
      <c r="AJ40" s="227"/>
      <c r="AK40" s="138"/>
      <c r="AL40" s="138"/>
      <c r="AM40" s="138"/>
      <c r="AN40" s="138"/>
      <c r="AO40" s="138"/>
      <c r="AP40" s="137"/>
      <c r="AR40" s="157"/>
      <c r="AS40" s="157"/>
      <c r="AT40" s="157"/>
      <c r="AU40" s="364"/>
      <c r="AV40" s="364"/>
      <c r="AW40" s="364"/>
      <c r="AX40" s="364"/>
      <c r="AY40" s="364"/>
      <c r="AZ40" s="364"/>
      <c r="BA40" s="364"/>
      <c r="BB40" s="365"/>
    </row>
    <row r="41" spans="1:55">
      <c r="B41" s="134"/>
      <c r="D41" s="140"/>
      <c r="E41" s="140"/>
      <c r="F41" s="140"/>
      <c r="G41" s="140"/>
      <c r="H41" s="140"/>
      <c r="I41" s="140"/>
      <c r="J41" s="140"/>
      <c r="K41" s="140"/>
      <c r="L41" s="140"/>
      <c r="M41" s="140"/>
      <c r="N41" s="140"/>
      <c r="O41" s="140"/>
    </row>
    <row r="42" spans="1:55">
      <c r="A42" t="s">
        <v>71</v>
      </c>
      <c r="H42" s="234"/>
      <c r="I42" s="316"/>
      <c r="J42" s="110"/>
      <c r="K42" s="202"/>
      <c r="L42" s="301"/>
      <c r="M42" s="300"/>
      <c r="N42" s="234"/>
      <c r="O42" s="234"/>
      <c r="P42" s="234"/>
      <c r="Q42" s="234"/>
      <c r="AS42" s="96"/>
      <c r="AT42" s="96"/>
      <c r="AU42" s="96"/>
      <c r="AV42" s="96"/>
      <c r="AW42" s="96"/>
      <c r="AX42" s="96"/>
    </row>
    <row r="43" spans="1:55" ht="15.75" thickBot="1">
      <c r="A43" s="305"/>
      <c r="I43" s="202"/>
      <c r="J43" s="301"/>
      <c r="K43" s="202"/>
      <c r="L43" s="301"/>
      <c r="M43" s="300"/>
      <c r="N43" s="234"/>
      <c r="O43" s="234"/>
      <c r="P43" s="252"/>
      <c r="Q43" s="234"/>
      <c r="S43" s="236"/>
      <c r="V43" s="235"/>
      <c r="W43" s="161"/>
      <c r="X43" s="263"/>
      <c r="Y43" s="263"/>
      <c r="Z43" s="263"/>
      <c r="AA43" s="321"/>
      <c r="AB43" s="119"/>
      <c r="AC43" s="119"/>
      <c r="AD43" s="119"/>
      <c r="AR43" s="126" t="s">
        <v>255</v>
      </c>
      <c r="AS43" s="133"/>
      <c r="AT43" s="133"/>
      <c r="AU43" s="96"/>
      <c r="AV43" s="98"/>
      <c r="AW43" s="98"/>
      <c r="AX43" s="96"/>
    </row>
    <row r="44" spans="1:55">
      <c r="A44" s="125" t="s">
        <v>287</v>
      </c>
      <c r="S44" s="236"/>
      <c r="T44" s="235"/>
      <c r="U44" s="235"/>
      <c r="V44" s="235"/>
      <c r="W44" s="161"/>
      <c r="X44" s="263"/>
      <c r="Y44" s="263"/>
      <c r="Z44" s="263"/>
      <c r="AA44" s="321"/>
      <c r="AB44" s="119"/>
      <c r="AC44" s="119"/>
      <c r="AD44" s="119"/>
      <c r="AR44" s="344">
        <v>41244</v>
      </c>
      <c r="AS44" s="357" t="s">
        <v>18</v>
      </c>
      <c r="AT44" s="347" t="s">
        <v>252</v>
      </c>
      <c r="AU44" s="345">
        <f>VLOOKUP($AR$44,$B$3:$BB$40,COLUMN()-1,FALSE)</f>
        <v>2993.2373220457562</v>
      </c>
      <c r="AV44" s="96"/>
      <c r="AW44" s="96"/>
      <c r="AX44" s="96"/>
      <c r="AY44" s="96"/>
      <c r="AZ44" s="96"/>
      <c r="BA44" s="96"/>
      <c r="BB44" s="96"/>
      <c r="BC44" s="96"/>
    </row>
    <row r="45" spans="1:55">
      <c r="B45" s="141"/>
      <c r="C45" s="142" t="s">
        <v>18</v>
      </c>
      <c r="D45" s="143"/>
      <c r="E45" s="144"/>
      <c r="F45" s="142" t="s">
        <v>25</v>
      </c>
      <c r="G45" s="143"/>
      <c r="H45" s="144"/>
      <c r="I45" s="142" t="s">
        <v>26</v>
      </c>
      <c r="J45" s="143"/>
      <c r="K45" s="144"/>
      <c r="L45" s="142" t="s">
        <v>72</v>
      </c>
      <c r="M45" s="143"/>
      <c r="N45" s="144"/>
      <c r="O45" s="142" t="s">
        <v>73</v>
      </c>
      <c r="P45" s="143"/>
      <c r="Q45" s="144"/>
      <c r="R45" s="145" t="s">
        <v>73</v>
      </c>
      <c r="S45" s="236"/>
      <c r="T45" s="235"/>
      <c r="U45" s="235"/>
      <c r="V45" s="235"/>
      <c r="W45" s="161"/>
      <c r="X45" s="216"/>
      <c r="Y45" s="216"/>
      <c r="Z45" s="216"/>
      <c r="AA45" s="322"/>
      <c r="AB45" s="322"/>
      <c r="AC45" s="322"/>
      <c r="AD45" s="322"/>
      <c r="AR45" s="340"/>
      <c r="AS45" s="358"/>
      <c r="AT45" s="342" t="s">
        <v>253</v>
      </c>
      <c r="AU45" s="339">
        <f>VLOOKUP($AR$44,$B$3:$BB$40,COLUMN(),FALSE)</f>
        <v>1919.9498762255425</v>
      </c>
      <c r="AV45" s="96"/>
      <c r="AW45" s="96"/>
      <c r="AX45" s="96"/>
      <c r="AY45" s="96"/>
      <c r="AZ45" s="96"/>
      <c r="BA45" s="96"/>
      <c r="BB45" s="96"/>
      <c r="BC45" s="96"/>
    </row>
    <row r="46" spans="1:55" s="140" customFormat="1" ht="30" customHeight="1">
      <c r="B46" s="146" t="s">
        <v>32</v>
      </c>
      <c r="C46" s="147" t="s">
        <v>22</v>
      </c>
      <c r="D46" s="147" t="s">
        <v>23</v>
      </c>
      <c r="E46" s="147" t="s">
        <v>24</v>
      </c>
      <c r="F46" s="147" t="s">
        <v>22</v>
      </c>
      <c r="G46" s="147" t="s">
        <v>23</v>
      </c>
      <c r="H46" s="147" t="s">
        <v>24</v>
      </c>
      <c r="I46" s="147" t="s">
        <v>22</v>
      </c>
      <c r="J46" s="147" t="s">
        <v>23</v>
      </c>
      <c r="K46" s="147" t="s">
        <v>24</v>
      </c>
      <c r="L46" s="147" t="s">
        <v>22</v>
      </c>
      <c r="M46" s="147" t="s">
        <v>23</v>
      </c>
      <c r="N46" s="147" t="s">
        <v>24</v>
      </c>
      <c r="O46" s="147" t="s">
        <v>22</v>
      </c>
      <c r="P46" s="147" t="s">
        <v>23</v>
      </c>
      <c r="Q46" s="147" t="s">
        <v>24</v>
      </c>
      <c r="R46" s="148" t="s">
        <v>29</v>
      </c>
      <c r="S46" s="236"/>
      <c r="V46" s="235"/>
      <c r="W46" s="161"/>
      <c r="AA46"/>
      <c r="AB46" s="321"/>
      <c r="AC46" s="321"/>
      <c r="AD46" s="322"/>
      <c r="AR46" s="350"/>
      <c r="AS46" s="359" t="s">
        <v>25</v>
      </c>
      <c r="AT46" s="351" t="s">
        <v>252</v>
      </c>
      <c r="AU46" s="352">
        <f>VLOOKUP($AR$44,$B$3:$BB$40,COLUMN()+1,FALSE)</f>
        <v>1289.7907472337995</v>
      </c>
      <c r="AV46" s="343"/>
      <c r="AW46" s="343"/>
      <c r="AX46" s="343"/>
      <c r="AY46" s="343"/>
      <c r="AZ46" s="343"/>
      <c r="BA46" s="343"/>
      <c r="BB46" s="343"/>
      <c r="BC46" s="343"/>
    </row>
    <row r="47" spans="1:55" ht="15" customHeight="1">
      <c r="B47" s="149">
        <v>40179</v>
      </c>
      <c r="C47" s="190">
        <v>206.49445476124887</v>
      </c>
      <c r="D47" s="185">
        <v>90.806349007741147</v>
      </c>
      <c r="E47" s="186">
        <v>115.68810575350773</v>
      </c>
      <c r="F47" s="184">
        <v>671.53560264840144</v>
      </c>
      <c r="G47" s="185">
        <v>394.19382990296253</v>
      </c>
      <c r="H47" s="186">
        <v>277.3417727454389</v>
      </c>
      <c r="I47" s="184">
        <v>47.420280469618177</v>
      </c>
      <c r="J47" s="185">
        <v>29.854472222476215</v>
      </c>
      <c r="K47" s="186">
        <v>17.565808247141963</v>
      </c>
      <c r="L47" s="184">
        <v>403.98936627875446</v>
      </c>
      <c r="M47" s="185">
        <v>269.99412223080617</v>
      </c>
      <c r="N47" s="186">
        <v>133.99524404794829</v>
      </c>
      <c r="O47" s="187">
        <v>1329.439704158023</v>
      </c>
      <c r="P47" s="188">
        <v>784.84877336398608</v>
      </c>
      <c r="Q47" s="189">
        <v>544.59093079403692</v>
      </c>
      <c r="R47" s="131">
        <f>SUMIF('EMEA SAN CIOC'!$A$2:$A$409,Notes!$B47,'EMEA SAN CIOC'!$D$2:$D$409)</f>
        <v>3619.0740609101058</v>
      </c>
      <c r="S47" s="247"/>
      <c r="T47" s="238"/>
      <c r="U47" s="238"/>
      <c r="V47" s="238"/>
      <c r="W47" s="161"/>
      <c r="AB47" s="119"/>
      <c r="AC47" s="119"/>
      <c r="AD47" s="322"/>
      <c r="AR47" s="340"/>
      <c r="AS47" s="358"/>
      <c r="AT47" s="342" t="s">
        <v>253</v>
      </c>
      <c r="AU47" s="339">
        <f>VLOOKUP($AR$44,$B$3:$BB$40,COLUMN()+2,FALSE)</f>
        <v>1077.0127859456322</v>
      </c>
      <c r="AV47" s="96"/>
      <c r="AW47" s="114"/>
      <c r="AX47" s="114"/>
      <c r="AY47" s="114"/>
      <c r="AZ47" s="114"/>
      <c r="BA47" s="114"/>
      <c r="BB47" s="114"/>
      <c r="BC47" s="114"/>
    </row>
    <row r="48" spans="1:55" ht="15" customHeight="1">
      <c r="B48" s="149">
        <v>40210</v>
      </c>
      <c r="C48" s="190">
        <v>200.59120802112466</v>
      </c>
      <c r="D48" s="185">
        <v>87.390562026064799</v>
      </c>
      <c r="E48" s="186">
        <v>113.20064599505986</v>
      </c>
      <c r="F48" s="184">
        <v>675.46382062187217</v>
      </c>
      <c r="G48" s="185">
        <v>386.56536749638212</v>
      </c>
      <c r="H48" s="186">
        <v>288.89845312549005</v>
      </c>
      <c r="I48" s="184">
        <v>40.143631495008798</v>
      </c>
      <c r="J48" s="185">
        <v>21.101102147087222</v>
      </c>
      <c r="K48" s="186">
        <v>19.042529347921576</v>
      </c>
      <c r="L48" s="184">
        <v>397.38583654242632</v>
      </c>
      <c r="M48" s="185">
        <v>238.92015378870244</v>
      </c>
      <c r="N48" s="186">
        <v>158.46568275372388</v>
      </c>
      <c r="O48" s="187">
        <v>1313.584496680432</v>
      </c>
      <c r="P48" s="188">
        <v>733.97718545823659</v>
      </c>
      <c r="Q48" s="189">
        <v>579.60731122219534</v>
      </c>
      <c r="R48" s="131">
        <f>SUMIF('EMEA SAN CIOC'!$A$2:$A$409,Notes!$B48,'EMEA SAN CIOC'!$D$2:$D$409)</f>
        <v>3700.7478890351058</v>
      </c>
      <c r="S48" s="248"/>
      <c r="T48" s="119"/>
      <c r="U48" s="123"/>
      <c r="AB48" s="119"/>
      <c r="AC48" s="119"/>
      <c r="AD48" s="322"/>
      <c r="AR48" s="350"/>
      <c r="AS48" s="360" t="s">
        <v>26</v>
      </c>
      <c r="AT48" s="355" t="s">
        <v>252</v>
      </c>
      <c r="AU48" s="352">
        <f>VLOOKUP($AR$44,$B$3:$BB$40,COLUMN()+3,FALSE)</f>
        <v>505.66731200899397</v>
      </c>
      <c r="AV48" s="96"/>
      <c r="AW48" s="114"/>
      <c r="AX48" s="114"/>
      <c r="AY48" s="114"/>
      <c r="AZ48" s="114"/>
      <c r="BA48" s="114"/>
      <c r="BB48" s="114"/>
      <c r="BC48" s="114"/>
    </row>
    <row r="49" spans="2:55" ht="15" customHeight="1">
      <c r="B49" s="149">
        <v>40238</v>
      </c>
      <c r="C49" s="190">
        <v>205.1161573488136</v>
      </c>
      <c r="D49" s="185">
        <v>81.821604603432675</v>
      </c>
      <c r="E49" s="186">
        <v>123.29455274538093</v>
      </c>
      <c r="F49" s="184">
        <v>683.75303139001551</v>
      </c>
      <c r="G49" s="185">
        <v>421.41516722943629</v>
      </c>
      <c r="H49" s="186">
        <v>262.33786416057922</v>
      </c>
      <c r="I49" s="184">
        <v>39.749042085054853</v>
      </c>
      <c r="J49" s="185">
        <v>21.176680188881313</v>
      </c>
      <c r="K49" s="186">
        <v>18.57236189617354</v>
      </c>
      <c r="L49" s="184">
        <v>389.52565657870832</v>
      </c>
      <c r="M49" s="185">
        <v>239.36166411012621</v>
      </c>
      <c r="N49" s="186">
        <v>150.16399246858211</v>
      </c>
      <c r="O49" s="187">
        <v>1318.1438874025923</v>
      </c>
      <c r="P49" s="188">
        <v>763.77511613187653</v>
      </c>
      <c r="Q49" s="189">
        <v>554.3687712707158</v>
      </c>
      <c r="R49" s="131">
        <f>SUMIF('EMEA SAN CIOC'!$A$2:$A$409,Notes!$B49,'EMEA SAN CIOC'!$D$2:$D$409)</f>
        <v>3700.7478890351058</v>
      </c>
      <c r="S49" s="248"/>
      <c r="T49" s="119"/>
      <c r="U49" s="123"/>
      <c r="AB49" s="119"/>
      <c r="AC49" s="119"/>
      <c r="AD49" s="322"/>
      <c r="AR49" s="353"/>
      <c r="AS49" s="156"/>
      <c r="AT49" s="356" t="s">
        <v>253</v>
      </c>
      <c r="AU49" s="354">
        <f>VLOOKUP($AR$44,$B$3:$BB$40,COLUMN()+4,FALSE)</f>
        <v>331.8013106553658</v>
      </c>
      <c r="AV49" s="96"/>
      <c r="AW49" s="96"/>
      <c r="AX49" s="96"/>
      <c r="AY49" s="96"/>
      <c r="AZ49" s="96"/>
      <c r="BA49" s="96"/>
      <c r="BB49" s="96"/>
      <c r="BC49" s="96"/>
    </row>
    <row r="50" spans="2:55" s="96" customFormat="1" ht="15" customHeight="1">
      <c r="B50" s="149">
        <v>40269</v>
      </c>
      <c r="C50" s="190">
        <v>233.98753005636968</v>
      </c>
      <c r="D50" s="185">
        <v>117.52668506397536</v>
      </c>
      <c r="E50" s="186">
        <v>116.46084499239431</v>
      </c>
      <c r="F50" s="184">
        <v>706.46391868894079</v>
      </c>
      <c r="G50" s="185">
        <v>425.58085572126799</v>
      </c>
      <c r="H50" s="186">
        <v>280.8830629676728</v>
      </c>
      <c r="I50" s="184">
        <v>70.267562940770489</v>
      </c>
      <c r="J50" s="185">
        <v>53.171139380106311</v>
      </c>
      <c r="K50" s="186">
        <v>17.096423560664178</v>
      </c>
      <c r="L50" s="184">
        <v>388.98074464925611</v>
      </c>
      <c r="M50" s="185">
        <v>254.66894586402242</v>
      </c>
      <c r="N50" s="186">
        <v>134.31179878523369</v>
      </c>
      <c r="O50" s="187">
        <f t="shared" ref="O50:Q59" si="109">SUM(C50,F50,I50,L50)</f>
        <v>1399.699756335337</v>
      </c>
      <c r="P50" s="188">
        <f t="shared" si="109"/>
        <v>850.94762602937203</v>
      </c>
      <c r="Q50" s="189">
        <f t="shared" si="109"/>
        <v>548.75213030596501</v>
      </c>
      <c r="R50" s="131">
        <f>SUMIF('EMEA SAN CIOC'!$A$2:$A$409,Notes!$B50,'EMEA SAN CIOC'!$D$2:$D$409)</f>
        <v>4220.8390156957912</v>
      </c>
      <c r="T50" s="119"/>
      <c r="U50" s="123"/>
      <c r="AR50" s="346"/>
      <c r="AS50" s="358" t="s">
        <v>72</v>
      </c>
      <c r="AT50" s="348" t="s">
        <v>252</v>
      </c>
      <c r="AU50" s="339">
        <f>VLOOKUP($AR$44,$B$3:$BB$40,COLUMN()+5,FALSE)</f>
        <v>562.63607323124199</v>
      </c>
    </row>
    <row r="51" spans="2:55" s="96" customFormat="1">
      <c r="B51" s="149">
        <v>40299</v>
      </c>
      <c r="C51" s="190">
        <v>351.78474609375559</v>
      </c>
      <c r="D51" s="185">
        <v>205.69722741873815</v>
      </c>
      <c r="E51" s="186">
        <v>146.08751867501744</v>
      </c>
      <c r="F51" s="184">
        <v>1320.1035937500155</v>
      </c>
      <c r="G51" s="185">
        <v>766.12774560934781</v>
      </c>
      <c r="H51" s="186">
        <v>553.97584814066772</v>
      </c>
      <c r="I51" s="184">
        <v>74.927363281249896</v>
      </c>
      <c r="J51" s="185">
        <v>56.643248586662679</v>
      </c>
      <c r="K51" s="186">
        <v>18.284114694587217</v>
      </c>
      <c r="L51" s="184">
        <v>516.92967773437431</v>
      </c>
      <c r="M51" s="185">
        <v>331.45098781815932</v>
      </c>
      <c r="N51" s="186">
        <v>185.47868991621499</v>
      </c>
      <c r="O51" s="187">
        <f t="shared" si="109"/>
        <v>2263.7453808593955</v>
      </c>
      <c r="P51" s="188">
        <f t="shared" si="109"/>
        <v>1359.919209432908</v>
      </c>
      <c r="Q51" s="189">
        <f t="shared" si="109"/>
        <v>903.82617142648735</v>
      </c>
      <c r="R51" s="131">
        <f>SUMIF('EMEA SAN CIOC'!$A$2:$A$409,Notes!$B51,'EMEA SAN CIOC'!$D$2:$D$409)</f>
        <v>4221.293851287629</v>
      </c>
      <c r="T51" s="119"/>
      <c r="U51" s="123"/>
      <c r="AB51" s="114"/>
      <c r="AC51" s="114"/>
      <c r="AR51" s="353"/>
      <c r="AS51" s="156"/>
      <c r="AT51" s="154" t="s">
        <v>253</v>
      </c>
      <c r="AU51" s="354">
        <f>VLOOKUP($AR$44,$B$3:$BB$40,COLUMN()+6,FALSE)</f>
        <v>391.10499650967478</v>
      </c>
    </row>
    <row r="52" spans="2:55" ht="15" customHeight="1">
      <c r="B52" s="149">
        <v>40330</v>
      </c>
      <c r="C52" s="190">
        <v>332.21064453124887</v>
      </c>
      <c r="D52" s="185">
        <v>196.40406528840657</v>
      </c>
      <c r="E52" s="186">
        <v>135.8065792428423</v>
      </c>
      <c r="F52" s="184">
        <v>1332.496015625027</v>
      </c>
      <c r="G52" s="185">
        <v>780.70062855355661</v>
      </c>
      <c r="H52" s="186">
        <v>551.79538707147037</v>
      </c>
      <c r="I52" s="184">
        <v>68.91730468749995</v>
      </c>
      <c r="J52" s="185">
        <v>53.270742976307972</v>
      </c>
      <c r="K52" s="186">
        <v>15.646561711191978</v>
      </c>
      <c r="L52" s="184">
        <v>523.94370117187418</v>
      </c>
      <c r="M52" s="185">
        <v>338.62890171144579</v>
      </c>
      <c r="N52" s="186">
        <v>185.31479946042839</v>
      </c>
      <c r="O52" s="187">
        <f t="shared" si="109"/>
        <v>2257.56766601565</v>
      </c>
      <c r="P52" s="188">
        <f t="shared" si="109"/>
        <v>1369.0043385297167</v>
      </c>
      <c r="Q52" s="189">
        <f t="shared" si="109"/>
        <v>888.56332748593309</v>
      </c>
      <c r="R52" s="131">
        <f>SUMIF('EMEA SAN CIOC'!$A$2:$A$409,Notes!$B52,'EMEA SAN CIOC'!$D$2:$D$409)</f>
        <v>4064.5078049899757</v>
      </c>
      <c r="T52" s="119"/>
      <c r="U52" s="123"/>
      <c r="AB52" s="119"/>
      <c r="AC52" s="119"/>
      <c r="AR52" s="346"/>
      <c r="AS52" s="358" t="s">
        <v>73</v>
      </c>
      <c r="AT52" s="348" t="s">
        <v>252</v>
      </c>
      <c r="AU52" s="339">
        <f>SUM(AU44,AU46,AU48,AU50)</f>
        <v>5351.3314545197918</v>
      </c>
      <c r="AV52" s="96"/>
      <c r="AW52" s="96"/>
      <c r="AX52" s="96"/>
      <c r="AY52" s="96"/>
      <c r="AZ52" s="96"/>
      <c r="BA52" s="96"/>
      <c r="BB52" s="96"/>
      <c r="BC52" s="96"/>
    </row>
    <row r="53" spans="2:55" ht="15" customHeight="1" thickBot="1">
      <c r="B53" s="149">
        <v>40360</v>
      </c>
      <c r="C53" s="190">
        <v>373.96406250000427</v>
      </c>
      <c r="D53" s="185">
        <v>228.19531589875197</v>
      </c>
      <c r="E53" s="186">
        <v>145.7687466012523</v>
      </c>
      <c r="F53" s="184">
        <v>1346.5814355466646</v>
      </c>
      <c r="G53" s="185">
        <v>782.75329917710496</v>
      </c>
      <c r="H53" s="186">
        <v>563.82813636955962</v>
      </c>
      <c r="I53" s="184">
        <v>62.382646484375044</v>
      </c>
      <c r="J53" s="185">
        <v>30.152732070689794</v>
      </c>
      <c r="K53" s="186">
        <v>32.22991441368525</v>
      </c>
      <c r="L53" s="184">
        <v>601.31429687499917</v>
      </c>
      <c r="M53" s="185">
        <v>471.59264928659832</v>
      </c>
      <c r="N53" s="186">
        <v>129.72164758840086</v>
      </c>
      <c r="O53" s="187">
        <f t="shared" si="109"/>
        <v>2384.2424414060433</v>
      </c>
      <c r="P53" s="188">
        <f t="shared" si="109"/>
        <v>1512.693996433145</v>
      </c>
      <c r="Q53" s="189">
        <f t="shared" si="109"/>
        <v>871.5484449728981</v>
      </c>
      <c r="R53" s="131">
        <f>SUMIF('EMEA SAN CIOC'!$A$2:$A$409,Notes!$B53,'EMEA SAN CIOC'!$D$2:$D$409)</f>
        <v>4079.5175372959793</v>
      </c>
      <c r="T53" s="119"/>
      <c r="U53" s="123"/>
      <c r="AB53" s="119"/>
      <c r="AC53" s="119"/>
      <c r="AR53" s="285"/>
      <c r="AS53" s="361"/>
      <c r="AT53" s="349" t="s">
        <v>253</v>
      </c>
      <c r="AU53" s="341">
        <f>SUM(AU45,AU47,AU49,AU51)</f>
        <v>3719.8689693362157</v>
      </c>
    </row>
    <row r="54" spans="2:55" ht="15.75" customHeight="1">
      <c r="B54" s="149">
        <v>40391</v>
      </c>
      <c r="C54" s="190">
        <v>365.26232421875966</v>
      </c>
      <c r="D54" s="185">
        <v>219.99125362116004</v>
      </c>
      <c r="E54" s="186">
        <v>145.27107059759962</v>
      </c>
      <c r="F54" s="184">
        <v>1339.8586523438589</v>
      </c>
      <c r="G54" s="185">
        <v>771.77838191475144</v>
      </c>
      <c r="H54" s="186">
        <v>568.08027042910749</v>
      </c>
      <c r="I54" s="184">
        <v>62.967714843749974</v>
      </c>
      <c r="J54" s="185">
        <v>30.509442643732356</v>
      </c>
      <c r="K54" s="186">
        <v>32.458272200017618</v>
      </c>
      <c r="L54" s="184">
        <v>603.10238281249906</v>
      </c>
      <c r="M54" s="185">
        <v>263.42047946121238</v>
      </c>
      <c r="N54" s="186">
        <v>339.68190335128668</v>
      </c>
      <c r="O54" s="187">
        <f t="shared" si="109"/>
        <v>2371.1910742188675</v>
      </c>
      <c r="P54" s="188">
        <f t="shared" si="109"/>
        <v>1285.6995576408563</v>
      </c>
      <c r="Q54" s="189">
        <f t="shared" si="109"/>
        <v>1085.4915165780114</v>
      </c>
      <c r="R54" s="131">
        <f>SUMIF('EMEA SAN CIOC'!$A$2:$A$409,Notes!$B54,'EMEA SAN CIOC'!$D$2:$D$409)</f>
        <v>4196.7515002472073</v>
      </c>
      <c r="T54" s="119"/>
      <c r="U54" s="123"/>
      <c r="AB54" s="119"/>
      <c r="AC54" s="119"/>
    </row>
    <row r="55" spans="2:55" ht="15" customHeight="1">
      <c r="B55" s="149">
        <v>40422</v>
      </c>
      <c r="C55" s="190">
        <v>463.31600585938196</v>
      </c>
      <c r="D55" s="185">
        <v>267.44883765025651</v>
      </c>
      <c r="E55" s="186">
        <v>195.86716820912545</v>
      </c>
      <c r="F55" s="184">
        <v>1380.9360058592808</v>
      </c>
      <c r="G55" s="185">
        <v>789.9652586774107</v>
      </c>
      <c r="H55" s="186">
        <v>590.97074718187014</v>
      </c>
      <c r="I55" s="184">
        <v>66.467451171875069</v>
      </c>
      <c r="J55" s="185">
        <v>22.269642049051697</v>
      </c>
      <c r="K55" s="186">
        <v>44.197809122823372</v>
      </c>
      <c r="L55" s="184">
        <v>651.49533203124929</v>
      </c>
      <c r="M55" s="185">
        <v>339.50383609213384</v>
      </c>
      <c r="N55" s="186">
        <v>311.99149593911545</v>
      </c>
      <c r="O55" s="187">
        <f t="shared" si="109"/>
        <v>2562.214794921787</v>
      </c>
      <c r="P55" s="188">
        <f t="shared" si="109"/>
        <v>1419.1875744688527</v>
      </c>
      <c r="Q55" s="189">
        <f t="shared" si="109"/>
        <v>1143.0272204529344</v>
      </c>
      <c r="R55" s="131">
        <f>SUMIF('EMEA SAN CIOC'!$A$2:$A$409,Notes!$B55,'EMEA SAN CIOC'!$D$2:$D$409)</f>
        <v>4196.8820468170316</v>
      </c>
      <c r="T55" s="119"/>
      <c r="U55" s="123"/>
    </row>
    <row r="56" spans="2:55" ht="15" customHeight="1">
      <c r="B56" s="149">
        <v>40452</v>
      </c>
      <c r="C56" s="190">
        <v>479.19202148437927</v>
      </c>
      <c r="D56" s="185">
        <v>282.50155870335209</v>
      </c>
      <c r="E56" s="186">
        <v>196.69046278102718</v>
      </c>
      <c r="F56" s="184">
        <v>1395.3178320317008</v>
      </c>
      <c r="G56" s="185">
        <v>840.53517118539548</v>
      </c>
      <c r="H56" s="186">
        <v>554.78266084630536</v>
      </c>
      <c r="I56" s="184">
        <v>76.950332031249886</v>
      </c>
      <c r="J56" s="185">
        <v>49.44169645502199</v>
      </c>
      <c r="K56" s="186">
        <v>27.508635576227896</v>
      </c>
      <c r="L56" s="184">
        <v>614.19584960937414</v>
      </c>
      <c r="M56" s="185">
        <v>340.54427674477722</v>
      </c>
      <c r="N56" s="186">
        <v>273.65157286459691</v>
      </c>
      <c r="O56" s="187">
        <f t="shared" si="109"/>
        <v>2565.6560351567041</v>
      </c>
      <c r="P56" s="188">
        <f t="shared" si="109"/>
        <v>1513.0227030885467</v>
      </c>
      <c r="Q56" s="189">
        <f t="shared" si="109"/>
        <v>1052.6333320681574</v>
      </c>
      <c r="R56" s="131">
        <f>SUMIF('EMEA SAN CIOC'!$A$2:$A$409,Notes!$B56,'EMEA SAN CIOC'!$D$2:$D$409)</f>
        <v>4355.0509698449323</v>
      </c>
      <c r="T56" s="119"/>
      <c r="U56" s="123"/>
    </row>
    <row r="57" spans="2:55" ht="15.75" customHeight="1">
      <c r="B57" s="149">
        <v>40483</v>
      </c>
      <c r="C57" s="190">
        <v>428.88476896095204</v>
      </c>
      <c r="D57" s="185">
        <v>233.69066371032574</v>
      </c>
      <c r="E57" s="186">
        <v>195.19410525062631</v>
      </c>
      <c r="F57" s="184">
        <v>824.1524562893386</v>
      </c>
      <c r="G57" s="185">
        <v>486.00835048058974</v>
      </c>
      <c r="H57" s="186">
        <v>338.14410580874886</v>
      </c>
      <c r="I57" s="184">
        <v>47.326379184880139</v>
      </c>
      <c r="J57" s="185">
        <v>23.684032759973469</v>
      </c>
      <c r="K57" s="186">
        <v>23.64234642490667</v>
      </c>
      <c r="L57" s="184">
        <v>482.90911802571623</v>
      </c>
      <c r="M57" s="185">
        <v>289.71335090399191</v>
      </c>
      <c r="N57" s="186">
        <v>193.19576712172432</v>
      </c>
      <c r="O57" s="187">
        <f t="shared" si="109"/>
        <v>1783.2727224608871</v>
      </c>
      <c r="P57" s="188">
        <f t="shared" si="109"/>
        <v>1033.0963978548807</v>
      </c>
      <c r="Q57" s="189">
        <f t="shared" si="109"/>
        <v>750.17632460600623</v>
      </c>
      <c r="R57" s="131">
        <f>SUMIF('EMEA SAN CIOC'!$A$2:$A$409,Notes!$B57,'EMEA SAN CIOC'!$D$2:$D$409)</f>
        <v>4307.3321341334531</v>
      </c>
      <c r="T57" s="119"/>
      <c r="U57" s="123"/>
    </row>
    <row r="58" spans="2:55" ht="15.75" customHeight="1">
      <c r="B58" s="149">
        <v>40513</v>
      </c>
      <c r="C58" s="190">
        <v>488.23855468749872</v>
      </c>
      <c r="D58" s="185">
        <v>268.30053642871502</v>
      </c>
      <c r="E58" s="186">
        <v>219.9380182587837</v>
      </c>
      <c r="F58" s="184">
        <v>818.62966796878288</v>
      </c>
      <c r="G58" s="185">
        <v>444.72972851454358</v>
      </c>
      <c r="H58" s="186">
        <v>373.8999394542393</v>
      </c>
      <c r="I58" s="184">
        <v>128.30710937499973</v>
      </c>
      <c r="J58" s="185">
        <v>68.43195328960222</v>
      </c>
      <c r="K58" s="186">
        <v>59.875156085397506</v>
      </c>
      <c r="L58" s="184">
        <v>444.2693652343745</v>
      </c>
      <c r="M58" s="185">
        <v>258.8965893836853</v>
      </c>
      <c r="N58" s="186">
        <v>185.37277585068921</v>
      </c>
      <c r="O58" s="187">
        <f t="shared" si="109"/>
        <v>1879.444697265656</v>
      </c>
      <c r="P58" s="188">
        <f t="shared" si="109"/>
        <v>1040.3588076165461</v>
      </c>
      <c r="Q58" s="189">
        <f t="shared" si="109"/>
        <v>839.08588964910973</v>
      </c>
      <c r="R58" s="131">
        <f>SUMIF('EMEA SAN CIOC'!$A$2:$A$409,Notes!$B58,'EMEA SAN CIOC'!$D$2:$D$409)</f>
        <v>4328.2526982861091</v>
      </c>
      <c r="T58" s="119"/>
      <c r="U58" s="123"/>
    </row>
    <row r="59" spans="2:55">
      <c r="B59" s="149">
        <v>40544</v>
      </c>
      <c r="C59" s="190">
        <v>484.52570312500171</v>
      </c>
      <c r="D59" s="191">
        <v>254.01966765177906</v>
      </c>
      <c r="E59" s="192">
        <v>230.50603547322265</v>
      </c>
      <c r="F59" s="190">
        <v>825.40991210939978</v>
      </c>
      <c r="G59" s="191">
        <v>446.72819436416859</v>
      </c>
      <c r="H59" s="192">
        <v>378.6817177452312</v>
      </c>
      <c r="I59" s="190">
        <v>128.0811328125001</v>
      </c>
      <c r="J59" s="191">
        <v>68.818017789781948</v>
      </c>
      <c r="K59" s="192">
        <v>59.263115022718154</v>
      </c>
      <c r="L59" s="190">
        <v>755.07758789062314</v>
      </c>
      <c r="M59" s="191">
        <v>410.43173402209368</v>
      </c>
      <c r="N59" s="192">
        <v>344.64585386852946</v>
      </c>
      <c r="O59" s="193">
        <f t="shared" si="109"/>
        <v>2193.0943359375246</v>
      </c>
      <c r="P59" s="194">
        <f>SUM(D59,G59,J59,M59)</f>
        <v>1179.9976138278234</v>
      </c>
      <c r="Q59" s="195">
        <f>SUM(E59,H59,K59,N59)</f>
        <v>1013.0967221097014</v>
      </c>
      <c r="R59" s="131">
        <f>SUMIF('EMEA SAN CIOC'!$A$2:$A$409,Notes!$B59,'EMEA SAN CIOC'!$D$2:$D$409)</f>
        <v>4333.5561956005704</v>
      </c>
    </row>
    <row r="60" spans="2:55">
      <c r="B60" s="149">
        <v>40575</v>
      </c>
      <c r="C60" s="190">
        <v>452.52985351562182</v>
      </c>
      <c r="D60" s="191">
        <v>223.66579055507617</v>
      </c>
      <c r="E60" s="192">
        <v>228.86406296054565</v>
      </c>
      <c r="F60" s="190">
        <v>829.57584960939801</v>
      </c>
      <c r="G60" s="191">
        <v>456.04841985638831</v>
      </c>
      <c r="H60" s="192">
        <v>373.5274297530097</v>
      </c>
      <c r="I60" s="190">
        <v>126.57916992187513</v>
      </c>
      <c r="J60" s="191">
        <v>66.003722566146109</v>
      </c>
      <c r="K60" s="192">
        <v>60.575447355729025</v>
      </c>
      <c r="L60" s="190">
        <v>463.59468749999951</v>
      </c>
      <c r="M60" s="191">
        <v>263.56994325841561</v>
      </c>
      <c r="N60" s="192">
        <v>200.0247442415839</v>
      </c>
      <c r="O60" s="193">
        <f>SUM(C60,F60,I60,L60)</f>
        <v>1872.2795605468943</v>
      </c>
      <c r="P60" s="194">
        <f>SUM(D60,G60,J60,M60)</f>
        <v>1009.2878762360262</v>
      </c>
      <c r="Q60" s="195">
        <f>SUM(E60,H60,K60,N60)</f>
        <v>862.99168431086832</v>
      </c>
      <c r="R60" s="131">
        <f>SUMIF('EMEA SAN CIOC'!$A$2:$A$409,Notes!$B60,'EMEA SAN CIOC'!$D$2:$D$409)</f>
        <v>4389.3225975764517</v>
      </c>
    </row>
    <row r="61" spans="2:55">
      <c r="B61" s="149">
        <v>40603</v>
      </c>
      <c r="C61" s="190">
        <v>471.06486328125015</v>
      </c>
      <c r="D61" s="191">
        <v>264.99744094087907</v>
      </c>
      <c r="E61" s="192">
        <v>206.06742234037108</v>
      </c>
      <c r="F61" s="190">
        <v>845.40719726565726</v>
      </c>
      <c r="G61" s="191">
        <v>475.0840485742616</v>
      </c>
      <c r="H61" s="192">
        <v>370.32314869139566</v>
      </c>
      <c r="I61" s="190">
        <v>139.4955957031251</v>
      </c>
      <c r="J61" s="191">
        <v>98.941093309843268</v>
      </c>
      <c r="K61" s="192">
        <v>40.554502393281822</v>
      </c>
      <c r="L61" s="190">
        <v>453.22155273437454</v>
      </c>
      <c r="M61" s="191">
        <v>244.69439741610745</v>
      </c>
      <c r="N61" s="192">
        <v>208.52715531826709</v>
      </c>
      <c r="O61" s="193">
        <f t="shared" ref="O61:O75" si="110">SUM(C61,F61,I61,L61)</f>
        <v>1909.1892089844073</v>
      </c>
      <c r="P61" s="194">
        <f t="shared" ref="P61:P75" si="111">SUM(D61,G61,J61,M61)</f>
        <v>1083.7169802410913</v>
      </c>
      <c r="Q61" s="195">
        <f t="shared" ref="Q61:Q75" si="112">SUM(E61,H61,K61,N61)</f>
        <v>825.47222874331567</v>
      </c>
      <c r="R61" s="131">
        <f>SUMIF('EMEA SAN CIOC'!$A$2:$A$409,Notes!$B61,'EMEA SAN CIOC'!$D$2:$D$409)</f>
        <v>4687.882659079537</v>
      </c>
    </row>
    <row r="62" spans="2:55">
      <c r="B62" s="149">
        <v>40634</v>
      </c>
      <c r="C62" s="190">
        <v>459.37568359375007</v>
      </c>
      <c r="D62" s="191">
        <v>263.73001077247181</v>
      </c>
      <c r="E62" s="192">
        <v>195.64567282127828</v>
      </c>
      <c r="F62" s="190">
        <v>827.08392578126632</v>
      </c>
      <c r="G62" s="191">
        <v>456.21800301069948</v>
      </c>
      <c r="H62" s="192">
        <v>370.86592277056684</v>
      </c>
      <c r="I62" s="190">
        <v>139.4955957031251</v>
      </c>
      <c r="J62" s="191">
        <v>100.84684535952294</v>
      </c>
      <c r="K62" s="192">
        <v>38.648750343602153</v>
      </c>
      <c r="L62" s="190">
        <v>449.89857421874962</v>
      </c>
      <c r="M62" s="191">
        <v>260.15868204774381</v>
      </c>
      <c r="N62" s="192">
        <v>189.73989217100581</v>
      </c>
      <c r="O62" s="193">
        <f t="shared" si="110"/>
        <v>1875.8537792968914</v>
      </c>
      <c r="P62" s="194">
        <f t="shared" si="111"/>
        <v>1080.953541190438</v>
      </c>
      <c r="Q62" s="195">
        <f t="shared" si="112"/>
        <v>794.90023810645312</v>
      </c>
      <c r="R62" s="131">
        <f>SUMIF('EMEA SAN CIOC'!$A$2:$A$409,Notes!$B62,'EMEA SAN CIOC'!$D$2:$D$409)</f>
        <v>4687.882659079537</v>
      </c>
    </row>
    <row r="63" spans="2:55">
      <c r="B63" s="149">
        <v>40664</v>
      </c>
      <c r="C63" s="190">
        <v>1247.3736453386489</v>
      </c>
      <c r="D63" s="191">
        <v>648.55042226087187</v>
      </c>
      <c r="E63" s="192">
        <v>598.82322307777702</v>
      </c>
      <c r="F63" s="190">
        <v>1006.2262896656234</v>
      </c>
      <c r="G63" s="191">
        <v>546.18482227684069</v>
      </c>
      <c r="H63" s="192">
        <v>460.04146738878273</v>
      </c>
      <c r="I63" s="190">
        <v>195.82217490075101</v>
      </c>
      <c r="J63" s="191">
        <v>109.73885511635596</v>
      </c>
      <c r="K63" s="192">
        <v>86.083319784395044</v>
      </c>
      <c r="L63" s="190">
        <v>64.526552767157554</v>
      </c>
      <c r="M63" s="191">
        <v>26.086862554293678</v>
      </c>
      <c r="N63" s="192">
        <v>38.43969021286388</v>
      </c>
      <c r="O63" s="193">
        <f t="shared" si="110"/>
        <v>2513.9486626721809</v>
      </c>
      <c r="P63" s="194">
        <f t="shared" si="111"/>
        <v>1330.5609622083623</v>
      </c>
      <c r="Q63" s="195">
        <f t="shared" si="112"/>
        <v>1183.3877004638189</v>
      </c>
      <c r="R63" s="131">
        <f>SUMIF('EMEA SAN CIOC'!$A$2:$A$409,Notes!$B63,'EMEA SAN CIOC'!$D$2:$D$409)</f>
        <v>4687.882659079537</v>
      </c>
    </row>
    <row r="64" spans="2:55">
      <c r="B64" s="149">
        <v>40695</v>
      </c>
      <c r="C64" s="190">
        <v>824.19097656249915</v>
      </c>
      <c r="D64" s="191">
        <v>471.03094985933501</v>
      </c>
      <c r="E64" s="192">
        <v>353.16002670316414</v>
      </c>
      <c r="F64" s="190">
        <v>904.84869140624801</v>
      </c>
      <c r="G64" s="191">
        <v>489.96887449917551</v>
      </c>
      <c r="H64" s="192">
        <v>414.87981690707255</v>
      </c>
      <c r="I64" s="190">
        <v>202.10514648437504</v>
      </c>
      <c r="J64" s="191">
        <v>83.536828771231328</v>
      </c>
      <c r="K64" s="192">
        <v>118.56831771314373</v>
      </c>
      <c r="L64" s="190">
        <v>115.75480468750011</v>
      </c>
      <c r="M64" s="191">
        <v>0</v>
      </c>
      <c r="N64" s="192">
        <v>115.75480468750011</v>
      </c>
      <c r="O64" s="193">
        <f t="shared" si="110"/>
        <v>2046.8996191406225</v>
      </c>
      <c r="P64" s="194">
        <f t="shared" si="111"/>
        <v>1044.5366531297418</v>
      </c>
      <c r="Q64" s="195">
        <f t="shared" si="112"/>
        <v>1002.3629660108805</v>
      </c>
      <c r="R64" s="131">
        <f>SUMIF('EMEA SAN CIOC'!$A$2:$A$409,Notes!$B64,'EMEA SAN CIOC'!$D$2:$D$409)</f>
        <v>4328.5624628283558</v>
      </c>
    </row>
    <row r="65" spans="2:18">
      <c r="B65" s="149">
        <v>40725</v>
      </c>
      <c r="C65" s="190">
        <v>827.01114257812412</v>
      </c>
      <c r="D65" s="191">
        <v>541.12194585715974</v>
      </c>
      <c r="E65" s="192">
        <v>285.88919672096443</v>
      </c>
      <c r="F65" s="190">
        <v>904.77342773437272</v>
      </c>
      <c r="G65" s="191">
        <v>558.44740640037662</v>
      </c>
      <c r="H65" s="192">
        <v>346.3260213339961</v>
      </c>
      <c r="I65" s="190">
        <v>195.30961914062505</v>
      </c>
      <c r="J65" s="191">
        <v>100.34198690808682</v>
      </c>
      <c r="K65" s="192">
        <v>94.967632232538207</v>
      </c>
      <c r="L65" s="190">
        <v>116.34749023437512</v>
      </c>
      <c r="M65" s="191">
        <v>0</v>
      </c>
      <c r="N65" s="192">
        <v>116.34749023437512</v>
      </c>
      <c r="O65" s="193">
        <f t="shared" si="110"/>
        <v>2043.4416796874968</v>
      </c>
      <c r="P65" s="194">
        <f t="shared" si="111"/>
        <v>1199.9113391656233</v>
      </c>
      <c r="Q65" s="195">
        <f t="shared" si="112"/>
        <v>843.53034052187388</v>
      </c>
      <c r="R65" s="131">
        <f>SUMIF('EMEA SAN CIOC'!$A$2:$A$409,Notes!$B65,'EMEA SAN CIOC'!$D$2:$D$409)</f>
        <v>4328.5624628283558</v>
      </c>
    </row>
    <row r="66" spans="2:18">
      <c r="B66" s="149">
        <v>40756</v>
      </c>
      <c r="C66" s="190">
        <v>812.94924804687776</v>
      </c>
      <c r="D66" s="191">
        <v>512.93754214584942</v>
      </c>
      <c r="E66" s="192">
        <v>300.01170590102822</v>
      </c>
      <c r="F66" s="190">
        <v>923.66816406249677</v>
      </c>
      <c r="G66" s="191">
        <v>590.72326495604852</v>
      </c>
      <c r="H66" s="192">
        <v>332.94489910644819</v>
      </c>
      <c r="I66" s="190">
        <v>184.15664062500008</v>
      </c>
      <c r="J66" s="191">
        <v>95.521589796955979</v>
      </c>
      <c r="K66" s="192">
        <v>88.635050828044101</v>
      </c>
      <c r="L66" s="190">
        <v>118.97588867187508</v>
      </c>
      <c r="M66" s="191">
        <v>0</v>
      </c>
      <c r="N66" s="192">
        <v>118.97588867187508</v>
      </c>
      <c r="O66" s="193">
        <f t="shared" si="110"/>
        <v>2039.7499414062497</v>
      </c>
      <c r="P66" s="194">
        <f t="shared" si="111"/>
        <v>1199.182396898854</v>
      </c>
      <c r="Q66" s="195">
        <f t="shared" si="112"/>
        <v>840.5675445073955</v>
      </c>
      <c r="R66" s="131">
        <f>SUMIF('EMEA SAN CIOC'!$A$2:$A$409,Notes!$B66,'EMEA SAN CIOC'!$D$2:$D$409)</f>
        <v>4541.9839392893491</v>
      </c>
    </row>
    <row r="67" spans="2:18">
      <c r="B67" s="149">
        <v>40787</v>
      </c>
      <c r="C67" s="190">
        <v>1055.8451757812493</v>
      </c>
      <c r="D67" s="191">
        <v>604.02269226363808</v>
      </c>
      <c r="E67" s="192">
        <f>C67-D67</f>
        <v>451.8224835176112</v>
      </c>
      <c r="F67" s="190">
        <v>1016.213359375</v>
      </c>
      <c r="G67" s="191">
        <v>611.33534294826973</v>
      </c>
      <c r="H67" s="192">
        <v>404.87801642673026</v>
      </c>
      <c r="I67" s="190">
        <v>194.11055664062491</v>
      </c>
      <c r="J67" s="191">
        <v>143.2008695491669</v>
      </c>
      <c r="K67" s="192">
        <v>50.909687091458025</v>
      </c>
      <c r="L67" s="190">
        <v>126.97957031249999</v>
      </c>
      <c r="M67" s="191">
        <v>76.244182620267424</v>
      </c>
      <c r="N67" s="192">
        <v>50.735387692232564</v>
      </c>
      <c r="O67" s="193">
        <f t="shared" si="110"/>
        <v>2393.1486621093745</v>
      </c>
      <c r="P67" s="194">
        <f t="shared" si="111"/>
        <v>1434.803087381342</v>
      </c>
      <c r="Q67" s="195">
        <f t="shared" si="112"/>
        <v>958.34557472803203</v>
      </c>
      <c r="R67" s="131">
        <f>SUMIF('EMEA SAN CIOC'!$A$2:$A$409,Notes!$B67,'EMEA SAN CIOC'!$D$2:$D$409)</f>
        <v>4688.3466435258752</v>
      </c>
    </row>
    <row r="68" spans="2:18">
      <c r="B68" s="149">
        <v>40817</v>
      </c>
      <c r="C68" s="190">
        <v>1260.8712710789275</v>
      </c>
      <c r="D68" s="191">
        <v>681.20808382749112</v>
      </c>
      <c r="E68" s="192">
        <v>579.6631872514364</v>
      </c>
      <c r="F68" s="190">
        <v>1142.0592156001501</v>
      </c>
      <c r="G68" s="191">
        <v>808.04073671118329</v>
      </c>
      <c r="H68" s="192">
        <v>334.0184788889668</v>
      </c>
      <c r="I68" s="190">
        <v>127.72559889657155</v>
      </c>
      <c r="J68" s="191">
        <v>92.85010861561716</v>
      </c>
      <c r="K68" s="192">
        <v>34.875490280954395</v>
      </c>
      <c r="L68" s="190">
        <v>225.03928801945281</v>
      </c>
      <c r="M68" s="191">
        <v>134.71956645821584</v>
      </c>
      <c r="N68" s="192">
        <v>90.319721561236975</v>
      </c>
      <c r="O68" s="193">
        <f t="shared" si="110"/>
        <v>2755.695373595102</v>
      </c>
      <c r="P68" s="194">
        <f t="shared" si="111"/>
        <v>1716.8184956125074</v>
      </c>
      <c r="Q68" s="195">
        <f t="shared" si="112"/>
        <v>1038.8768779825946</v>
      </c>
      <c r="R68" s="131">
        <f>SUMIF('EMEA SAN CIOC'!$A$2:$A$409,Notes!$B68,'EMEA SAN CIOC'!$D$2:$D$409)</f>
        <v>4936.302601018805</v>
      </c>
    </row>
    <row r="69" spans="2:18">
      <c r="B69" s="149">
        <v>40848</v>
      </c>
      <c r="C69" s="190">
        <v>1226.8867634746009</v>
      </c>
      <c r="D69" s="191">
        <v>717.57101306278571</v>
      </c>
      <c r="E69" s="192">
        <v>509.3157504118152</v>
      </c>
      <c r="F69" s="190">
        <v>1217.8177409035827</v>
      </c>
      <c r="G69" s="191">
        <v>917.84660611655931</v>
      </c>
      <c r="H69" s="192">
        <v>299.9711347870234</v>
      </c>
      <c r="I69" s="190">
        <v>139.64476718357628</v>
      </c>
      <c r="J69" s="191">
        <v>94.672479008265881</v>
      </c>
      <c r="K69" s="192">
        <v>44.972288175310396</v>
      </c>
      <c r="L69" s="190">
        <v>236.41420768192833</v>
      </c>
      <c r="M69" s="191">
        <v>162.7489313875179</v>
      </c>
      <c r="N69" s="192">
        <v>73.665276294410432</v>
      </c>
      <c r="O69" s="193">
        <f t="shared" si="110"/>
        <v>2820.7634792436884</v>
      </c>
      <c r="P69" s="194">
        <f t="shared" si="111"/>
        <v>1892.8390295751285</v>
      </c>
      <c r="Q69" s="195">
        <f t="shared" si="112"/>
        <v>927.92444966855942</v>
      </c>
      <c r="R69" s="131">
        <f>SUMIF('EMEA SAN CIOC'!$A$2:$A$409,Notes!$B69,'EMEA SAN CIOC'!$D$2:$D$409)</f>
        <v>4936.302601018805</v>
      </c>
    </row>
    <row r="70" spans="2:18">
      <c r="B70" s="149">
        <v>40878</v>
      </c>
      <c r="C70" s="190">
        <v>1318.1517615999496</v>
      </c>
      <c r="D70" s="191">
        <v>772.39919042037468</v>
      </c>
      <c r="E70" s="192">
        <v>545.75257117957494</v>
      </c>
      <c r="F70" s="190">
        <v>1147.7502924128946</v>
      </c>
      <c r="G70" s="191">
        <v>870.41763180560815</v>
      </c>
      <c r="H70" s="192">
        <v>277.33266060728647</v>
      </c>
      <c r="I70" s="190">
        <v>131.37642278398786</v>
      </c>
      <c r="J70" s="191">
        <v>100.15207163185052</v>
      </c>
      <c r="K70" s="192">
        <v>31.224351152137345</v>
      </c>
      <c r="L70" s="190">
        <v>245.01768190111429</v>
      </c>
      <c r="M70" s="191">
        <v>173.51656772257851</v>
      </c>
      <c r="N70" s="192">
        <v>71.501114178535772</v>
      </c>
      <c r="O70" s="193">
        <f t="shared" si="110"/>
        <v>2842.2961586979463</v>
      </c>
      <c r="P70" s="194">
        <f t="shared" si="111"/>
        <v>1916.4854615804118</v>
      </c>
      <c r="Q70" s="195">
        <f t="shared" si="112"/>
        <v>925.81069711753457</v>
      </c>
      <c r="R70" s="131">
        <f>SUMIF('EMEA SAN CIOC'!$A$2:$A$409,Notes!$B70,'EMEA SAN CIOC'!$D$2:$D$409)</f>
        <v>4716.8634120876677</v>
      </c>
    </row>
    <row r="71" spans="2:18">
      <c r="B71" s="149">
        <v>40909</v>
      </c>
      <c r="C71" s="190">
        <v>1409.177450621469</v>
      </c>
      <c r="D71" s="191">
        <v>869.53014258948372</v>
      </c>
      <c r="E71" s="192">
        <v>539.64730803198529</v>
      </c>
      <c r="F71" s="190">
        <v>1167.9133882141116</v>
      </c>
      <c r="G71" s="191">
        <v>841.42764146031209</v>
      </c>
      <c r="H71" s="192">
        <v>326.4857467537995</v>
      </c>
      <c r="I71" s="190">
        <v>126.11549826485769</v>
      </c>
      <c r="J71" s="191">
        <v>97.094473191679455</v>
      </c>
      <c r="K71" s="192">
        <v>29.021025073178237</v>
      </c>
      <c r="L71" s="190">
        <v>311.666229863848</v>
      </c>
      <c r="M71" s="191">
        <v>201.74613685982652</v>
      </c>
      <c r="N71" s="192">
        <v>109.92009300402148</v>
      </c>
      <c r="O71" s="193">
        <f t="shared" si="110"/>
        <v>3014.8725669642863</v>
      </c>
      <c r="P71" s="194">
        <f t="shared" si="111"/>
        <v>2009.7983941013019</v>
      </c>
      <c r="Q71" s="195">
        <f t="shared" si="112"/>
        <v>1005.0741728629846</v>
      </c>
      <c r="R71" s="131">
        <f>SUMIF('EMEA SAN CIOC'!$A$2:$A$409,Notes!$B71,'EMEA SAN CIOC'!$D$2:$D$409)</f>
        <v>4804.191797798384</v>
      </c>
    </row>
    <row r="72" spans="2:18">
      <c r="B72" s="149">
        <v>40940</v>
      </c>
      <c r="C72" s="190">
        <v>1455.860382101878</v>
      </c>
      <c r="D72" s="191">
        <v>881.18608198597292</v>
      </c>
      <c r="E72" s="192">
        <v>574.67430011590511</v>
      </c>
      <c r="F72" s="190">
        <v>1321.0336973844267</v>
      </c>
      <c r="G72" s="191">
        <v>971.88245716291442</v>
      </c>
      <c r="H72" s="192">
        <v>349.15124022151224</v>
      </c>
      <c r="I72" s="190">
        <v>187.85430997576051</v>
      </c>
      <c r="J72" s="191">
        <v>162.05348044886745</v>
      </c>
      <c r="K72" s="192">
        <v>25.800829526893068</v>
      </c>
      <c r="L72" s="190">
        <v>104.48324715205601</v>
      </c>
      <c r="M72" s="191">
        <v>54.416490408546153</v>
      </c>
      <c r="N72" s="192">
        <v>50.066756743509856</v>
      </c>
      <c r="O72" s="193">
        <f t="shared" si="110"/>
        <v>3069.2316366141208</v>
      </c>
      <c r="P72" s="194">
        <f t="shared" si="111"/>
        <v>2069.5385100063008</v>
      </c>
      <c r="Q72" s="195">
        <f t="shared" si="112"/>
        <v>999.6931266078202</v>
      </c>
      <c r="R72" s="131">
        <f>SUMIF('EMEA SAN CIOC'!$A$2:$A$409,Notes!$B72,'EMEA SAN CIOC'!$D$2:$D$409)</f>
        <v>4804.6464896057741</v>
      </c>
    </row>
    <row r="73" spans="2:18">
      <c r="B73" s="149">
        <v>40969</v>
      </c>
      <c r="C73" s="190">
        <v>1528.6300000109009</v>
      </c>
      <c r="D73" s="191">
        <v>881.19360189141844</v>
      </c>
      <c r="E73" s="192">
        <v>647.43639811948242</v>
      </c>
      <c r="F73" s="190">
        <v>1286.2112517438632</v>
      </c>
      <c r="G73" s="191">
        <v>942.34056288522436</v>
      </c>
      <c r="H73" s="192">
        <v>343.8706888586388</v>
      </c>
      <c r="I73" s="190">
        <v>211.02215190342494</v>
      </c>
      <c r="J73" s="191">
        <v>149.00160857698506</v>
      </c>
      <c r="K73" s="192">
        <v>62.020543326439878</v>
      </c>
      <c r="L73" s="190">
        <v>97.666878929138193</v>
      </c>
      <c r="M73" s="191">
        <v>54.039509928174105</v>
      </c>
      <c r="N73" s="192">
        <v>43.627369000964087</v>
      </c>
      <c r="O73" s="193">
        <f t="shared" si="110"/>
        <v>3123.5302825873268</v>
      </c>
      <c r="P73" s="194">
        <f t="shared" si="111"/>
        <v>2026.5752832818018</v>
      </c>
      <c r="Q73" s="195">
        <f t="shared" si="112"/>
        <v>1096.9549993055252</v>
      </c>
      <c r="R73" s="131">
        <f>SUMIF('EMEA SAN CIOC'!$A$2:$A$409,Notes!$B73,'EMEA SAN CIOC'!$D$2:$D$409)</f>
        <v>5269.431448118441</v>
      </c>
    </row>
    <row r="74" spans="2:18">
      <c r="B74" s="149">
        <v>41000</v>
      </c>
      <c r="C74" s="190">
        <v>1582.3733927154558</v>
      </c>
      <c r="D74" s="191">
        <v>918.96220781537784</v>
      </c>
      <c r="E74" s="192">
        <v>663.41118490007796</v>
      </c>
      <c r="F74" s="190">
        <v>1324.5937222235557</v>
      </c>
      <c r="G74" s="191">
        <v>954.81774714402923</v>
      </c>
      <c r="H74" s="192">
        <v>369.77597507952646</v>
      </c>
      <c r="I74" s="190">
        <v>258.72404789515906</v>
      </c>
      <c r="J74" s="191">
        <v>159.95383819901107</v>
      </c>
      <c r="K74" s="192">
        <v>98.770209696147987</v>
      </c>
      <c r="L74" s="190">
        <v>55.378296127319338</v>
      </c>
      <c r="M74" s="191">
        <v>38.388910792407025</v>
      </c>
      <c r="N74" s="192">
        <v>16.989385334912313</v>
      </c>
      <c r="O74" s="193">
        <f t="shared" si="110"/>
        <v>3221.0694589614895</v>
      </c>
      <c r="P74" s="194">
        <f t="shared" si="111"/>
        <v>2072.1227039508249</v>
      </c>
      <c r="Q74" s="195">
        <f t="shared" si="112"/>
        <v>1148.9467550106649</v>
      </c>
      <c r="R74" s="131">
        <f>SUMIF('EMEA SAN CIOC'!$A$2:$A$409,Notes!$B74,'EMEA SAN CIOC'!$D$2:$D$409)</f>
        <v>5346.2462172906244</v>
      </c>
    </row>
    <row r="75" spans="2:18">
      <c r="B75" s="149">
        <v>41030</v>
      </c>
      <c r="C75" s="190">
        <v>1734.0114818736492</v>
      </c>
      <c r="D75" s="191">
        <v>954.93428087749101</v>
      </c>
      <c r="E75" s="192">
        <v>779.07720099615824</v>
      </c>
      <c r="F75" s="190">
        <v>1319.186097586497</v>
      </c>
      <c r="G75" s="191">
        <v>895.7015172527465</v>
      </c>
      <c r="H75" s="192">
        <v>423.4845803337505</v>
      </c>
      <c r="I75" s="190">
        <v>293.29970237731931</v>
      </c>
      <c r="J75" s="191">
        <v>193.52669456219198</v>
      </c>
      <c r="K75" s="192">
        <v>99.773007815127329</v>
      </c>
      <c r="L75" s="190">
        <v>95.041964416503902</v>
      </c>
      <c r="M75" s="191">
        <v>36.142637088194924</v>
      </c>
      <c r="N75" s="192">
        <v>58.899327328308978</v>
      </c>
      <c r="O75" s="193">
        <f t="shared" si="110"/>
        <v>3441.5392462539694</v>
      </c>
      <c r="P75" s="194">
        <f t="shared" si="111"/>
        <v>2080.3051297806246</v>
      </c>
      <c r="Q75" s="195">
        <f t="shared" si="112"/>
        <v>1361.234116473345</v>
      </c>
      <c r="R75" s="131">
        <f>SUMIF('EMEA SAN CIOC'!$A$2:$A$409,Notes!$B75,'EMEA SAN CIOC'!$D$2:$D$409)</f>
        <v>5830.9705867197927</v>
      </c>
    </row>
    <row r="76" spans="2:18">
      <c r="B76" s="149">
        <v>41061</v>
      </c>
      <c r="C76" s="190">
        <v>1507.3942852020264</v>
      </c>
      <c r="D76" s="191">
        <v>850.40127061470173</v>
      </c>
      <c r="E76" s="192">
        <v>656.99301458732464</v>
      </c>
      <c r="F76" s="190">
        <v>1145.8367809568133</v>
      </c>
      <c r="G76" s="191">
        <v>753.5111706810776</v>
      </c>
      <c r="H76" s="192">
        <v>392.3256102757357</v>
      </c>
      <c r="I76" s="190">
        <v>457.53057956695557</v>
      </c>
      <c r="J76" s="191">
        <v>257.67371451322396</v>
      </c>
      <c r="K76" s="192">
        <v>199.85686505373161</v>
      </c>
      <c r="L76" s="190">
        <v>42.165985516139436</v>
      </c>
      <c r="M76" s="191">
        <v>20.34951065437637</v>
      </c>
      <c r="N76" s="192">
        <v>21.816474861763066</v>
      </c>
      <c r="O76" s="193">
        <f t="shared" ref="O76:Q78" si="113">SUM(C76,F76,I76,L76)</f>
        <v>3152.9276312419347</v>
      </c>
      <c r="P76" s="194">
        <f t="shared" si="113"/>
        <v>1881.9356664633799</v>
      </c>
      <c r="Q76" s="195">
        <f t="shared" si="113"/>
        <v>1270.991964778555</v>
      </c>
      <c r="R76" s="131">
        <f>SUMIF('EMEA SAN CIOC'!$A$2:$A$409,Notes!$B76,'EMEA SAN CIOC'!$D$2:$D$409)</f>
        <v>6122.7355860586104</v>
      </c>
    </row>
    <row r="77" spans="2:18">
      <c r="B77" s="149">
        <v>41091</v>
      </c>
      <c r="C77" s="190">
        <v>1420.9021058082581</v>
      </c>
      <c r="D77" s="191">
        <v>889.30084096806365</v>
      </c>
      <c r="E77" s="192">
        <v>531.6012648401944</v>
      </c>
      <c r="F77" s="190">
        <v>1141.6399843352181</v>
      </c>
      <c r="G77" s="191">
        <v>900.18770121153705</v>
      </c>
      <c r="H77" s="192">
        <v>241.45228312368101</v>
      </c>
      <c r="I77" s="190">
        <v>447.01356070382252</v>
      </c>
      <c r="J77" s="191">
        <v>271.65846879498196</v>
      </c>
      <c r="K77" s="192">
        <v>175.35509190884056</v>
      </c>
      <c r="L77" s="190">
        <v>41.291074071611675</v>
      </c>
      <c r="M77" s="191">
        <v>20.821607226952345</v>
      </c>
      <c r="N77" s="192">
        <v>20.46946684465933</v>
      </c>
      <c r="O77" s="193">
        <f t="shared" si="113"/>
        <v>3050.8467249189102</v>
      </c>
      <c r="P77" s="194">
        <f t="shared" si="113"/>
        <v>2081.9686182015353</v>
      </c>
      <c r="Q77" s="195">
        <f t="shared" si="113"/>
        <v>968.87810671737532</v>
      </c>
      <c r="R77" s="131">
        <f>SUMIF('EMEA SAN CIOC'!$A$2:$A$409,Notes!$B77,'EMEA SAN CIOC'!$D$2:$D$409)</f>
        <v>6042.5005269667581</v>
      </c>
    </row>
    <row r="78" spans="2:18">
      <c r="B78" s="149">
        <v>41122</v>
      </c>
      <c r="C78" s="190">
        <v>1423.7102434294563</v>
      </c>
      <c r="D78" s="191">
        <v>827.75871963690008</v>
      </c>
      <c r="E78" s="192">
        <v>595.95152379255626</v>
      </c>
      <c r="F78" s="190">
        <v>1141.1985901423864</v>
      </c>
      <c r="G78" s="191">
        <v>853.44951911876547</v>
      </c>
      <c r="H78" s="192">
        <v>287.7490710236209</v>
      </c>
      <c r="I78" s="190">
        <v>445.23622948782787</v>
      </c>
      <c r="J78" s="191">
        <v>257.65889210848189</v>
      </c>
      <c r="K78" s="192">
        <v>187.57733737934598</v>
      </c>
      <c r="L78" s="190">
        <v>42.493448870522634</v>
      </c>
      <c r="M78" s="191">
        <v>20.094754379029784</v>
      </c>
      <c r="N78" s="192">
        <v>22.398694491492851</v>
      </c>
      <c r="O78" s="193">
        <f t="shared" si="113"/>
        <v>3052.6385119301931</v>
      </c>
      <c r="P78" s="194">
        <f t="shared" si="113"/>
        <v>1958.9618852431774</v>
      </c>
      <c r="Q78" s="195">
        <f t="shared" si="113"/>
        <v>1093.6766266870161</v>
      </c>
      <c r="R78" s="131">
        <f>SUMIF('EMEA SAN CIOC'!$A$2:$A$409,Notes!$B78,'EMEA SAN CIOC'!$D$2:$D$409)</f>
        <v>6338.4160143107856</v>
      </c>
    </row>
    <row r="79" spans="2:18">
      <c r="B79" s="149">
        <v>41153</v>
      </c>
      <c r="C79" s="190">
        <v>1529.7852101325989</v>
      </c>
      <c r="D79" s="191">
        <v>920.71612821542715</v>
      </c>
      <c r="E79" s="192">
        <v>609.06908191717173</v>
      </c>
      <c r="F79" s="190">
        <v>1131.0694266727992</v>
      </c>
      <c r="G79" s="191">
        <v>875.7350830164512</v>
      </c>
      <c r="H79" s="192">
        <v>255.33434365634798</v>
      </c>
      <c r="I79" s="190">
        <v>554.44484547206332</v>
      </c>
      <c r="J79" s="191">
        <v>317.41656869015327</v>
      </c>
      <c r="K79" s="192">
        <v>237.02827678191005</v>
      </c>
      <c r="L79" s="190">
        <v>42.705077988760813</v>
      </c>
      <c r="M79" s="191">
        <v>20.278291470483264</v>
      </c>
      <c r="N79" s="192">
        <v>22.426786518277549</v>
      </c>
      <c r="O79" s="193">
        <f t="shared" ref="O79:O81" si="114">SUM(C79,F79,I79,L79)</f>
        <v>3258.0045602662221</v>
      </c>
      <c r="P79" s="194">
        <f t="shared" ref="P79:P81" si="115">SUM(D79,G79,J79,M79)</f>
        <v>2134.1460713925148</v>
      </c>
      <c r="Q79" s="195">
        <f t="shared" ref="Q79:Q81" si="116">SUM(E79,H79,K79,N79)</f>
        <v>1123.8584888737073</v>
      </c>
      <c r="R79" s="131">
        <f>SUMIF('EMEA SAN CIOC'!$A$2:$A$409,Notes!$B79,'EMEA SAN CIOC'!$D$2:$D$409)</f>
        <v>6338.5569119225238</v>
      </c>
    </row>
    <row r="80" spans="2:18">
      <c r="B80" s="149">
        <v>41183</v>
      </c>
      <c r="C80" s="190">
        <v>1507.1554022516523</v>
      </c>
      <c r="D80" s="191">
        <v>925.24886087631785</v>
      </c>
      <c r="E80" s="192">
        <v>581.90654137533443</v>
      </c>
      <c r="F80" s="190">
        <v>976.64513063430786</v>
      </c>
      <c r="G80" s="191">
        <v>811.50977843766395</v>
      </c>
      <c r="H80" s="192">
        <v>165.13535219664391</v>
      </c>
      <c r="I80" s="190">
        <v>516.01585456303189</v>
      </c>
      <c r="J80" s="191">
        <v>320.31393792516701</v>
      </c>
      <c r="K80" s="192">
        <v>195.70191663786488</v>
      </c>
      <c r="L80" s="190">
        <v>38.749687739780974</v>
      </c>
      <c r="M80" s="191">
        <v>20.56410750184633</v>
      </c>
      <c r="N80" s="192">
        <v>18.185580237934644</v>
      </c>
      <c r="O80" s="193">
        <f t="shared" si="114"/>
        <v>3038.5660751887731</v>
      </c>
      <c r="P80" s="194">
        <f t="shared" si="115"/>
        <v>2077.636684740995</v>
      </c>
      <c r="Q80" s="195">
        <f t="shared" si="116"/>
        <v>960.92939044777791</v>
      </c>
      <c r="R80" s="131">
        <f>SUMIF('EMEA SAN CIOC'!$A$2:$A$409,Notes!$B80,'EMEA SAN CIOC'!$D$2:$D$409)</f>
        <v>6366.0445393252867</v>
      </c>
    </row>
    <row r="81" spans="1:29">
      <c r="B81" s="149">
        <v>41244</v>
      </c>
      <c r="C81" s="190">
        <v>1964.2124084063939</v>
      </c>
      <c r="D81" s="191">
        <v>1259.9032300663271</v>
      </c>
      <c r="E81" s="192">
        <v>704.30917834006686</v>
      </c>
      <c r="F81" s="190">
        <v>1289.7907472337995</v>
      </c>
      <c r="G81" s="191">
        <v>1077.0127859456322</v>
      </c>
      <c r="H81" s="192">
        <v>212.77796128816726</v>
      </c>
      <c r="I81" s="190">
        <v>505.66731200899397</v>
      </c>
      <c r="J81" s="191">
        <v>331.8013106553658</v>
      </c>
      <c r="K81" s="192">
        <v>173.86600135362818</v>
      </c>
      <c r="L81" s="190">
        <v>48.48321213041033</v>
      </c>
      <c r="M81" s="191">
        <v>25.132638376919648</v>
      </c>
      <c r="N81" s="192">
        <v>23.350573753490682</v>
      </c>
      <c r="O81" s="193">
        <f t="shared" si="114"/>
        <v>3808.153679779598</v>
      </c>
      <c r="P81" s="194">
        <f t="shared" si="115"/>
        <v>2693.8499650442445</v>
      </c>
      <c r="Q81" s="195">
        <f t="shared" si="116"/>
        <v>1114.303714735353</v>
      </c>
      <c r="R81" s="131">
        <f>SUMIF('EMEA SAN CIOC'!$A$2:$A$409,Notes!$B81,'EMEA SAN CIOC'!$D$2:$D$409)</f>
        <v>6366.0445393252867</v>
      </c>
    </row>
    <row r="82" spans="1:29">
      <c r="B82" s="149">
        <v>41334</v>
      </c>
      <c r="C82" s="190">
        <v>1753</v>
      </c>
      <c r="D82" s="191">
        <v>927</v>
      </c>
      <c r="E82" s="192">
        <v>825</v>
      </c>
      <c r="F82" s="190">
        <v>1099</v>
      </c>
      <c r="G82" s="191">
        <v>788</v>
      </c>
      <c r="H82" s="192">
        <v>312</v>
      </c>
      <c r="I82" s="190">
        <v>523</v>
      </c>
      <c r="J82" s="191">
        <v>276</v>
      </c>
      <c r="K82" s="192">
        <v>246</v>
      </c>
      <c r="L82" s="190">
        <v>138</v>
      </c>
      <c r="M82" s="191">
        <v>67</v>
      </c>
      <c r="N82" s="192">
        <v>70</v>
      </c>
      <c r="O82" s="193">
        <f t="shared" ref="O82" si="117">SUM(C82,F82,I82,L82)</f>
        <v>3513</v>
      </c>
      <c r="P82" s="194">
        <f t="shared" ref="P82" si="118">SUM(D82,G82,J82,M82)</f>
        <v>2058</v>
      </c>
      <c r="Q82" s="195">
        <f t="shared" ref="Q82" si="119">SUM(E82,H82,K82,N82)</f>
        <v>1453</v>
      </c>
      <c r="R82" s="131">
        <f>SUMIF('EMEA SAN CIOC'!$A$2:$A$409,Notes!$B82,'EMEA SAN CIOC'!$D$2:$D$409)</f>
        <v>6366.0445393252867</v>
      </c>
    </row>
    <row r="83" spans="1:29">
      <c r="B83" s="149"/>
      <c r="C83" s="190"/>
      <c r="D83" s="191"/>
      <c r="E83" s="192"/>
      <c r="F83" s="190"/>
      <c r="G83" s="191"/>
      <c r="H83" s="192"/>
      <c r="I83" s="190"/>
      <c r="J83" s="191"/>
      <c r="K83" s="192"/>
      <c r="L83" s="190"/>
      <c r="M83" s="191"/>
      <c r="N83" s="192"/>
      <c r="O83" s="193"/>
      <c r="P83" s="194"/>
      <c r="Q83" s="195"/>
      <c r="R83" s="131"/>
    </row>
    <row r="84" spans="1:29" ht="15" customHeight="1">
      <c r="B84" s="151"/>
      <c r="C84" s="152"/>
      <c r="D84" s="153"/>
      <c r="E84" s="154"/>
      <c r="F84" s="155"/>
      <c r="G84" s="153"/>
      <c r="H84" s="154"/>
      <c r="I84" s="155"/>
      <c r="J84" s="153"/>
      <c r="K84" s="154"/>
      <c r="L84" s="155"/>
      <c r="M84" s="153"/>
      <c r="N84" s="154"/>
      <c r="O84" s="156"/>
      <c r="P84" s="157"/>
      <c r="Q84" s="158"/>
      <c r="R84" s="157"/>
    </row>
    <row r="85" spans="1:29" ht="15" customHeight="1"/>
    <row r="86" spans="1:29" ht="15.75" customHeight="1">
      <c r="B86" s="159" t="s">
        <v>74</v>
      </c>
      <c r="C86" s="160" t="s">
        <v>75</v>
      </c>
    </row>
    <row r="87" spans="1:29" ht="15" customHeight="1" thickBot="1">
      <c r="C87" s="220" t="s">
        <v>149</v>
      </c>
    </row>
    <row r="88" spans="1:29" ht="15" customHeight="1">
      <c r="A88" s="125" t="s">
        <v>286</v>
      </c>
      <c r="C88" s="283">
        <v>40634</v>
      </c>
      <c r="D88" s="239" t="s">
        <v>135</v>
      </c>
      <c r="E88" s="240" t="s">
        <v>91</v>
      </c>
      <c r="F88" s="240" t="s">
        <v>23</v>
      </c>
      <c r="G88" s="240" t="s">
        <v>92</v>
      </c>
      <c r="H88" s="241" t="s">
        <v>21</v>
      </c>
      <c r="L88" s="224" t="s">
        <v>135</v>
      </c>
      <c r="M88" s="126" t="s">
        <v>18</v>
      </c>
      <c r="N88" s="126" t="s">
        <v>18</v>
      </c>
    </row>
    <row r="89" spans="1:29" ht="15.75" customHeight="1">
      <c r="C89" s="284"/>
      <c r="D89" s="218" t="s">
        <v>18</v>
      </c>
      <c r="E89" s="219">
        <v>459.37568359375007</v>
      </c>
      <c r="F89" s="219">
        <v>263.73001077247181</v>
      </c>
      <c r="G89" s="219">
        <v>195.64567282127828</v>
      </c>
      <c r="H89" s="289">
        <f>F89/E89</f>
        <v>0.57410529157590773</v>
      </c>
      <c r="I89" s="261"/>
      <c r="J89" s="261"/>
      <c r="K89" s="261"/>
      <c r="L89" s="126" t="s">
        <v>36</v>
      </c>
      <c r="M89" s="253" t="s">
        <v>138</v>
      </c>
      <c r="N89" s="253" t="s">
        <v>137</v>
      </c>
    </row>
    <row r="90" spans="1:29">
      <c r="C90" s="284"/>
      <c r="D90" s="218" t="s">
        <v>26</v>
      </c>
      <c r="E90" s="219">
        <v>139.4955957031251</v>
      </c>
      <c r="F90" s="219">
        <v>100.84684535952294</v>
      </c>
      <c r="G90" s="219">
        <v>38.648750343602153</v>
      </c>
      <c r="H90" s="289">
        <f>F90/E90</f>
        <v>0.72293927884393905</v>
      </c>
      <c r="I90" s="261"/>
      <c r="J90" s="261"/>
      <c r="K90" s="261"/>
      <c r="L90" s="249">
        <v>40198</v>
      </c>
      <c r="M90" s="119">
        <v>249.63839728624691</v>
      </c>
      <c r="N90" s="119">
        <v>275.5400390625</v>
      </c>
    </row>
    <row r="91" spans="1:29">
      <c r="C91" s="284"/>
      <c r="D91" s="218" t="s">
        <v>25</v>
      </c>
      <c r="E91" s="219">
        <v>827.08392578126632</v>
      </c>
      <c r="F91" s="219">
        <v>456.21800301069948</v>
      </c>
      <c r="G91" s="219">
        <v>370.86592277056684</v>
      </c>
      <c r="H91" s="289">
        <f>F91/E91</f>
        <v>0.55159819794557652</v>
      </c>
      <c r="I91" s="261"/>
      <c r="J91" s="291"/>
      <c r="K91" s="261"/>
      <c r="L91" s="249">
        <v>40229</v>
      </c>
      <c r="M91" s="119">
        <v>249.63839728624691</v>
      </c>
      <c r="N91" s="119">
        <v>289.95703125</v>
      </c>
    </row>
    <row r="92" spans="1:29">
      <c r="C92" s="284"/>
      <c r="D92" s="218" t="s">
        <v>72</v>
      </c>
      <c r="E92" s="219">
        <v>449.89857421874962</v>
      </c>
      <c r="F92" s="219">
        <v>260.15868204774381</v>
      </c>
      <c r="G92" s="219">
        <v>189.73989217100581</v>
      </c>
      <c r="H92" s="289">
        <f>F92/E92</f>
        <v>0.57826073909994102</v>
      </c>
      <c r="I92" s="261"/>
      <c r="J92" s="261"/>
      <c r="K92" s="261"/>
      <c r="L92" s="249">
        <v>40257</v>
      </c>
      <c r="M92" s="119">
        <v>249.63839728624691</v>
      </c>
      <c r="N92" s="119">
        <v>291.1572265625</v>
      </c>
    </row>
    <row r="93" spans="1:29" ht="15.75" thickBot="1">
      <c r="C93" s="285"/>
      <c r="D93" s="250" t="s">
        <v>73</v>
      </c>
      <c r="E93" s="242">
        <v>1875.8537792968912</v>
      </c>
      <c r="F93" s="242">
        <v>1080.953541190438</v>
      </c>
      <c r="G93" s="242">
        <v>794.90023810645312</v>
      </c>
      <c r="H93" s="290">
        <f>F93/E93</f>
        <v>0.57624616221185521</v>
      </c>
      <c r="I93" s="292"/>
      <c r="J93" s="292"/>
      <c r="K93" s="292"/>
      <c r="L93" s="249">
        <v>40288</v>
      </c>
      <c r="M93" s="119">
        <v>249.43653357028961</v>
      </c>
      <c r="N93" s="119">
        <v>297.14743256941438</v>
      </c>
    </row>
    <row r="94" spans="1:29" ht="30">
      <c r="C94" s="283">
        <v>40664</v>
      </c>
      <c r="D94" s="243" t="s">
        <v>148</v>
      </c>
      <c r="E94" s="240" t="s">
        <v>91</v>
      </c>
      <c r="F94" s="240" t="s">
        <v>23</v>
      </c>
      <c r="G94" s="240" t="s">
        <v>92</v>
      </c>
      <c r="H94" s="241" t="s">
        <v>21</v>
      </c>
      <c r="I94" s="261"/>
      <c r="J94" s="261"/>
      <c r="K94" s="261"/>
      <c r="L94" s="249">
        <v>40318</v>
      </c>
      <c r="M94" s="119">
        <v>249.24068026297857</v>
      </c>
      <c r="N94" s="119">
        <v>308.89867720939219</v>
      </c>
    </row>
    <row r="95" spans="1:29">
      <c r="C95" s="244"/>
      <c r="D95" s="236" t="s">
        <v>18</v>
      </c>
      <c r="E95" s="237">
        <v>1247.3736453386489</v>
      </c>
      <c r="F95" s="245">
        <v>648.55042226087187</v>
      </c>
      <c r="G95" s="236">
        <v>598.82322307777702</v>
      </c>
      <c r="H95" s="289">
        <f>F95/E95</f>
        <v>0.51993276007109901</v>
      </c>
      <c r="I95" s="261"/>
      <c r="J95" s="261"/>
      <c r="K95" s="261"/>
      <c r="L95" s="249">
        <v>40349</v>
      </c>
      <c r="M95" s="119">
        <v>249.24068026297857</v>
      </c>
      <c r="N95" s="119">
        <v>319.40223080851138</v>
      </c>
    </row>
    <row r="96" spans="1:29">
      <c r="C96" s="244"/>
      <c r="D96" s="236" t="s">
        <v>26</v>
      </c>
      <c r="E96" s="236">
        <v>195.82217490075101</v>
      </c>
      <c r="F96" s="245">
        <v>109.73885511635596</v>
      </c>
      <c r="G96" s="236">
        <v>86.083319784395044</v>
      </c>
      <c r="H96" s="289">
        <f>F96/E96</f>
        <v>0.56040055306287528</v>
      </c>
      <c r="I96" s="261"/>
      <c r="J96" s="291"/>
      <c r="K96" s="261"/>
      <c r="L96" s="249">
        <v>40379</v>
      </c>
      <c r="M96" s="119">
        <v>249.24068026297857</v>
      </c>
      <c r="N96" s="119">
        <v>325.17041341029108</v>
      </c>
      <c r="O96" s="215"/>
      <c r="P96" s="215"/>
      <c r="Q96" s="215"/>
      <c r="R96" s="215"/>
      <c r="S96" s="215"/>
      <c r="T96" s="215"/>
      <c r="U96" s="215"/>
      <c r="V96" s="215"/>
      <c r="W96" s="215"/>
      <c r="X96" s="215"/>
      <c r="Y96" s="215"/>
      <c r="Z96" s="215"/>
      <c r="AA96" s="215"/>
      <c r="AB96" s="215"/>
      <c r="AC96" s="215"/>
    </row>
    <row r="97" spans="3:29">
      <c r="C97" s="244"/>
      <c r="D97" s="236" t="s">
        <v>25</v>
      </c>
      <c r="E97" s="236">
        <v>1006.2262896656234</v>
      </c>
      <c r="F97" s="245">
        <v>546.18482227684069</v>
      </c>
      <c r="G97" s="236">
        <v>460.04146738878273</v>
      </c>
      <c r="H97" s="289">
        <f>F97/E97</f>
        <v>0.54280516011795121</v>
      </c>
      <c r="I97" s="261"/>
      <c r="J97" s="261"/>
      <c r="K97" s="261"/>
      <c r="L97" s="249">
        <v>40410</v>
      </c>
      <c r="M97" s="119">
        <v>249.24068026297857</v>
      </c>
      <c r="N97" s="119">
        <v>334.00415280275047</v>
      </c>
      <c r="O97" s="123"/>
      <c r="P97" s="123"/>
      <c r="Q97" s="123"/>
      <c r="R97" s="123"/>
      <c r="S97" s="123"/>
      <c r="T97" s="123"/>
      <c r="U97" s="123"/>
      <c r="V97" s="123"/>
      <c r="W97" s="123"/>
      <c r="X97" s="123"/>
      <c r="Y97" s="123"/>
      <c r="Z97" s="123"/>
      <c r="AA97" s="232"/>
      <c r="AB97" s="232"/>
      <c r="AC97" s="217"/>
    </row>
    <row r="98" spans="3:29">
      <c r="C98" s="246"/>
      <c r="D98" s="236" t="s">
        <v>72</v>
      </c>
      <c r="E98" s="236">
        <v>64.526552767157554</v>
      </c>
      <c r="F98" s="245">
        <v>26.086862554293678</v>
      </c>
      <c r="G98" s="236">
        <v>38.43969021286388</v>
      </c>
      <c r="H98" s="289">
        <f>F98/E98</f>
        <v>0.40428105075483367</v>
      </c>
      <c r="I98" s="292"/>
      <c r="J98" s="292"/>
      <c r="K98" s="292"/>
      <c r="L98" s="249">
        <v>40441</v>
      </c>
      <c r="M98" s="119">
        <v>249.24068026297857</v>
      </c>
      <c r="N98" s="119">
        <v>334.00415280275047</v>
      </c>
      <c r="O98" s="123"/>
      <c r="P98" s="123"/>
      <c r="Q98" s="123"/>
      <c r="R98" s="123"/>
      <c r="S98" s="123"/>
      <c r="T98" s="123"/>
      <c r="U98" s="123"/>
      <c r="V98" s="123"/>
      <c r="W98" s="123"/>
      <c r="X98" s="123"/>
      <c r="Y98" s="123"/>
      <c r="Z98" s="123"/>
      <c r="AA98" s="123"/>
      <c r="AB98" s="123"/>
      <c r="AC98" s="217"/>
    </row>
    <row r="99" spans="3:29" ht="15.75" thickBot="1">
      <c r="C99" s="286"/>
      <c r="D99" s="251" t="s">
        <v>73</v>
      </c>
      <c r="E99" s="251">
        <v>2513.9486626721809</v>
      </c>
      <c r="F99" s="251">
        <v>1330.5609622083623</v>
      </c>
      <c r="G99" s="251">
        <v>1183.3877004638186</v>
      </c>
      <c r="H99" s="290">
        <f>F99/E99</f>
        <v>0.52927133396353987</v>
      </c>
      <c r="I99" s="297"/>
      <c r="J99" s="297"/>
      <c r="K99" s="261"/>
      <c r="L99" s="249">
        <v>40471</v>
      </c>
      <c r="M99" s="119">
        <v>309.74032769312305</v>
      </c>
      <c r="N99" s="119">
        <v>339.10200565587729</v>
      </c>
    </row>
    <row r="100" spans="3:29" ht="30">
      <c r="C100" s="283">
        <v>40695</v>
      </c>
      <c r="D100" s="243" t="s">
        <v>148</v>
      </c>
      <c r="E100" s="240" t="s">
        <v>91</v>
      </c>
      <c r="F100" s="240" t="s">
        <v>23</v>
      </c>
      <c r="G100" s="240" t="s">
        <v>92</v>
      </c>
      <c r="H100" s="241" t="s">
        <v>21</v>
      </c>
      <c r="I100" s="297"/>
      <c r="J100" s="297"/>
      <c r="K100" s="261"/>
      <c r="L100" s="249">
        <v>40502</v>
      </c>
      <c r="M100" s="119">
        <v>309.74032768660379</v>
      </c>
      <c r="N100" s="119">
        <v>342.48983838036656</v>
      </c>
    </row>
    <row r="101" spans="3:29">
      <c r="C101" s="244"/>
      <c r="D101" s="236" t="s">
        <v>18</v>
      </c>
      <c r="E101" s="255">
        <v>824.19097656249915</v>
      </c>
      <c r="F101" s="245">
        <v>471.03094985933501</v>
      </c>
      <c r="G101" s="236">
        <v>353.16002670316414</v>
      </c>
      <c r="H101" s="289">
        <f>F101/E101</f>
        <v>0.57150704539849606</v>
      </c>
      <c r="I101" s="297"/>
      <c r="J101" s="297"/>
      <c r="K101" s="261"/>
      <c r="L101" s="249">
        <v>40532</v>
      </c>
      <c r="M101" s="119">
        <v>309.74032773875786</v>
      </c>
      <c r="N101" s="119">
        <v>373.86933060362901</v>
      </c>
    </row>
    <row r="102" spans="3:29">
      <c r="C102" s="244"/>
      <c r="D102" s="236" t="s">
        <v>26</v>
      </c>
      <c r="E102" s="236">
        <v>202.10514648437504</v>
      </c>
      <c r="F102" s="245">
        <v>83.536828771231328</v>
      </c>
      <c r="G102" s="236">
        <v>118.56831771314373</v>
      </c>
      <c r="H102" s="289">
        <f>F102/E102</f>
        <v>0.41333350597130708</v>
      </c>
      <c r="I102" s="297"/>
      <c r="J102" s="297"/>
      <c r="K102" s="261"/>
      <c r="L102" s="249">
        <v>40563</v>
      </c>
      <c r="M102" s="119">
        <v>309.74032784306598</v>
      </c>
      <c r="N102" s="119">
        <v>379.76055143401027</v>
      </c>
    </row>
    <row r="103" spans="3:29">
      <c r="C103" s="244"/>
      <c r="D103" s="236" t="s">
        <v>25</v>
      </c>
      <c r="E103" s="236">
        <v>904.84869140624801</v>
      </c>
      <c r="F103" s="245">
        <v>489.96887449917551</v>
      </c>
      <c r="G103" s="236">
        <v>414.87981690707255</v>
      </c>
      <c r="H103" s="289">
        <f>F103/E103</f>
        <v>0.54149260440185043</v>
      </c>
      <c r="I103" s="292"/>
      <c r="J103" s="292"/>
      <c r="K103" s="292"/>
      <c r="L103" s="249">
        <v>40594</v>
      </c>
      <c r="M103" s="119">
        <v>322.43837115128656</v>
      </c>
      <c r="N103" s="119">
        <v>395.36000009998679</v>
      </c>
    </row>
    <row r="104" spans="3:29">
      <c r="C104" s="246"/>
      <c r="D104" s="236" t="s">
        <v>72</v>
      </c>
      <c r="E104" s="236">
        <v>115.75480468750011</v>
      </c>
      <c r="F104" s="245">
        <v>0</v>
      </c>
      <c r="G104" s="236">
        <v>115.75480468750011</v>
      </c>
      <c r="H104" s="289">
        <f>F104/E104</f>
        <v>0</v>
      </c>
      <c r="I104" s="293"/>
      <c r="J104" s="294"/>
      <c r="K104" s="295"/>
      <c r="L104" s="249">
        <v>40622</v>
      </c>
      <c r="M104" s="119">
        <v>322.43837115780582</v>
      </c>
      <c r="N104" s="119">
        <v>400.00014520436525</v>
      </c>
    </row>
    <row r="105" spans="3:29" ht="15.75" thickBot="1">
      <c r="C105" s="286"/>
      <c r="D105" s="251" t="s">
        <v>73</v>
      </c>
      <c r="E105" s="251">
        <v>2046.8996191406222</v>
      </c>
      <c r="F105" s="251">
        <v>1044.5366531297418</v>
      </c>
      <c r="G105" s="251">
        <v>1002.3629660108807</v>
      </c>
      <c r="H105" s="290">
        <f>F105/E105</f>
        <v>0.51030184546533053</v>
      </c>
      <c r="I105" s="293"/>
      <c r="J105" s="296"/>
      <c r="K105" s="296"/>
      <c r="L105" s="249">
        <v>40651</v>
      </c>
      <c r="M105" s="119">
        <v>322.43837109261324</v>
      </c>
      <c r="N105" s="119">
        <v>419.41598073765635</v>
      </c>
    </row>
    <row r="106" spans="3:29" ht="30">
      <c r="C106" s="283">
        <v>40725</v>
      </c>
      <c r="D106" s="243" t="s">
        <v>148</v>
      </c>
      <c r="E106" s="240" t="s">
        <v>91</v>
      </c>
      <c r="F106" s="240" t="s">
        <v>23</v>
      </c>
      <c r="G106" s="240" t="s">
        <v>92</v>
      </c>
      <c r="H106" s="241" t="s">
        <v>21</v>
      </c>
      <c r="I106" s="293"/>
      <c r="J106" s="293"/>
      <c r="K106" s="293"/>
      <c r="L106" s="249">
        <v>40686</v>
      </c>
      <c r="M106" s="254">
        <v>322.43837109261324</v>
      </c>
      <c r="N106" s="119">
        <v>433.53300634026527</v>
      </c>
    </row>
    <row r="107" spans="3:29">
      <c r="C107" s="287"/>
      <c r="D107" s="236" t="s">
        <v>18</v>
      </c>
      <c r="E107" s="261">
        <v>827.01114257812412</v>
      </c>
      <c r="F107" s="261">
        <v>541.12194585715974</v>
      </c>
      <c r="G107" s="261">
        <v>285.88919672096443</v>
      </c>
      <c r="H107" s="289">
        <f>F107/E107</f>
        <v>0.65431034480414185</v>
      </c>
      <c r="L107" s="249">
        <v>40714</v>
      </c>
      <c r="M107" s="233">
        <v>328.2743085991325</v>
      </c>
      <c r="N107" s="233">
        <v>446.46310571208596</v>
      </c>
    </row>
    <row r="108" spans="3:29">
      <c r="C108" s="287"/>
      <c r="D108" s="236" t="s">
        <v>26</v>
      </c>
      <c r="E108" s="260">
        <v>195.30961914062505</v>
      </c>
      <c r="F108" s="260">
        <v>100.34198690808682</v>
      </c>
      <c r="G108" s="260">
        <v>94.967632232538207</v>
      </c>
      <c r="H108" s="289">
        <f>F108/E108</f>
        <v>0.51375855090803035</v>
      </c>
      <c r="L108" s="249">
        <v>40744</v>
      </c>
      <c r="M108" s="233">
        <v>328.2743085991325</v>
      </c>
      <c r="N108" s="233">
        <v>450.07795513793826</v>
      </c>
    </row>
    <row r="109" spans="3:29">
      <c r="C109" s="287"/>
      <c r="D109" s="236" t="s">
        <v>25</v>
      </c>
      <c r="E109" s="260">
        <v>904.77342773437272</v>
      </c>
      <c r="F109" s="260">
        <v>558.44740640037662</v>
      </c>
      <c r="G109" s="260">
        <v>346.3260213339961</v>
      </c>
      <c r="H109" s="289">
        <f>F109/E109</f>
        <v>0.61722348300919383</v>
      </c>
      <c r="L109" s="249">
        <v>40775</v>
      </c>
      <c r="M109" s="233">
        <v>336.0682102139773</v>
      </c>
      <c r="N109" s="233">
        <f>484873.957149506/1024</f>
        <v>473.50972377881448</v>
      </c>
    </row>
    <row r="110" spans="3:29">
      <c r="C110" s="287"/>
      <c r="D110" s="236" t="s">
        <v>72</v>
      </c>
      <c r="E110" s="260">
        <v>116.34749023437512</v>
      </c>
      <c r="F110" s="260">
        <v>0</v>
      </c>
      <c r="G110" s="260">
        <v>116.34749023437512</v>
      </c>
      <c r="H110" s="289">
        <f>F110/E110</f>
        <v>0</v>
      </c>
      <c r="L110" s="249">
        <v>40806</v>
      </c>
      <c r="M110" s="233">
        <v>335.51668265515139</v>
      </c>
      <c r="N110" s="233">
        <v>488.22186169400811</v>
      </c>
    </row>
    <row r="111" spans="3:29" ht="15.75" thickBot="1">
      <c r="C111" s="288"/>
      <c r="D111" s="251" t="s">
        <v>73</v>
      </c>
      <c r="E111" s="242">
        <v>2043.4416796874971</v>
      </c>
      <c r="F111" s="242">
        <v>1199.9113391656233</v>
      </c>
      <c r="G111" s="242">
        <v>843.53034052187377</v>
      </c>
      <c r="H111" s="290">
        <f>F111/E111</f>
        <v>0.58720116707667691</v>
      </c>
      <c r="L111" s="249">
        <v>40836</v>
      </c>
      <c r="M111" s="303">
        <v>335.77849468642046</v>
      </c>
      <c r="N111" s="110">
        <v>488.22186169400811</v>
      </c>
    </row>
    <row r="112" spans="3:29" ht="30">
      <c r="C112" s="283">
        <v>40756</v>
      </c>
      <c r="D112" s="243" t="s">
        <v>148</v>
      </c>
      <c r="E112" s="240" t="s">
        <v>91</v>
      </c>
      <c r="F112" s="240" t="s">
        <v>23</v>
      </c>
      <c r="G112" s="240" t="s">
        <v>92</v>
      </c>
      <c r="H112" s="241" t="s">
        <v>21</v>
      </c>
      <c r="J112" s="261"/>
      <c r="K112" s="261"/>
      <c r="L112" s="249">
        <v>40867</v>
      </c>
      <c r="M112" s="303">
        <v>335.77849468642046</v>
      </c>
      <c r="N112" s="110">
        <v>488.22186169400811</v>
      </c>
    </row>
    <row r="113" spans="3:14">
      <c r="C113" s="287"/>
      <c r="D113" s="236" t="s">
        <v>18</v>
      </c>
      <c r="E113" s="280">
        <v>812.94924804687776</v>
      </c>
      <c r="F113" s="279">
        <v>512.93754214584942</v>
      </c>
      <c r="G113" s="279">
        <v>300.01170590102822</v>
      </c>
      <c r="H113" s="289">
        <f>F113/E113</f>
        <v>0.63095887397422312</v>
      </c>
      <c r="J113" s="261"/>
      <c r="K113" s="261"/>
      <c r="L113" s="249">
        <v>40889</v>
      </c>
      <c r="M113" s="303">
        <v>335.77849468642046</v>
      </c>
      <c r="N113" s="110">
        <v>497.646484375</v>
      </c>
    </row>
    <row r="114" spans="3:14">
      <c r="C114" s="287"/>
      <c r="D114" s="236" t="s">
        <v>26</v>
      </c>
      <c r="E114" s="281">
        <v>184.15664062500008</v>
      </c>
      <c r="F114" s="281">
        <v>95.521589796955979</v>
      </c>
      <c r="G114" s="281">
        <v>88.635050828044101</v>
      </c>
      <c r="H114" s="289">
        <f>F114/E114</f>
        <v>0.51869750378140045</v>
      </c>
      <c r="J114" s="261"/>
      <c r="K114" s="291"/>
      <c r="L114" s="249">
        <v>40917</v>
      </c>
      <c r="M114" s="316">
        <v>335.77849468642046</v>
      </c>
      <c r="N114" s="110">
        <v>508.2705078125</v>
      </c>
    </row>
    <row r="115" spans="3:14">
      <c r="C115" s="287"/>
      <c r="D115" s="236" t="s">
        <v>25</v>
      </c>
      <c r="E115" s="281">
        <v>923.66816406249677</v>
      </c>
      <c r="F115" s="281">
        <v>590.72326495604852</v>
      </c>
      <c r="G115" s="281">
        <v>332.94489910644819</v>
      </c>
      <c r="H115" s="289">
        <f>F115/E115</f>
        <v>0.63954057088848559</v>
      </c>
      <c r="J115" s="261"/>
      <c r="K115" s="261"/>
      <c r="L115" s="249">
        <v>40948</v>
      </c>
      <c r="M115" s="316">
        <v>335.77849468642046</v>
      </c>
      <c r="N115" s="110">
        <v>523.41796875</v>
      </c>
    </row>
    <row r="116" spans="3:14">
      <c r="C116" s="287"/>
      <c r="D116" s="236" t="s">
        <v>72</v>
      </c>
      <c r="E116" s="281">
        <v>118.97588867187508</v>
      </c>
      <c r="F116" s="281">
        <v>0</v>
      </c>
      <c r="G116" s="281">
        <v>118.97588867187508</v>
      </c>
      <c r="H116" s="289">
        <f>F116/E116</f>
        <v>0</v>
      </c>
      <c r="J116" s="292"/>
      <c r="K116" s="292"/>
      <c r="L116" s="249">
        <v>40980</v>
      </c>
      <c r="M116" s="316">
        <v>335.77849468642046</v>
      </c>
      <c r="N116" s="110">
        <v>537.5888671875</v>
      </c>
    </row>
    <row r="117" spans="3:14" ht="15.75" thickBot="1">
      <c r="C117" s="288"/>
      <c r="D117" s="251" t="s">
        <v>73</v>
      </c>
      <c r="E117" s="282">
        <v>2039.7499414062497</v>
      </c>
      <c r="F117" s="282">
        <v>1199.1823968988538</v>
      </c>
      <c r="G117" s="282">
        <v>840.5675445073955</v>
      </c>
      <c r="H117" s="290">
        <f>F117/E117</f>
        <v>0.58790657254394152</v>
      </c>
      <c r="J117" s="238"/>
      <c r="K117" s="238"/>
      <c r="L117" s="249">
        <v>41011</v>
      </c>
      <c r="M117" s="316">
        <v>335.77849468642046</v>
      </c>
      <c r="N117" s="110">
        <v>557.4560546875</v>
      </c>
    </row>
    <row r="118" spans="3:14" ht="30">
      <c r="C118" s="283">
        <v>40787</v>
      </c>
      <c r="D118" s="243" t="s">
        <v>148</v>
      </c>
      <c r="E118" s="240" t="s">
        <v>91</v>
      </c>
      <c r="F118" s="240" t="s">
        <v>23</v>
      </c>
      <c r="G118" s="240" t="s">
        <v>92</v>
      </c>
      <c r="H118" s="241" t="s">
        <v>21</v>
      </c>
      <c r="L118" s="249">
        <v>41041</v>
      </c>
      <c r="M118" s="316">
        <v>343.63285562449266</v>
      </c>
      <c r="N118" s="110">
        <v>557.4560546875</v>
      </c>
    </row>
    <row r="119" spans="3:14">
      <c r="C119" s="287"/>
      <c r="D119" s="236" t="s">
        <v>18</v>
      </c>
      <c r="E119" s="280">
        <v>1055.8451757812493</v>
      </c>
      <c r="F119" s="279">
        <v>604.02269226363808</v>
      </c>
      <c r="G119" s="279">
        <v>500.32735074372999</v>
      </c>
      <c r="H119" s="289">
        <f>F119/E119</f>
        <v>0.57207505997903985</v>
      </c>
      <c r="J119" s="238"/>
      <c r="K119" s="238"/>
      <c r="L119" s="249">
        <v>41062</v>
      </c>
      <c r="M119" s="316">
        <v>343.63285562449266</v>
      </c>
      <c r="N119" s="110">
        <v>573</v>
      </c>
    </row>
    <row r="120" spans="3:14">
      <c r="C120" s="287"/>
      <c r="D120" s="236" t="s">
        <v>26</v>
      </c>
      <c r="E120" s="281">
        <v>194.11055664062491</v>
      </c>
      <c r="F120" s="281">
        <v>143.2008695491669</v>
      </c>
      <c r="G120" s="281">
        <v>50.909687091458025</v>
      </c>
      <c r="H120" s="289">
        <f>F120/E120</f>
        <v>0.73772839575277771</v>
      </c>
      <c r="J120" s="238"/>
      <c r="K120" s="306"/>
      <c r="L120" s="249">
        <v>41092</v>
      </c>
      <c r="M120" s="316">
        <v>344.02491363936235</v>
      </c>
      <c r="N120" s="110">
        <v>583.492769625037</v>
      </c>
    </row>
    <row r="121" spans="3:14">
      <c r="C121" s="287"/>
      <c r="D121" s="236" t="s">
        <v>25</v>
      </c>
      <c r="E121" s="281">
        <v>1016.213359375</v>
      </c>
      <c r="F121" s="281">
        <v>611.33534294826973</v>
      </c>
      <c r="G121" s="281">
        <v>404.87801642673026</v>
      </c>
      <c r="H121" s="289">
        <f>F121/E121</f>
        <v>0.60158168292951619</v>
      </c>
      <c r="K121" s="162"/>
      <c r="L121" s="249">
        <v>41122</v>
      </c>
      <c r="M121" s="316">
        <v>344.02491363936235</v>
      </c>
      <c r="N121" s="110">
        <v>583.492769625037</v>
      </c>
    </row>
    <row r="122" spans="3:14">
      <c r="C122" s="287"/>
      <c r="D122" s="236" t="s">
        <v>72</v>
      </c>
      <c r="E122" s="281">
        <v>126.97957031249999</v>
      </c>
      <c r="F122" s="281">
        <v>76.244182620267424</v>
      </c>
      <c r="G122" s="281">
        <v>50.735387692232564</v>
      </c>
      <c r="H122" s="289">
        <f>F122/E122</f>
        <v>0.60044448435782649</v>
      </c>
      <c r="J122" s="238"/>
      <c r="K122" s="306"/>
      <c r="L122" s="249">
        <v>41153</v>
      </c>
      <c r="M122" s="316">
        <v>344.02491363936235</v>
      </c>
      <c r="N122" s="110">
        <v>611.431640625</v>
      </c>
    </row>
    <row r="123" spans="3:14" ht="15.75" thickBot="1">
      <c r="C123" s="288"/>
      <c r="D123" s="251" t="s">
        <v>73</v>
      </c>
      <c r="E123" s="282">
        <v>2393.1486621093745</v>
      </c>
      <c r="F123" s="282">
        <v>1386.2982201552234</v>
      </c>
      <c r="G123" s="282">
        <v>1006.8504419541509</v>
      </c>
      <c r="H123" s="298">
        <f>F123/E123</f>
        <v>0.57927793709786057</v>
      </c>
      <c r="J123" s="238"/>
      <c r="K123" s="306"/>
      <c r="L123" s="249">
        <v>41183</v>
      </c>
      <c r="M123" s="316">
        <v>344.02491363936235</v>
      </c>
      <c r="N123" s="110">
        <v>659.07998928558084</v>
      </c>
    </row>
    <row r="124" spans="3:14" ht="30">
      <c r="C124" s="283">
        <v>40817</v>
      </c>
      <c r="D124" s="243" t="s">
        <v>148</v>
      </c>
      <c r="E124" s="240" t="s">
        <v>91</v>
      </c>
      <c r="F124" s="240" t="s">
        <v>23</v>
      </c>
      <c r="G124" s="240" t="s">
        <v>92</v>
      </c>
      <c r="H124" s="241" t="s">
        <v>21</v>
      </c>
      <c r="L124" s="249">
        <v>41244</v>
      </c>
      <c r="M124" s="316">
        <v>344.02491363936235</v>
      </c>
      <c r="N124" s="110">
        <v>685</v>
      </c>
    </row>
    <row r="125" spans="3:14">
      <c r="C125" s="287"/>
      <c r="D125" s="236" t="s">
        <v>18</v>
      </c>
      <c r="E125" s="281">
        <v>1260.8712710789275</v>
      </c>
      <c r="F125" s="281">
        <v>681.20808382749112</v>
      </c>
      <c r="G125" s="279">
        <v>579.6631872514364</v>
      </c>
      <c r="H125" s="289">
        <v>0.540267749335411</v>
      </c>
      <c r="L125" s="249">
        <v>41334</v>
      </c>
      <c r="M125" s="316">
        <v>227</v>
      </c>
      <c r="N125" s="110">
        <v>665</v>
      </c>
    </row>
    <row r="126" spans="3:14">
      <c r="C126" s="287"/>
      <c r="D126" s="236" t="s">
        <v>26</v>
      </c>
      <c r="E126" s="281">
        <v>127.72559889657155</v>
      </c>
      <c r="F126" s="281">
        <v>92.85010861561716</v>
      </c>
      <c r="G126" s="279">
        <v>34.875490280954395</v>
      </c>
      <c r="H126" s="289">
        <v>0.72694987862851557</v>
      </c>
    </row>
    <row r="127" spans="3:14">
      <c r="C127" s="287"/>
      <c r="D127" s="236" t="s">
        <v>25</v>
      </c>
      <c r="E127" s="281">
        <v>1142.0592156001501</v>
      </c>
      <c r="F127" s="281">
        <v>808.04073671118329</v>
      </c>
      <c r="G127" s="279">
        <v>334.0184788889668</v>
      </c>
      <c r="H127" s="289">
        <v>0.70752963215358267</v>
      </c>
    </row>
    <row r="128" spans="3:14">
      <c r="C128" s="287"/>
      <c r="D128" s="236" t="s">
        <v>72</v>
      </c>
      <c r="E128" s="281">
        <v>225.03928801945281</v>
      </c>
      <c r="F128" s="281">
        <v>134.71956645821584</v>
      </c>
      <c r="G128" s="279">
        <v>90.319721561236975</v>
      </c>
      <c r="H128" s="289">
        <v>0.59864909653718079</v>
      </c>
    </row>
    <row r="129" spans="1:8" ht="15.75" thickBot="1">
      <c r="C129" s="288"/>
      <c r="D129" s="251" t="s">
        <v>73</v>
      </c>
      <c r="E129" s="282">
        <v>2755.6953735951015</v>
      </c>
      <c r="F129" s="282">
        <v>1716.8184956125074</v>
      </c>
      <c r="G129" s="282">
        <v>1038.8768779825946</v>
      </c>
      <c r="H129" s="298">
        <v>0.62300735852843292</v>
      </c>
    </row>
    <row r="130" spans="1:8" ht="30">
      <c r="A130" t="s">
        <v>209</v>
      </c>
      <c r="C130" s="283">
        <v>40848</v>
      </c>
      <c r="D130" s="243" t="s">
        <v>148</v>
      </c>
      <c r="E130" s="240" t="s">
        <v>91</v>
      </c>
      <c r="F130" s="240" t="s">
        <v>23</v>
      </c>
      <c r="G130" s="240" t="s">
        <v>92</v>
      </c>
      <c r="H130" s="241" t="s">
        <v>21</v>
      </c>
    </row>
    <row r="131" spans="1:8">
      <c r="C131" s="287"/>
      <c r="D131" s="236" t="s">
        <v>18</v>
      </c>
      <c r="E131" s="281">
        <v>1226.8867634746009</v>
      </c>
      <c r="F131" s="281">
        <v>717.57101306278571</v>
      </c>
      <c r="G131" s="279">
        <v>509.3157504118152</v>
      </c>
      <c r="H131" s="289">
        <v>0.58487142776778434</v>
      </c>
    </row>
    <row r="132" spans="1:8">
      <c r="C132" s="287"/>
      <c r="D132" s="236" t="s">
        <v>26</v>
      </c>
      <c r="E132" s="281">
        <v>139.64476718357628</v>
      </c>
      <c r="F132" s="281">
        <v>94.672479008265881</v>
      </c>
      <c r="G132" s="279">
        <v>44.972288175310396</v>
      </c>
      <c r="H132" s="289">
        <v>0.67795221344606449</v>
      </c>
    </row>
    <row r="133" spans="1:8">
      <c r="C133" s="287"/>
      <c r="D133" s="236" t="s">
        <v>25</v>
      </c>
      <c r="E133" s="281">
        <v>1217.8177409035827</v>
      </c>
      <c r="F133" s="281">
        <v>917.84660611655931</v>
      </c>
      <c r="G133" s="279">
        <v>299.9711347870234</v>
      </c>
      <c r="H133" s="289">
        <v>0.75368142152005912</v>
      </c>
    </row>
    <row r="134" spans="1:8">
      <c r="C134" s="287"/>
      <c r="D134" s="236" t="s">
        <v>72</v>
      </c>
      <c r="E134" s="281">
        <v>236.41420768192833</v>
      </c>
      <c r="F134" s="281">
        <v>162.7489313875179</v>
      </c>
      <c r="G134" s="279">
        <v>73.665276294410432</v>
      </c>
      <c r="H134" s="289">
        <v>0.68840588297671312</v>
      </c>
    </row>
    <row r="135" spans="1:8" ht="15.75" thickBot="1">
      <c r="C135" s="288"/>
      <c r="D135" s="251" t="s">
        <v>73</v>
      </c>
      <c r="E135" s="282">
        <v>2820.7634792436884</v>
      </c>
      <c r="F135" s="282">
        <v>1892.8390295751287</v>
      </c>
      <c r="G135" s="282">
        <v>927.92444966855942</v>
      </c>
      <c r="H135" s="298">
        <v>0.67103783904726477</v>
      </c>
    </row>
    <row r="136" spans="1:8" ht="30">
      <c r="A136" t="s">
        <v>209</v>
      </c>
      <c r="C136" s="283">
        <v>40878</v>
      </c>
      <c r="D136" s="243" t="s">
        <v>148</v>
      </c>
      <c r="E136" s="240" t="s">
        <v>91</v>
      </c>
      <c r="F136" s="240" t="s">
        <v>23</v>
      </c>
      <c r="G136" s="240" t="s">
        <v>92</v>
      </c>
      <c r="H136" s="241" t="s">
        <v>21</v>
      </c>
    </row>
    <row r="137" spans="1:8">
      <c r="C137" s="287"/>
      <c r="D137" s="236" t="s">
        <v>18</v>
      </c>
      <c r="E137" s="281">
        <v>1318.1517615999496</v>
      </c>
      <c r="F137" s="281">
        <v>772.39919042037468</v>
      </c>
      <c r="G137" s="279">
        <v>545.75257117957494</v>
      </c>
      <c r="H137" s="289">
        <v>0.58597136757822943</v>
      </c>
    </row>
    <row r="138" spans="1:8">
      <c r="C138" s="287"/>
      <c r="D138" s="236" t="s">
        <v>26</v>
      </c>
      <c r="E138" s="281">
        <v>131.37642278398786</v>
      </c>
      <c r="F138" s="281">
        <v>100.15207163185052</v>
      </c>
      <c r="G138" s="279">
        <v>31.224351152137345</v>
      </c>
      <c r="H138" s="289">
        <v>0.76232911133927628</v>
      </c>
    </row>
    <row r="139" spans="1:8">
      <c r="C139" s="287"/>
      <c r="D139" s="236" t="s">
        <v>25</v>
      </c>
      <c r="E139" s="281">
        <v>1147.7502924128946</v>
      </c>
      <c r="F139" s="281">
        <v>870.41763180560815</v>
      </c>
      <c r="G139" s="279">
        <v>277.33266060728647</v>
      </c>
      <c r="H139" s="289">
        <v>0.75836846878578867</v>
      </c>
    </row>
    <row r="140" spans="1:8">
      <c r="C140" s="287"/>
      <c r="D140" s="236" t="s">
        <v>72</v>
      </c>
      <c r="E140" s="281">
        <v>245.01768190111429</v>
      </c>
      <c r="F140" s="281">
        <v>173.51656772257851</v>
      </c>
      <c r="G140" s="279">
        <v>71.501114178535772</v>
      </c>
      <c r="H140" s="289">
        <v>0.70817977860311065</v>
      </c>
    </row>
    <row r="141" spans="1:8" ht="15.75" thickBot="1">
      <c r="C141" s="288"/>
      <c r="D141" s="251" t="s">
        <v>73</v>
      </c>
      <c r="E141" s="282">
        <v>2842.2961586979468</v>
      </c>
      <c r="F141" s="282">
        <v>1916.4854615804118</v>
      </c>
      <c r="G141" s="282">
        <v>925.81069711753457</v>
      </c>
      <c r="H141" s="298">
        <v>0.6742736697988404</v>
      </c>
    </row>
    <row r="142" spans="1:8" ht="30">
      <c r="A142" t="s">
        <v>209</v>
      </c>
      <c r="C142" s="283">
        <v>40909</v>
      </c>
      <c r="D142" s="243" t="s">
        <v>148</v>
      </c>
      <c r="E142" s="240" t="s">
        <v>91</v>
      </c>
      <c r="F142" s="240" t="s">
        <v>23</v>
      </c>
      <c r="G142" s="240" t="s">
        <v>92</v>
      </c>
      <c r="H142" s="241" t="s">
        <v>21</v>
      </c>
    </row>
    <row r="143" spans="1:8">
      <c r="C143" s="287"/>
      <c r="D143" s="236" t="s">
        <v>18</v>
      </c>
      <c r="E143" s="281">
        <v>1409.177450621469</v>
      </c>
      <c r="F143" s="281">
        <v>869.53014258948372</v>
      </c>
      <c r="G143" s="279">
        <v>539.64730803198529</v>
      </c>
      <c r="H143" s="289">
        <v>0.61704801067176285</v>
      </c>
    </row>
    <row r="144" spans="1:8">
      <c r="C144" s="287"/>
      <c r="D144" s="236" t="s">
        <v>26</v>
      </c>
      <c r="E144" s="281">
        <v>126.11549826485769</v>
      </c>
      <c r="F144" s="281">
        <v>97.094473191679455</v>
      </c>
      <c r="G144" s="279">
        <v>29.021025073178237</v>
      </c>
      <c r="H144" s="289">
        <v>0.76988533945105941</v>
      </c>
    </row>
    <row r="145" spans="1:13">
      <c r="C145" s="287"/>
      <c r="D145" s="236" t="s">
        <v>25</v>
      </c>
      <c r="E145" s="281">
        <v>1167.9133882141116</v>
      </c>
      <c r="F145" s="281">
        <v>841.42764146031209</v>
      </c>
      <c r="G145" s="279">
        <v>326.4857467537995</v>
      </c>
      <c r="H145" s="289">
        <v>0.72045380244074619</v>
      </c>
    </row>
    <row r="146" spans="1:13">
      <c r="C146" s="287"/>
      <c r="D146" s="236" t="s">
        <v>72</v>
      </c>
      <c r="E146" s="281">
        <v>311.666229863848</v>
      </c>
      <c r="F146" s="281">
        <v>201.74613685982652</v>
      </c>
      <c r="G146" s="279">
        <v>109.92009300402148</v>
      </c>
      <c r="H146" s="289">
        <v>0.64731471532209217</v>
      </c>
    </row>
    <row r="147" spans="1:13" ht="15.75" thickBot="1">
      <c r="C147" s="288"/>
      <c r="D147" s="251" t="s">
        <v>73</v>
      </c>
      <c r="E147" s="282">
        <v>3014.8725669642863</v>
      </c>
      <c r="F147" s="282">
        <v>2009.7983941013017</v>
      </c>
      <c r="G147" s="282">
        <v>1005.0741728629846</v>
      </c>
      <c r="H147" s="298">
        <v>0.66662797496777559</v>
      </c>
    </row>
    <row r="148" spans="1:13" ht="30">
      <c r="A148" t="s">
        <v>227</v>
      </c>
      <c r="C148" s="283">
        <v>40940</v>
      </c>
      <c r="D148" s="243" t="s">
        <v>148</v>
      </c>
      <c r="E148" s="240" t="s">
        <v>91</v>
      </c>
      <c r="F148" s="240" t="s">
        <v>23</v>
      </c>
      <c r="G148" s="240" t="s">
        <v>92</v>
      </c>
      <c r="H148" s="241" t="s">
        <v>21</v>
      </c>
    </row>
    <row r="149" spans="1:13">
      <c r="C149" s="287"/>
      <c r="D149" s="236" t="s">
        <v>18</v>
      </c>
      <c r="E149" s="281">
        <v>1455.860382101878</v>
      </c>
      <c r="F149" s="281">
        <v>881.18608198597292</v>
      </c>
      <c r="G149" s="279">
        <v>574.67430011590511</v>
      </c>
      <c r="H149" s="289">
        <v>0.6052682611733502</v>
      </c>
      <c r="I149" s="96"/>
      <c r="J149" s="236"/>
      <c r="K149" s="96"/>
      <c r="L149" s="319"/>
      <c r="M149" s="96"/>
    </row>
    <row r="150" spans="1:13">
      <c r="C150" s="287"/>
      <c r="D150" s="236" t="s">
        <v>26</v>
      </c>
      <c r="E150" s="281">
        <v>187.85430997576051</v>
      </c>
      <c r="F150" s="281">
        <v>162.05348044886745</v>
      </c>
      <c r="G150" s="279">
        <v>25.800829526893068</v>
      </c>
      <c r="H150" s="289">
        <v>0.8626551100678912</v>
      </c>
      <c r="I150" s="320"/>
      <c r="J150" s="320"/>
      <c r="K150" s="320"/>
      <c r="L150" s="320"/>
      <c r="M150" s="320"/>
    </row>
    <row r="151" spans="1:13">
      <c r="C151" s="287"/>
      <c r="D151" s="236" t="s">
        <v>25</v>
      </c>
      <c r="E151" s="281">
        <v>1321.0336973844267</v>
      </c>
      <c r="F151" s="281">
        <v>971.88245716291442</v>
      </c>
      <c r="G151" s="279">
        <v>349.15124022151224</v>
      </c>
      <c r="H151" s="289">
        <v>0.73569846029453123</v>
      </c>
      <c r="I151" s="103"/>
      <c r="J151" s="119"/>
      <c r="K151" s="119"/>
      <c r="L151" s="114"/>
      <c r="M151" s="114"/>
    </row>
    <row r="152" spans="1:13">
      <c r="C152" s="287"/>
      <c r="D152" s="236" t="s">
        <v>72</v>
      </c>
      <c r="E152" s="281">
        <v>104.48324715205601</v>
      </c>
      <c r="F152" s="281">
        <v>54.416490408546153</v>
      </c>
      <c r="G152" s="279">
        <v>50.066756743509856</v>
      </c>
      <c r="H152" s="289">
        <v>0.52081545981580213</v>
      </c>
      <c r="I152" s="103"/>
      <c r="J152" s="119"/>
      <c r="K152" s="119"/>
      <c r="L152" s="114"/>
      <c r="M152" s="114"/>
    </row>
    <row r="153" spans="1:13" ht="15.75" thickBot="1">
      <c r="C153" s="288"/>
      <c r="D153" s="251" t="s">
        <v>73</v>
      </c>
      <c r="E153" s="282">
        <v>3069.2316366141213</v>
      </c>
      <c r="F153" s="282">
        <v>2069.5385100063008</v>
      </c>
      <c r="G153" s="282">
        <v>999.6931266078202</v>
      </c>
      <c r="H153" s="298">
        <v>0.67428553952003112</v>
      </c>
      <c r="I153" s="103"/>
      <c r="J153" s="119"/>
      <c r="K153" s="119"/>
      <c r="L153" s="114"/>
      <c r="M153" s="114"/>
    </row>
    <row r="154" spans="1:13" ht="30">
      <c r="A154" t="s">
        <v>227</v>
      </c>
      <c r="C154" s="283">
        <v>40969</v>
      </c>
      <c r="D154" s="243" t="s">
        <v>148</v>
      </c>
      <c r="E154" s="240" t="s">
        <v>91</v>
      </c>
      <c r="F154" s="240" t="s">
        <v>23</v>
      </c>
      <c r="G154" s="240" t="s">
        <v>92</v>
      </c>
      <c r="H154" s="241" t="s">
        <v>21</v>
      </c>
      <c r="I154" s="103"/>
      <c r="J154" s="119"/>
      <c r="K154" s="119"/>
      <c r="L154" s="114"/>
      <c r="M154" s="114"/>
    </row>
    <row r="155" spans="1:13">
      <c r="C155" s="287"/>
      <c r="D155" s="236" t="s">
        <v>18</v>
      </c>
      <c r="E155" s="281">
        <v>1528.6300000109009</v>
      </c>
      <c r="F155" s="281">
        <v>881.19360189141844</v>
      </c>
      <c r="G155" s="279">
        <v>647.43639811948242</v>
      </c>
      <c r="H155" s="289">
        <v>0.57645970698281113</v>
      </c>
      <c r="I155" s="96"/>
      <c r="J155" s="96"/>
      <c r="K155" s="96"/>
      <c r="L155" s="96"/>
      <c r="M155" s="96"/>
    </row>
    <row r="156" spans="1:13">
      <c r="C156" s="287"/>
      <c r="D156" s="236" t="s">
        <v>26</v>
      </c>
      <c r="E156" s="281">
        <v>211.02215190342494</v>
      </c>
      <c r="F156" s="281">
        <v>149.00160857698506</v>
      </c>
      <c r="G156" s="279">
        <v>62.020543326439878</v>
      </c>
      <c r="H156" s="289">
        <v>0.70609463145450335</v>
      </c>
      <c r="I156" s="119"/>
    </row>
    <row r="157" spans="1:13">
      <c r="C157" s="287"/>
      <c r="D157" s="236" t="s">
        <v>25</v>
      </c>
      <c r="E157" s="281">
        <v>1286.2112517438632</v>
      </c>
      <c r="F157" s="281">
        <v>942.34056288522436</v>
      </c>
      <c r="G157" s="279">
        <v>343.8706888586388</v>
      </c>
      <c r="H157" s="289">
        <v>0.73264835897492409</v>
      </c>
      <c r="I157" s="119"/>
    </row>
    <row r="158" spans="1:13">
      <c r="C158" s="287"/>
      <c r="D158" s="236" t="s">
        <v>72</v>
      </c>
      <c r="E158" s="281">
        <v>97.666878929138193</v>
      </c>
      <c r="F158" s="281">
        <v>54.039509928174105</v>
      </c>
      <c r="G158" s="279">
        <v>43.627369000964087</v>
      </c>
      <c r="H158" s="289">
        <v>0.55330435988829185</v>
      </c>
      <c r="I158" s="119"/>
    </row>
    <row r="159" spans="1:13" ht="15.75" thickBot="1">
      <c r="C159" s="288"/>
      <c r="D159" s="251" t="s">
        <v>73</v>
      </c>
      <c r="E159" s="282">
        <v>3123.5302825873268</v>
      </c>
      <c r="F159" s="282">
        <v>2026.5752832818021</v>
      </c>
      <c r="G159" s="282">
        <v>1096.9549993055252</v>
      </c>
      <c r="H159" s="298">
        <v>0.64880923184235006</v>
      </c>
      <c r="I159" s="119"/>
    </row>
    <row r="160" spans="1:13" ht="30">
      <c r="A160" t="s">
        <v>227</v>
      </c>
      <c r="C160" s="283">
        <v>41000</v>
      </c>
      <c r="D160" s="243" t="s">
        <v>148</v>
      </c>
      <c r="E160" s="240" t="s">
        <v>91</v>
      </c>
      <c r="F160" s="240" t="s">
        <v>23</v>
      </c>
      <c r="G160" s="240" t="s">
        <v>92</v>
      </c>
      <c r="H160" s="241" t="s">
        <v>21</v>
      </c>
    </row>
    <row r="161" spans="1:21">
      <c r="C161" s="287"/>
      <c r="D161" s="236" t="s">
        <v>18</v>
      </c>
      <c r="E161" s="281">
        <v>1582.3733927154558</v>
      </c>
      <c r="F161" s="281">
        <v>918.96220781537784</v>
      </c>
      <c r="G161" s="279">
        <v>663.41118490007796</v>
      </c>
      <c r="H161" s="289">
        <v>0.58074927956060918</v>
      </c>
    </row>
    <row r="162" spans="1:21">
      <c r="C162" s="287"/>
      <c r="D162" s="236" t="s">
        <v>26</v>
      </c>
      <c r="E162" s="281">
        <v>258.72404789515906</v>
      </c>
      <c r="F162" s="281">
        <v>159.95383819901107</v>
      </c>
      <c r="G162" s="279">
        <v>98.770209696147987</v>
      </c>
      <c r="H162" s="289">
        <v>0.61824109316590492</v>
      </c>
    </row>
    <row r="163" spans="1:21">
      <c r="C163" s="287"/>
      <c r="D163" s="236" t="s">
        <v>25</v>
      </c>
      <c r="E163" s="281">
        <v>1324.5937222235557</v>
      </c>
      <c r="F163" s="281">
        <v>954.81774714402923</v>
      </c>
      <c r="G163" s="279">
        <v>369.77597507952646</v>
      </c>
      <c r="H163" s="289">
        <v>0.72083819447762842</v>
      </c>
    </row>
    <row r="164" spans="1:21">
      <c r="C164" s="287"/>
      <c r="D164" s="236" t="s">
        <v>72</v>
      </c>
      <c r="E164" s="281">
        <v>55.378296127319338</v>
      </c>
      <c r="F164" s="281">
        <v>38.388910792407025</v>
      </c>
      <c r="G164" s="279">
        <v>16.989385334912313</v>
      </c>
      <c r="H164" s="289">
        <v>0.69321220544864193</v>
      </c>
    </row>
    <row r="165" spans="1:21" ht="15.75" thickBot="1">
      <c r="C165" s="288"/>
      <c r="D165" s="251" t="s">
        <v>73</v>
      </c>
      <c r="E165" s="282">
        <v>3221.0694589614895</v>
      </c>
      <c r="F165" s="282">
        <v>2072.1227039508253</v>
      </c>
      <c r="G165" s="282">
        <v>1148.9467550106649</v>
      </c>
      <c r="H165" s="298">
        <v>0.64330270748613472</v>
      </c>
    </row>
    <row r="166" spans="1:21" ht="30">
      <c r="A166" t="s">
        <v>227</v>
      </c>
      <c r="C166" s="283">
        <v>41030</v>
      </c>
      <c r="D166" s="243" t="s">
        <v>148</v>
      </c>
      <c r="E166" s="240" t="s">
        <v>91</v>
      </c>
      <c r="F166" s="240" t="s">
        <v>23</v>
      </c>
      <c r="G166" s="240" t="s">
        <v>92</v>
      </c>
      <c r="H166" s="241" t="s">
        <v>21</v>
      </c>
    </row>
    <row r="167" spans="1:21">
      <c r="C167" s="287"/>
      <c r="D167" s="236" t="s">
        <v>18</v>
      </c>
      <c r="E167" s="281">
        <v>1734.0114818736492</v>
      </c>
      <c r="F167" s="281">
        <v>954.93428087749101</v>
      </c>
      <c r="G167" s="279">
        <v>779.07720099615824</v>
      </c>
      <c r="H167" s="289">
        <v>0.55070816477273676</v>
      </c>
      <c r="I167" s="281"/>
      <c r="J167" s="281"/>
      <c r="K167" s="281"/>
      <c r="L167" s="279"/>
      <c r="M167" s="281"/>
      <c r="N167" s="281"/>
      <c r="O167" s="279"/>
      <c r="P167" s="281"/>
      <c r="Q167" s="281"/>
      <c r="R167" s="279"/>
      <c r="S167" s="281"/>
      <c r="T167" s="281"/>
      <c r="U167" s="279"/>
    </row>
    <row r="168" spans="1:21">
      <c r="C168" s="287"/>
      <c r="D168" s="236" t="s">
        <v>26</v>
      </c>
      <c r="E168" s="281">
        <v>293.29970237731931</v>
      </c>
      <c r="F168" s="281">
        <v>193.52669456219198</v>
      </c>
      <c r="G168" s="279">
        <v>99.773007815127329</v>
      </c>
      <c r="H168" s="289">
        <v>0.65982574477087941</v>
      </c>
    </row>
    <row r="169" spans="1:21">
      <c r="C169" s="287"/>
      <c r="D169" s="236" t="s">
        <v>25</v>
      </c>
      <c r="E169" s="281">
        <v>1319.186097586497</v>
      </c>
      <c r="F169" s="281">
        <v>895.7015172527465</v>
      </c>
      <c r="G169" s="279">
        <v>423.4845803337505</v>
      </c>
      <c r="H169" s="289">
        <v>0.67898040988414576</v>
      </c>
    </row>
    <row r="170" spans="1:21">
      <c r="C170" s="287"/>
      <c r="D170" s="236" t="s">
        <v>72</v>
      </c>
      <c r="E170" s="281">
        <v>95.041964416503902</v>
      </c>
      <c r="F170" s="281">
        <v>36.142637088194924</v>
      </c>
      <c r="G170" s="279">
        <v>58.899327328308978</v>
      </c>
      <c r="H170" s="289">
        <v>0.38028082973755123</v>
      </c>
    </row>
    <row r="171" spans="1:21" ht="15.75" thickBot="1">
      <c r="C171" s="288"/>
      <c r="D171" s="251" t="s">
        <v>73</v>
      </c>
      <c r="E171" s="282">
        <v>3441.5392462539694</v>
      </c>
      <c r="F171" s="282">
        <v>2080.3051297806242</v>
      </c>
      <c r="G171" s="282">
        <v>1361.2341164733452</v>
      </c>
      <c r="H171" s="298">
        <v>0.60446939027209556</v>
      </c>
    </row>
    <row r="172" spans="1:21" ht="30">
      <c r="A172" t="s">
        <v>227</v>
      </c>
      <c r="C172" s="283">
        <v>41061</v>
      </c>
      <c r="D172" s="243" t="s">
        <v>148</v>
      </c>
      <c r="E172" s="240" t="s">
        <v>91</v>
      </c>
      <c r="F172" s="240" t="s">
        <v>23</v>
      </c>
      <c r="G172" s="240" t="s">
        <v>92</v>
      </c>
      <c r="H172" s="241" t="s">
        <v>21</v>
      </c>
    </row>
    <row r="173" spans="1:21">
      <c r="C173" s="287"/>
      <c r="D173" s="236" t="s">
        <v>18</v>
      </c>
      <c r="E173" s="281">
        <v>1507.3942852020264</v>
      </c>
      <c r="F173" s="281">
        <v>850.40127061470173</v>
      </c>
      <c r="G173" s="279">
        <v>656.99301458732464</v>
      </c>
      <c r="H173" s="289">
        <v>0.56415317409852583</v>
      </c>
    </row>
    <row r="174" spans="1:21">
      <c r="C174" s="287"/>
      <c r="D174" s="236" t="s">
        <v>26</v>
      </c>
      <c r="E174" s="281">
        <v>457.53057956695557</v>
      </c>
      <c r="F174" s="281">
        <v>257.67371451322396</v>
      </c>
      <c r="G174" s="279">
        <v>199.85686505373161</v>
      </c>
      <c r="H174" s="289">
        <v>0.56318359038888166</v>
      </c>
    </row>
    <row r="175" spans="1:21">
      <c r="C175" s="287"/>
      <c r="D175" s="236" t="s">
        <v>25</v>
      </c>
      <c r="E175" s="281">
        <v>1145.8367809568133</v>
      </c>
      <c r="F175" s="281">
        <v>753.5111706810776</v>
      </c>
      <c r="G175" s="279">
        <v>392.3256102757357</v>
      </c>
      <c r="H175" s="289">
        <v>0.65760777032473139</v>
      </c>
    </row>
    <row r="176" spans="1:21">
      <c r="C176" s="287"/>
      <c r="D176" s="236" t="s">
        <v>72</v>
      </c>
      <c r="E176" s="281">
        <v>42.165985516139436</v>
      </c>
      <c r="F176" s="281">
        <v>20.34951065437637</v>
      </c>
      <c r="G176" s="279">
        <v>21.816474861763066</v>
      </c>
      <c r="H176" s="289">
        <v>0.48260488650472544</v>
      </c>
    </row>
    <row r="177" spans="1:8" ht="15.75" thickBot="1">
      <c r="C177" s="288"/>
      <c r="D177" s="251" t="s">
        <v>73</v>
      </c>
      <c r="E177" s="282">
        <v>3152.9276312419347</v>
      </c>
      <c r="F177" s="282">
        <v>1881.9356664633797</v>
      </c>
      <c r="G177" s="282">
        <v>1270.991964778555</v>
      </c>
      <c r="H177" s="298">
        <v>0.59688514503648382</v>
      </c>
    </row>
    <row r="178" spans="1:8" ht="30">
      <c r="A178" t="s">
        <v>227</v>
      </c>
      <c r="C178" s="283">
        <v>41091</v>
      </c>
      <c r="D178" s="243" t="s">
        <v>148</v>
      </c>
      <c r="E178" s="240" t="s">
        <v>91</v>
      </c>
      <c r="F178" s="240" t="s">
        <v>23</v>
      </c>
      <c r="G178" s="240" t="s">
        <v>92</v>
      </c>
      <c r="H178" s="241" t="s">
        <v>21</v>
      </c>
    </row>
    <row r="179" spans="1:8">
      <c r="C179" s="287"/>
      <c r="D179" s="236" t="s">
        <v>18</v>
      </c>
      <c r="E179" s="281">
        <v>1420.9021058082581</v>
      </c>
      <c r="F179" s="281">
        <v>889.30084096806365</v>
      </c>
      <c r="G179" s="279">
        <v>531.6012648401944</v>
      </c>
      <c r="H179" s="289">
        <v>0.62587059117784805</v>
      </c>
    </row>
    <row r="180" spans="1:8">
      <c r="C180" s="287"/>
      <c r="D180" s="236" t="s">
        <v>26</v>
      </c>
      <c r="E180" s="281">
        <v>447.01356070382252</v>
      </c>
      <c r="F180" s="281">
        <v>271.65846879498196</v>
      </c>
      <c r="G180" s="279">
        <v>175.35509190884056</v>
      </c>
      <c r="H180" s="289">
        <v>0.60771863020722661</v>
      </c>
    </row>
    <row r="181" spans="1:8">
      <c r="C181" s="287"/>
      <c r="D181" s="236" t="s">
        <v>25</v>
      </c>
      <c r="E181" s="281">
        <v>1141.6399843352181</v>
      </c>
      <c r="F181" s="281">
        <v>900.18770121153705</v>
      </c>
      <c r="G181" s="279">
        <v>241.45228312368101</v>
      </c>
      <c r="H181" s="289">
        <v>0.78850400613440341</v>
      </c>
    </row>
    <row r="182" spans="1:8">
      <c r="C182" s="287"/>
      <c r="D182" s="236" t="s">
        <v>72</v>
      </c>
      <c r="E182" s="281">
        <v>41.291074071611675</v>
      </c>
      <c r="F182" s="281">
        <v>20.821607226952345</v>
      </c>
      <c r="G182" s="279">
        <v>20.46946684465933</v>
      </c>
      <c r="H182" s="289">
        <v>0.50426412233407025</v>
      </c>
    </row>
    <row r="183" spans="1:8" ht="15.75" thickBot="1">
      <c r="C183" s="288"/>
      <c r="D183" s="251" t="s">
        <v>73</v>
      </c>
      <c r="E183" s="282">
        <v>3050.8467249189102</v>
      </c>
      <c r="F183" s="282">
        <v>2081.9686182015353</v>
      </c>
      <c r="G183" s="282">
        <v>968.87810671737532</v>
      </c>
      <c r="H183" s="298">
        <v>0.68242321097165992</v>
      </c>
    </row>
    <row r="184" spans="1:8" ht="30">
      <c r="A184" t="s">
        <v>227</v>
      </c>
      <c r="C184" s="283">
        <v>41122</v>
      </c>
      <c r="D184" s="243" t="s">
        <v>148</v>
      </c>
      <c r="E184" s="240" t="s">
        <v>91</v>
      </c>
      <c r="F184" s="240" t="s">
        <v>23</v>
      </c>
      <c r="G184" s="240" t="s">
        <v>92</v>
      </c>
      <c r="H184" s="241" t="s">
        <v>21</v>
      </c>
    </row>
    <row r="185" spans="1:8">
      <c r="C185" s="287"/>
      <c r="D185" s="236" t="s">
        <v>18</v>
      </c>
      <c r="E185" s="281">
        <v>1423.7102434294563</v>
      </c>
      <c r="F185" s="281">
        <v>827.75871963690008</v>
      </c>
      <c r="G185" s="279">
        <v>595.95152379255626</v>
      </c>
      <c r="H185" s="289">
        <v>0.58140954134247247</v>
      </c>
    </row>
    <row r="186" spans="1:8">
      <c r="C186" s="287"/>
      <c r="D186" s="236" t="s">
        <v>26</v>
      </c>
      <c r="E186" s="281">
        <v>445.23622948782787</v>
      </c>
      <c r="F186" s="281">
        <v>257.65889210848189</v>
      </c>
      <c r="G186" s="279">
        <v>187.57733737934598</v>
      </c>
      <c r="H186" s="289">
        <v>0.57870154098842475</v>
      </c>
    </row>
    <row r="187" spans="1:8">
      <c r="C187" s="287"/>
      <c r="D187" s="236" t="s">
        <v>25</v>
      </c>
      <c r="E187" s="281">
        <v>1141.1985901423864</v>
      </c>
      <c r="F187" s="281">
        <v>853.44951911876547</v>
      </c>
      <c r="G187" s="279">
        <v>287.7490710236209</v>
      </c>
      <c r="H187" s="289">
        <v>0.74785363957756146</v>
      </c>
    </row>
    <row r="188" spans="1:8">
      <c r="C188" s="287"/>
      <c r="D188" s="236" t="s">
        <v>72</v>
      </c>
      <c r="E188" s="281">
        <v>42.493448870522634</v>
      </c>
      <c r="F188" s="281">
        <v>20.094754379029784</v>
      </c>
      <c r="G188" s="279">
        <v>22.398694491492851</v>
      </c>
      <c r="H188" s="289">
        <v>0.47289064345561638</v>
      </c>
    </row>
    <row r="189" spans="1:8" ht="15.75" thickBot="1">
      <c r="C189" s="288"/>
      <c r="D189" s="251" t="s">
        <v>73</v>
      </c>
      <c r="E189" s="282">
        <v>3052.6385119301931</v>
      </c>
      <c r="F189" s="282">
        <v>1958.9618852431772</v>
      </c>
      <c r="G189" s="282">
        <v>1093.6766266870161</v>
      </c>
      <c r="H189" s="298">
        <v>0.64172743598275561</v>
      </c>
    </row>
    <row r="190" spans="1:8" ht="30">
      <c r="A190" t="s">
        <v>227</v>
      </c>
      <c r="C190" s="283">
        <v>41153</v>
      </c>
      <c r="D190" s="243" t="s">
        <v>148</v>
      </c>
      <c r="E190" s="240" t="s">
        <v>91</v>
      </c>
      <c r="F190" s="240" t="s">
        <v>23</v>
      </c>
      <c r="G190" s="240" t="s">
        <v>92</v>
      </c>
      <c r="H190" s="241" t="s">
        <v>21</v>
      </c>
    </row>
    <row r="191" spans="1:8">
      <c r="C191" s="287"/>
      <c r="D191" s="236" t="s">
        <v>18</v>
      </c>
      <c r="E191" s="281">
        <v>1529.7852101325989</v>
      </c>
      <c r="F191" s="281">
        <v>920.71612821542715</v>
      </c>
      <c r="G191" s="279">
        <v>609.06908191717173</v>
      </c>
      <c r="H191" s="289">
        <v>0.60185973960071248</v>
      </c>
    </row>
    <row r="192" spans="1:8">
      <c r="C192" s="287"/>
      <c r="D192" s="236" t="s">
        <v>26</v>
      </c>
      <c r="E192" s="281">
        <v>554.44484547206332</v>
      </c>
      <c r="F192" s="281">
        <v>317.41656869015327</v>
      </c>
      <c r="G192" s="279">
        <v>237.02827678191005</v>
      </c>
      <c r="H192" s="289">
        <v>0.57249439918572909</v>
      </c>
    </row>
    <row r="193" spans="1:16">
      <c r="C193" s="287"/>
      <c r="D193" s="236" t="s">
        <v>25</v>
      </c>
      <c r="E193" s="281">
        <v>1131.0694266727992</v>
      </c>
      <c r="F193" s="281">
        <v>875.7350830164512</v>
      </c>
      <c r="G193" s="279">
        <v>255.33434365634798</v>
      </c>
      <c r="H193" s="289">
        <v>0.77425404874796222</v>
      </c>
    </row>
    <row r="194" spans="1:16">
      <c r="C194" s="287"/>
      <c r="D194" s="236" t="s">
        <v>72</v>
      </c>
      <c r="E194" s="281">
        <v>42.705077988760813</v>
      </c>
      <c r="F194" s="281">
        <v>20.278291470483264</v>
      </c>
      <c r="G194" s="279">
        <v>22.426786518277549</v>
      </c>
      <c r="H194" s="289">
        <v>0.47484496986096442</v>
      </c>
    </row>
    <row r="195" spans="1:16" ht="15.75" thickBot="1">
      <c r="C195" s="288"/>
      <c r="D195" s="251" t="s">
        <v>73</v>
      </c>
      <c r="E195" s="282">
        <v>3258.0045602662221</v>
      </c>
      <c r="F195" s="282">
        <v>2134.1460713925144</v>
      </c>
      <c r="G195" s="282">
        <v>1123.8584888737073</v>
      </c>
      <c r="H195" s="298">
        <v>0.65504698717122922</v>
      </c>
    </row>
    <row r="196" spans="1:16" ht="30">
      <c r="A196" t="s">
        <v>227</v>
      </c>
      <c r="C196" s="283">
        <v>41183</v>
      </c>
      <c r="D196" s="243" t="s">
        <v>148</v>
      </c>
      <c r="E196" s="240" t="s">
        <v>91</v>
      </c>
      <c r="F196" s="240" t="s">
        <v>23</v>
      </c>
      <c r="G196" s="240" t="s">
        <v>92</v>
      </c>
      <c r="H196" s="241" t="s">
        <v>21</v>
      </c>
    </row>
    <row r="197" spans="1:16">
      <c r="C197" s="287"/>
      <c r="D197" s="236" t="s">
        <v>18</v>
      </c>
      <c r="E197" s="281">
        <v>1507.1554022516523</v>
      </c>
      <c r="F197" s="281">
        <v>925.24886087631785</v>
      </c>
      <c r="G197" s="279">
        <v>581.90654137533443</v>
      </c>
      <c r="H197" s="289">
        <v>0.61390408679424779</v>
      </c>
      <c r="I197" s="281"/>
      <c r="J197" s="279"/>
      <c r="K197" s="281"/>
      <c r="L197" s="281"/>
      <c r="M197" s="279"/>
      <c r="N197" s="281"/>
      <c r="O197" s="281"/>
      <c r="P197" s="279"/>
    </row>
    <row r="198" spans="1:16">
      <c r="C198" s="287"/>
      <c r="D198" s="236" t="s">
        <v>26</v>
      </c>
      <c r="E198" s="281">
        <v>516.01585456303189</v>
      </c>
      <c r="F198" s="281">
        <v>320.31393792516701</v>
      </c>
      <c r="G198" s="279">
        <v>195.70191663786488</v>
      </c>
      <c r="H198" s="289">
        <v>0.62074437266353477</v>
      </c>
      <c r="I198" s="281"/>
      <c r="J198" s="279"/>
      <c r="K198" s="281"/>
      <c r="L198" s="281"/>
      <c r="M198" s="279"/>
      <c r="N198" s="281"/>
      <c r="O198" s="281"/>
      <c r="P198" s="279"/>
    </row>
    <row r="199" spans="1:16">
      <c r="C199" s="287"/>
      <c r="D199" s="236" t="s">
        <v>25</v>
      </c>
      <c r="E199" s="281">
        <v>976.64513063430786</v>
      </c>
      <c r="F199" s="281">
        <v>811.50977843766395</v>
      </c>
      <c r="G199" s="279">
        <v>165.13535219664391</v>
      </c>
      <c r="H199" s="289">
        <v>0.83091570621010269</v>
      </c>
    </row>
    <row r="200" spans="1:16">
      <c r="C200" s="287"/>
      <c r="D200" s="236" t="s">
        <v>72</v>
      </c>
      <c r="E200" s="281">
        <v>38.749687739780974</v>
      </c>
      <c r="F200" s="281">
        <v>20.56410750184633</v>
      </c>
      <c r="G200" s="279">
        <v>18.185580237934644</v>
      </c>
      <c r="H200" s="289">
        <v>0.53069092169057475</v>
      </c>
    </row>
    <row r="201" spans="1:16" ht="15.75" thickBot="1">
      <c r="C201" s="288"/>
      <c r="D201" s="251" t="s">
        <v>73</v>
      </c>
      <c r="E201" s="282">
        <v>3038.5660751887731</v>
      </c>
      <c r="F201" s="282">
        <v>2077.636684740995</v>
      </c>
      <c r="G201" s="282">
        <v>960.92939044777791</v>
      </c>
      <c r="H201" s="298">
        <v>0.68375563780093884</v>
      </c>
    </row>
    <row r="202" spans="1:16" ht="30">
      <c r="A202" t="s">
        <v>227</v>
      </c>
      <c r="C202" s="283">
        <v>41244</v>
      </c>
      <c r="D202" s="243" t="s">
        <v>148</v>
      </c>
      <c r="E202" s="240" t="s">
        <v>91</v>
      </c>
      <c r="F202" s="240" t="s">
        <v>23</v>
      </c>
      <c r="G202" s="240" t="s">
        <v>92</v>
      </c>
      <c r="H202" s="241" t="s">
        <v>21</v>
      </c>
    </row>
    <row r="203" spans="1:16">
      <c r="C203" s="287"/>
      <c r="D203" s="236" t="s">
        <v>18</v>
      </c>
      <c r="E203" s="281">
        <v>1964.2124084063939</v>
      </c>
      <c r="F203" s="281">
        <v>1259.9032300663271</v>
      </c>
      <c r="G203" s="279">
        <v>704.30917834006686</v>
      </c>
      <c r="H203" s="289">
        <v>0.64142921848687051</v>
      </c>
    </row>
    <row r="204" spans="1:16">
      <c r="C204" s="287"/>
      <c r="D204" s="236" t="s">
        <v>26</v>
      </c>
      <c r="E204" s="281">
        <v>505.66731200899397</v>
      </c>
      <c r="F204" s="281">
        <v>331.8013106553658</v>
      </c>
      <c r="G204" s="279">
        <v>173.86600135362818</v>
      </c>
      <c r="H204" s="289">
        <v>0.65616523507745395</v>
      </c>
    </row>
    <row r="205" spans="1:16">
      <c r="C205" s="287"/>
      <c r="D205" s="236" t="s">
        <v>25</v>
      </c>
      <c r="E205" s="281">
        <v>1289.7907472337995</v>
      </c>
      <c r="F205" s="281">
        <v>1077.0127859456322</v>
      </c>
      <c r="G205" s="279">
        <v>212.77796128816726</v>
      </c>
      <c r="H205" s="289">
        <v>0.83502908379168495</v>
      </c>
    </row>
    <row r="206" spans="1:16">
      <c r="C206" s="287"/>
      <c r="D206" s="236" t="s">
        <v>72</v>
      </c>
      <c r="E206" s="281">
        <v>48.48321213041033</v>
      </c>
      <c r="F206" s="281">
        <v>25.132638376919648</v>
      </c>
      <c r="G206" s="279">
        <v>23.350573753490682</v>
      </c>
      <c r="H206" s="289">
        <v>0.51837816168858164</v>
      </c>
    </row>
    <row r="207" spans="1:16" ht="15.75" thickBot="1">
      <c r="C207" s="288"/>
      <c r="D207" s="251" t="s">
        <v>73</v>
      </c>
      <c r="E207" s="282">
        <v>3808.1536797795975</v>
      </c>
      <c r="F207" s="282">
        <v>2693.849965044245</v>
      </c>
      <c r="G207" s="282">
        <v>1114.303714735353</v>
      </c>
      <c r="H207" s="298">
        <v>0.70739003505765963</v>
      </c>
    </row>
    <row r="208" spans="1:16" ht="30">
      <c r="C208" s="418">
        <v>41334</v>
      </c>
      <c r="D208" s="419" t="s">
        <v>148</v>
      </c>
      <c r="E208" s="419" t="s">
        <v>91</v>
      </c>
      <c r="F208" s="419" t="s">
        <v>23</v>
      </c>
      <c r="G208" s="419" t="s">
        <v>92</v>
      </c>
      <c r="H208" s="420" t="s">
        <v>21</v>
      </c>
    </row>
    <row r="209" spans="3:8">
      <c r="C209" s="287"/>
      <c r="D209" s="133" t="s">
        <v>18</v>
      </c>
      <c r="E209" s="245">
        <v>1753.0686612810407</v>
      </c>
      <c r="F209" s="245">
        <v>927.23718761789132</v>
      </c>
      <c r="G209" s="245">
        <v>825.83147366314938</v>
      </c>
      <c r="H209" s="421">
        <v>0.52892234519800285</v>
      </c>
    </row>
    <row r="210" spans="3:8">
      <c r="C210" s="287"/>
      <c r="D210" s="133" t="s">
        <v>26</v>
      </c>
      <c r="E210" s="245">
        <v>522.73953165326805</v>
      </c>
      <c r="F210" s="245">
        <v>276.26844638702761</v>
      </c>
      <c r="G210" s="245">
        <v>246.47108526624044</v>
      </c>
      <c r="H210" s="421">
        <v>0.52850115527569441</v>
      </c>
    </row>
    <row r="211" spans="3:8">
      <c r="C211" s="287"/>
      <c r="D211" s="133" t="s">
        <v>25</v>
      </c>
      <c r="E211" s="245">
        <v>1099.5278728348869</v>
      </c>
      <c r="F211" s="245">
        <v>787.95607724377624</v>
      </c>
      <c r="G211" s="245">
        <v>311.57179559111069</v>
      </c>
      <c r="H211" s="421">
        <v>0.716631289402612</v>
      </c>
    </row>
    <row r="212" spans="3:8">
      <c r="C212" s="287"/>
      <c r="D212" s="133" t="s">
        <v>72</v>
      </c>
      <c r="E212" s="245">
        <v>137.93200383867537</v>
      </c>
      <c r="F212" s="245">
        <v>67.325497767458131</v>
      </c>
      <c r="G212" s="245">
        <v>70.60650607121724</v>
      </c>
      <c r="H212" s="421">
        <v>0.48810642848487668</v>
      </c>
    </row>
    <row r="213" spans="3:8" ht="15.75" thickBot="1">
      <c r="C213" s="288"/>
      <c r="D213" s="250" t="s">
        <v>73</v>
      </c>
      <c r="E213" s="422">
        <v>3513.268069607871</v>
      </c>
      <c r="F213" s="422">
        <v>2058.7872090161532</v>
      </c>
      <c r="G213" s="422">
        <v>1454.4808605917176</v>
      </c>
      <c r="H213" s="423">
        <v>0.58600344984376385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AB95"/>
  <sheetViews>
    <sheetView topLeftCell="A5" workbookViewId="0">
      <pane ySplit="1" topLeftCell="A6" activePane="bottomLeft" state="frozen"/>
      <selection activeCell="L5" sqref="L5"/>
      <selection pane="bottomLeft" activeCell="B8" sqref="B8"/>
    </sheetView>
  </sheetViews>
  <sheetFormatPr defaultRowHeight="15"/>
  <cols>
    <col min="1" max="1" width="4.7109375" customWidth="1"/>
    <col min="2" max="2" width="17" customWidth="1"/>
    <col min="3" max="3" width="16.28515625" customWidth="1"/>
    <col min="4" max="4" width="9.5703125" customWidth="1"/>
    <col min="5" max="5" width="12.5703125" customWidth="1"/>
    <col min="6" max="6" width="9.85546875" customWidth="1"/>
    <col min="7" max="7" width="13.5703125" customWidth="1"/>
    <col min="8" max="8" width="11.42578125" customWidth="1"/>
    <col min="9" max="9" width="6.5703125" customWidth="1"/>
    <col min="10" max="10" width="10.7109375" customWidth="1"/>
    <col min="11" max="11" width="11.42578125" customWidth="1"/>
    <col min="12" max="12" width="7" customWidth="1"/>
    <col min="13" max="13" width="6.42578125" customWidth="1"/>
    <col min="14" max="15" width="11.28515625" customWidth="1"/>
    <col min="16" max="16" width="13.140625" customWidth="1"/>
    <col min="17" max="17" width="16.28515625" customWidth="1"/>
    <col min="18" max="18" width="9.5703125" customWidth="1"/>
    <col min="19" max="19" width="12.5703125" customWidth="1"/>
    <col min="20" max="20" width="9.85546875" customWidth="1"/>
    <col min="21" max="21" width="13.5703125" customWidth="1"/>
    <col min="22" max="22" width="11.42578125" customWidth="1"/>
    <col min="23" max="23" width="6.5703125" customWidth="1"/>
    <col min="24" max="24" width="10.7109375" customWidth="1"/>
    <col min="25" max="25" width="11.42578125" customWidth="1"/>
    <col min="26" max="26" width="7" customWidth="1"/>
    <col min="27" max="27" width="6.42578125" customWidth="1"/>
    <col min="28" max="28" width="11.28515625" customWidth="1"/>
    <col min="29" max="29" width="11.28515625" bestFit="1" customWidth="1"/>
  </cols>
  <sheetData>
    <row r="3" spans="2:28" ht="18.75">
      <c r="B3" s="214" t="s">
        <v>101</v>
      </c>
      <c r="P3" s="214" t="s">
        <v>100</v>
      </c>
    </row>
    <row r="4" spans="2:28">
      <c r="B4" s="209" t="s">
        <v>98</v>
      </c>
      <c r="C4" s="209" t="s">
        <v>97</v>
      </c>
      <c r="P4" s="209" t="s">
        <v>99</v>
      </c>
      <c r="Q4" s="209" t="s">
        <v>97</v>
      </c>
    </row>
    <row r="5" spans="2:28">
      <c r="B5" s="209" t="s">
        <v>94</v>
      </c>
      <c r="C5" t="s">
        <v>49</v>
      </c>
      <c r="D5" t="s">
        <v>47</v>
      </c>
      <c r="E5" t="s">
        <v>53</v>
      </c>
      <c r="F5" t="s">
        <v>50</v>
      </c>
      <c r="G5" t="s">
        <v>48</v>
      </c>
      <c r="H5" t="s">
        <v>51</v>
      </c>
      <c r="I5" t="s">
        <v>57</v>
      </c>
      <c r="J5" t="s">
        <v>52</v>
      </c>
      <c r="K5" t="s">
        <v>56</v>
      </c>
      <c r="L5" t="s">
        <v>55</v>
      </c>
      <c r="M5" t="s">
        <v>54</v>
      </c>
      <c r="N5" t="s">
        <v>95</v>
      </c>
      <c r="P5" s="209" t="s">
        <v>94</v>
      </c>
      <c r="Q5" t="s">
        <v>49</v>
      </c>
      <c r="R5" t="s">
        <v>47</v>
      </c>
      <c r="S5" t="s">
        <v>53</v>
      </c>
      <c r="T5" t="s">
        <v>50</v>
      </c>
      <c r="U5" t="s">
        <v>48</v>
      </c>
      <c r="V5" t="s">
        <v>51</v>
      </c>
      <c r="W5" t="s">
        <v>57</v>
      </c>
      <c r="X5" t="s">
        <v>52</v>
      </c>
      <c r="Y5" t="s">
        <v>56</v>
      </c>
      <c r="Z5" t="s">
        <v>55</v>
      </c>
      <c r="AA5" t="s">
        <v>54</v>
      </c>
      <c r="AB5" t="s">
        <v>95</v>
      </c>
    </row>
    <row r="6" spans="2:28">
      <c r="B6" s="213">
        <v>41153</v>
      </c>
      <c r="C6" s="123">
        <v>628.28796598594636</v>
      </c>
      <c r="D6" s="123">
        <v>2097.1066284506587</v>
      </c>
      <c r="E6" s="123">
        <v>151.287109375</v>
      </c>
      <c r="F6" s="123">
        <v>0</v>
      </c>
      <c r="G6" s="123">
        <v>2718.546607588904</v>
      </c>
      <c r="H6" s="123">
        <v>331.33643321576528</v>
      </c>
      <c r="I6" s="123">
        <v>38.916077613830566</v>
      </c>
      <c r="J6" s="123">
        <v>171.62890625</v>
      </c>
      <c r="K6" s="123">
        <v>43.9921875</v>
      </c>
      <c r="L6" s="123">
        <v>131.96060371398926</v>
      </c>
      <c r="M6" s="123">
        <v>25.494392228429206</v>
      </c>
      <c r="N6" s="123">
        <v>6338.5569119225238</v>
      </c>
      <c r="P6" s="213">
        <v>41153</v>
      </c>
      <c r="Q6" s="123">
        <v>357.18810825892859</v>
      </c>
      <c r="R6" s="123">
        <v>1642.9440724938574</v>
      </c>
      <c r="S6" s="123">
        <v>59.983258928571431</v>
      </c>
      <c r="T6" s="123">
        <v>0</v>
      </c>
      <c r="U6" s="123">
        <v>2350.3928734679812</v>
      </c>
      <c r="V6" s="123">
        <v>226.33789620535714</v>
      </c>
      <c r="W6" s="123">
        <v>37.175988427363336</v>
      </c>
      <c r="X6" s="123">
        <v>60.257672991071431</v>
      </c>
      <c r="Y6" s="123">
        <v>27.95703125</v>
      </c>
      <c r="Z6" s="123">
        <v>74.141087174415588</v>
      </c>
      <c r="AA6" s="123">
        <v>3.8759787423270091</v>
      </c>
      <c r="AB6" s="123">
        <v>4840.2539679398742</v>
      </c>
    </row>
    <row r="7" spans="2:28">
      <c r="B7" s="213">
        <v>41183</v>
      </c>
      <c r="C7" s="123">
        <v>628.28796598594636</v>
      </c>
      <c r="D7" s="123">
        <v>2127.2135219751863</v>
      </c>
      <c r="E7" s="123">
        <v>151.41146277543157</v>
      </c>
      <c r="F7" s="123">
        <v>0</v>
      </c>
      <c r="G7" s="123">
        <v>2734.0118000260759</v>
      </c>
      <c r="H7" s="123">
        <v>332.89014415326528</v>
      </c>
      <c r="I7" s="123">
        <v>38.916077613830566</v>
      </c>
      <c r="J7" s="123">
        <v>172.0572782671079</v>
      </c>
      <c r="K7" s="123">
        <v>43.9921875</v>
      </c>
      <c r="L7" s="123">
        <v>131.96060371398926</v>
      </c>
      <c r="M7" s="123">
        <v>5.303497314453125</v>
      </c>
      <c r="N7" s="123">
        <v>6366.0445393252867</v>
      </c>
      <c r="P7" s="213">
        <v>41183</v>
      </c>
      <c r="Q7" s="123">
        <v>357.37627790178573</v>
      </c>
      <c r="R7" s="123">
        <v>2048.4105894694685</v>
      </c>
      <c r="S7" s="123">
        <v>78.8175399568198</v>
      </c>
      <c r="T7" s="123">
        <v>0</v>
      </c>
      <c r="U7" s="123">
        <v>2410.1924196349219</v>
      </c>
      <c r="V7" s="123">
        <v>228.90010602678572</v>
      </c>
      <c r="W7" s="123">
        <v>37.175988427363336</v>
      </c>
      <c r="X7" s="123">
        <v>82.647521873403875</v>
      </c>
      <c r="Y7" s="123">
        <v>28.5634765625</v>
      </c>
      <c r="Z7" s="123">
        <v>75.371555924415588</v>
      </c>
      <c r="AA7" s="123">
        <v>3.8759787423270091</v>
      </c>
      <c r="AB7" s="123">
        <v>5351.3314545197918</v>
      </c>
    </row>
    <row r="8" spans="2:28">
      <c r="B8" s="213">
        <v>41244</v>
      </c>
      <c r="C8" s="123">
        <v>628.28796598594636</v>
      </c>
      <c r="D8" s="123">
        <v>2127.2135219751863</v>
      </c>
      <c r="E8" s="123">
        <v>151.41146277543157</v>
      </c>
      <c r="F8" s="123">
        <v>0</v>
      </c>
      <c r="G8" s="123">
        <v>2734.0118000260759</v>
      </c>
      <c r="H8" s="123">
        <v>332.89014415326528</v>
      </c>
      <c r="I8" s="123">
        <v>38.916077613830566</v>
      </c>
      <c r="J8" s="123">
        <v>172.0572782671079</v>
      </c>
      <c r="K8" s="123">
        <v>43.9921875</v>
      </c>
      <c r="L8" s="123">
        <v>131.96060371398926</v>
      </c>
      <c r="M8" s="123">
        <v>5.303497314453125</v>
      </c>
      <c r="N8" s="123">
        <v>6366.0445393252867</v>
      </c>
      <c r="P8" s="213">
        <v>41244</v>
      </c>
      <c r="Q8" s="123">
        <v>357.37627790178573</v>
      </c>
      <c r="R8" s="123">
        <v>2048.4105894694685</v>
      </c>
      <c r="S8" s="123">
        <v>78.8175399568198</v>
      </c>
      <c r="T8" s="123">
        <v>0</v>
      </c>
      <c r="U8" s="123">
        <v>2410.1924196349219</v>
      </c>
      <c r="V8" s="123">
        <v>228.90010602678572</v>
      </c>
      <c r="W8" s="123">
        <v>37.175988427363336</v>
      </c>
      <c r="X8" s="123">
        <v>82.647521873403875</v>
      </c>
      <c r="Y8" s="123">
        <v>28.5634765625</v>
      </c>
      <c r="Z8" s="123">
        <v>75.371555924415588</v>
      </c>
      <c r="AA8" s="123">
        <v>3.8759787423270091</v>
      </c>
      <c r="AB8" s="123">
        <v>5351.3314545197918</v>
      </c>
    </row>
    <row r="9" spans="2:28">
      <c r="B9" s="213">
        <v>41334</v>
      </c>
      <c r="C9" s="123">
        <v>628.28796598594636</v>
      </c>
      <c r="D9" s="123">
        <v>2127.2135219751863</v>
      </c>
      <c r="E9" s="123">
        <v>151.41146277543157</v>
      </c>
      <c r="F9" s="123">
        <v>0</v>
      </c>
      <c r="G9" s="123">
        <v>2734.0118000260759</v>
      </c>
      <c r="H9" s="123">
        <v>332.89014415326528</v>
      </c>
      <c r="I9" s="123">
        <v>38.916077613830566</v>
      </c>
      <c r="J9" s="123">
        <v>172.0572782671079</v>
      </c>
      <c r="K9" s="123">
        <v>43.9921875</v>
      </c>
      <c r="L9" s="123">
        <v>131.96060371398926</v>
      </c>
      <c r="M9" s="123">
        <v>5.303497314453125</v>
      </c>
      <c r="N9" s="123">
        <v>6366.0445393252867</v>
      </c>
      <c r="P9" s="213">
        <v>41334</v>
      </c>
      <c r="Q9" s="123">
        <v>357.37627790178573</v>
      </c>
      <c r="R9" s="123">
        <v>2048.4105894694685</v>
      </c>
      <c r="S9" s="123">
        <v>78.8175399568198</v>
      </c>
      <c r="T9" s="123">
        <v>0</v>
      </c>
      <c r="U9" s="123">
        <v>2410.1924196349219</v>
      </c>
      <c r="V9" s="123">
        <v>228.90010602678572</v>
      </c>
      <c r="W9" s="123">
        <v>37.175988427363336</v>
      </c>
      <c r="X9" s="123">
        <v>82.647521873403875</v>
      </c>
      <c r="Y9" s="123">
        <v>28.5634765625</v>
      </c>
      <c r="Z9" s="123">
        <v>75.371555924415588</v>
      </c>
      <c r="AA9" s="123">
        <v>3.8759787423270091</v>
      </c>
      <c r="AB9" s="123">
        <v>5351.3314545197918</v>
      </c>
    </row>
    <row r="41" spans="2:28">
      <c r="B41" s="213"/>
      <c r="C41" s="123"/>
      <c r="D41" s="123"/>
      <c r="E41" s="123"/>
      <c r="F41" s="123"/>
      <c r="G41" s="123"/>
      <c r="H41" s="123"/>
      <c r="I41" s="123"/>
      <c r="J41" s="123"/>
      <c r="K41" s="123"/>
      <c r="L41" s="123"/>
      <c r="M41" s="123"/>
      <c r="N41" s="123"/>
      <c r="P41" s="213"/>
      <c r="Q41" s="123"/>
      <c r="R41" s="123"/>
      <c r="S41" s="123"/>
      <c r="T41" s="123"/>
      <c r="U41" s="123"/>
      <c r="V41" s="123"/>
      <c r="W41" s="123"/>
      <c r="X41" s="123"/>
      <c r="Y41" s="123"/>
      <c r="Z41" s="123"/>
      <c r="AA41" s="123"/>
      <c r="AB41" s="123"/>
    </row>
    <row r="42" spans="2:28">
      <c r="B42" s="213"/>
      <c r="C42" s="123"/>
      <c r="D42" s="123"/>
      <c r="E42" s="123"/>
      <c r="F42" s="123"/>
      <c r="G42" s="123"/>
      <c r="H42" s="123"/>
      <c r="I42" s="123"/>
      <c r="J42" s="123"/>
      <c r="K42" s="123"/>
      <c r="L42" s="123"/>
      <c r="M42" s="123"/>
      <c r="N42" s="123"/>
      <c r="P42" s="213"/>
      <c r="Q42" s="123"/>
      <c r="R42" s="123"/>
      <c r="S42" s="123"/>
      <c r="T42" s="123"/>
      <c r="U42" s="123"/>
      <c r="V42" s="123"/>
      <c r="W42" s="123"/>
      <c r="X42" s="123"/>
      <c r="Y42" s="123"/>
      <c r="Z42" s="123"/>
      <c r="AA42" s="123"/>
      <c r="AB42" s="123"/>
    </row>
    <row r="44" spans="2:28">
      <c r="B44" s="122" t="s">
        <v>210</v>
      </c>
      <c r="P44" s="122" t="s">
        <v>211</v>
      </c>
      <c r="Q44" s="311"/>
      <c r="R44" s="311"/>
      <c r="S44" s="311"/>
      <c r="T44" s="311"/>
      <c r="U44" s="311"/>
      <c r="V44" s="311"/>
      <c r="W44" s="311"/>
      <c r="X44" s="311"/>
      <c r="Y44" s="311"/>
      <c r="Z44" s="311"/>
      <c r="AA44" s="217"/>
      <c r="AB44" s="217"/>
    </row>
    <row r="45" spans="2:28">
      <c r="B45" s="249">
        <v>40179</v>
      </c>
      <c r="C45" s="216"/>
      <c r="D45" s="216"/>
      <c r="E45" s="216"/>
      <c r="F45" s="216"/>
      <c r="G45" s="216"/>
      <c r="H45" s="216"/>
      <c r="I45" s="216"/>
      <c r="J45" s="216"/>
      <c r="K45" s="216"/>
      <c r="P45" s="249">
        <v>40179</v>
      </c>
      <c r="Q45" s="216"/>
      <c r="R45" s="216"/>
      <c r="S45" s="216"/>
      <c r="T45" s="216"/>
      <c r="U45" s="216"/>
      <c r="V45" s="216"/>
      <c r="W45" s="216"/>
      <c r="X45" s="216"/>
      <c r="Y45" s="216"/>
      <c r="Z45" s="216"/>
    </row>
    <row r="46" spans="2:28">
      <c r="B46" s="249">
        <v>40210</v>
      </c>
      <c r="C46" s="216"/>
      <c r="D46" s="216" t="s">
        <v>115</v>
      </c>
      <c r="E46" s="216"/>
      <c r="F46" s="216"/>
      <c r="G46" s="216" t="s">
        <v>115</v>
      </c>
      <c r="H46" s="216" t="s">
        <v>115</v>
      </c>
      <c r="I46" s="216"/>
      <c r="J46" s="216"/>
      <c r="K46" s="216"/>
      <c r="P46" s="249">
        <v>40210</v>
      </c>
    </row>
    <row r="47" spans="2:28">
      <c r="B47" s="249">
        <v>40238</v>
      </c>
      <c r="C47" s="216"/>
      <c r="D47" s="216"/>
      <c r="E47" s="216"/>
      <c r="F47" s="216"/>
      <c r="G47" s="216"/>
      <c r="H47" s="216"/>
      <c r="I47" s="216"/>
      <c r="J47" s="216"/>
      <c r="K47" s="216"/>
      <c r="P47" s="249">
        <v>40238</v>
      </c>
    </row>
    <row r="48" spans="2:28">
      <c r="B48" s="249">
        <v>40269</v>
      </c>
      <c r="C48" s="216" t="s">
        <v>114</v>
      </c>
      <c r="D48" s="216" t="s">
        <v>107</v>
      </c>
      <c r="E48" s="216"/>
      <c r="F48" s="216"/>
      <c r="G48" s="216" t="s">
        <v>115</v>
      </c>
      <c r="H48" s="216"/>
      <c r="I48" s="216"/>
      <c r="J48" s="216" t="s">
        <v>104</v>
      </c>
      <c r="K48" s="216"/>
      <c r="P48" s="249">
        <v>40269</v>
      </c>
    </row>
    <row r="49" spans="2:27">
      <c r="B49" s="249">
        <v>40299</v>
      </c>
      <c r="C49" s="216"/>
      <c r="D49" s="216"/>
      <c r="E49" s="216"/>
      <c r="F49" s="216"/>
      <c r="G49" s="216"/>
      <c r="H49" s="216"/>
      <c r="I49" s="216"/>
      <c r="J49" s="216"/>
      <c r="K49" s="216"/>
      <c r="P49" s="249">
        <v>40299</v>
      </c>
    </row>
    <row r="50" spans="2:27">
      <c r="B50" s="249">
        <v>40330</v>
      </c>
      <c r="C50" s="216" t="s">
        <v>115</v>
      </c>
      <c r="D50" s="216"/>
      <c r="E50" s="216"/>
      <c r="F50" s="216"/>
      <c r="G50" s="216" t="s">
        <v>115</v>
      </c>
      <c r="H50" s="216" t="s">
        <v>115</v>
      </c>
      <c r="I50" s="216"/>
      <c r="J50" s="216"/>
      <c r="K50" s="216"/>
      <c r="P50" s="249">
        <v>40330</v>
      </c>
    </row>
    <row r="51" spans="2:27">
      <c r="B51" s="249">
        <v>40360</v>
      </c>
      <c r="C51" s="216"/>
      <c r="D51" s="216"/>
      <c r="E51" s="216"/>
      <c r="F51" s="216"/>
      <c r="G51" s="216"/>
      <c r="H51" s="216"/>
      <c r="I51" s="216"/>
      <c r="J51" s="216"/>
      <c r="K51" s="216"/>
      <c r="L51" t="s">
        <v>103</v>
      </c>
      <c r="P51" s="249">
        <v>40360</v>
      </c>
    </row>
    <row r="52" spans="2:27">
      <c r="B52" s="249">
        <v>40391</v>
      </c>
      <c r="C52" s="216"/>
      <c r="D52" s="216" t="s">
        <v>110</v>
      </c>
      <c r="E52" s="216"/>
      <c r="F52" s="216"/>
      <c r="G52" s="216" t="s">
        <v>112</v>
      </c>
      <c r="H52" s="216"/>
      <c r="I52" s="216"/>
      <c r="J52" s="216"/>
      <c r="K52" s="216"/>
      <c r="P52" s="249">
        <v>40391</v>
      </c>
    </row>
    <row r="53" spans="2:27">
      <c r="B53" s="249">
        <v>40422</v>
      </c>
      <c r="C53" s="216"/>
      <c r="D53" s="216"/>
      <c r="E53" s="216"/>
      <c r="F53" s="216"/>
      <c r="G53" s="216"/>
      <c r="H53" s="216"/>
      <c r="I53" s="216"/>
      <c r="J53" s="216"/>
      <c r="K53" s="216"/>
      <c r="P53" s="249">
        <v>40422</v>
      </c>
    </row>
    <row r="54" spans="2:27">
      <c r="B54" s="249">
        <v>40452</v>
      </c>
      <c r="C54" s="216" t="s">
        <v>108</v>
      </c>
      <c r="D54" s="216" t="s">
        <v>106</v>
      </c>
      <c r="E54" s="216"/>
      <c r="F54" s="216"/>
      <c r="G54" s="216" t="s">
        <v>106</v>
      </c>
      <c r="H54" s="216" t="s">
        <v>103</v>
      </c>
      <c r="I54" s="216" t="s">
        <v>105</v>
      </c>
      <c r="J54" s="216"/>
      <c r="K54" s="216"/>
      <c r="L54" t="s">
        <v>105</v>
      </c>
      <c r="P54" s="249">
        <v>40452</v>
      </c>
    </row>
    <row r="55" spans="2:27">
      <c r="B55" s="249">
        <v>40483</v>
      </c>
      <c r="C55" s="216" t="s">
        <v>115</v>
      </c>
      <c r="D55" s="216" t="s">
        <v>107</v>
      </c>
      <c r="E55" s="216"/>
      <c r="F55" s="216"/>
      <c r="G55" s="216" t="s">
        <v>113</v>
      </c>
      <c r="H55" s="216"/>
      <c r="I55" s="216"/>
      <c r="J55" s="216"/>
      <c r="K55" s="216"/>
      <c r="P55" s="249">
        <v>40483</v>
      </c>
    </row>
    <row r="56" spans="2:27">
      <c r="B56" s="249">
        <v>40513</v>
      </c>
      <c r="C56" s="216"/>
      <c r="D56" s="216"/>
      <c r="E56" s="216"/>
      <c r="F56" s="216"/>
      <c r="G56" s="216"/>
      <c r="H56" s="216" t="s">
        <v>115</v>
      </c>
      <c r="I56" s="216"/>
      <c r="J56" s="216"/>
      <c r="K56" s="216"/>
      <c r="P56" s="249">
        <v>40513</v>
      </c>
    </row>
    <row r="57" spans="2:27">
      <c r="B57" s="249">
        <v>40544</v>
      </c>
      <c r="C57" s="216"/>
      <c r="D57" s="216"/>
      <c r="E57" s="216"/>
      <c r="F57" s="216"/>
      <c r="G57" s="216"/>
      <c r="H57" s="216"/>
      <c r="I57" s="216"/>
      <c r="J57" s="216"/>
      <c r="K57" s="216"/>
      <c r="M57" t="s">
        <v>102</v>
      </c>
      <c r="P57" s="249">
        <v>40544</v>
      </c>
      <c r="Q57" t="s">
        <v>125</v>
      </c>
      <c r="R57" t="s">
        <v>119</v>
      </c>
      <c r="U57" t="s">
        <v>129</v>
      </c>
      <c r="V57" t="s">
        <v>116</v>
      </c>
      <c r="AA57" t="s">
        <v>124</v>
      </c>
    </row>
    <row r="58" spans="2:27">
      <c r="B58" s="249">
        <v>40575</v>
      </c>
      <c r="C58" s="216" t="s">
        <v>108</v>
      </c>
      <c r="D58" s="216"/>
      <c r="E58" s="216"/>
      <c r="F58" s="216"/>
      <c r="G58" s="216" t="s">
        <v>108</v>
      </c>
      <c r="H58" s="216"/>
      <c r="I58" s="216"/>
      <c r="J58" s="216"/>
      <c r="K58" s="216"/>
      <c r="P58" s="249">
        <v>40575</v>
      </c>
      <c r="Q58" t="s">
        <v>126</v>
      </c>
      <c r="R58" t="s">
        <v>120</v>
      </c>
      <c r="U58" t="s">
        <v>122</v>
      </c>
      <c r="V58" t="s">
        <v>117</v>
      </c>
    </row>
    <row r="59" spans="2:27">
      <c r="B59" s="249">
        <v>40603</v>
      </c>
      <c r="C59" s="216"/>
      <c r="D59" s="216" t="s">
        <v>111</v>
      </c>
      <c r="E59" s="216"/>
      <c r="F59" s="216"/>
      <c r="G59" s="216" t="s">
        <v>103</v>
      </c>
      <c r="H59" s="216" t="s">
        <v>109</v>
      </c>
      <c r="I59" s="216"/>
      <c r="J59" s="216"/>
      <c r="K59" s="216"/>
      <c r="P59" s="249">
        <v>40603</v>
      </c>
      <c r="Q59" s="216" t="s">
        <v>127</v>
      </c>
      <c r="R59" s="216" t="s">
        <v>121</v>
      </c>
      <c r="U59" t="s">
        <v>128</v>
      </c>
      <c r="V59" t="s">
        <v>123</v>
      </c>
    </row>
    <row r="60" spans="2:27">
      <c r="B60" s="249">
        <v>40634</v>
      </c>
      <c r="C60" s="216"/>
      <c r="D60" s="216"/>
      <c r="E60" s="216"/>
      <c r="F60" s="216"/>
      <c r="G60" s="216"/>
      <c r="H60" s="216"/>
      <c r="I60" s="216"/>
      <c r="J60" s="216"/>
      <c r="K60" s="216"/>
      <c r="P60" s="249">
        <v>40634</v>
      </c>
      <c r="Q60" s="216" t="s">
        <v>155</v>
      </c>
      <c r="R60" s="96" t="s">
        <v>157</v>
      </c>
      <c r="S60" t="s">
        <v>150</v>
      </c>
      <c r="U60" t="s">
        <v>159</v>
      </c>
      <c r="V60" t="s">
        <v>156</v>
      </c>
      <c r="X60" t="s">
        <v>150</v>
      </c>
      <c r="Z60" t="s">
        <v>151</v>
      </c>
      <c r="AA60" t="s">
        <v>158</v>
      </c>
    </row>
    <row r="61" spans="2:27">
      <c r="B61" s="249">
        <v>40664</v>
      </c>
      <c r="C61" s="216"/>
      <c r="D61" s="216"/>
      <c r="E61" s="216"/>
      <c r="F61" s="216"/>
      <c r="G61" s="216"/>
      <c r="H61" s="216"/>
      <c r="I61" s="216"/>
      <c r="J61" s="216"/>
      <c r="K61" s="216"/>
      <c r="P61" s="249">
        <v>40664</v>
      </c>
      <c r="Q61" s="216" t="s">
        <v>154</v>
      </c>
      <c r="R61" s="96" t="s">
        <v>153</v>
      </c>
      <c r="U61" t="s">
        <v>160</v>
      </c>
      <c r="V61" t="s">
        <v>161</v>
      </c>
      <c r="X61" t="s">
        <v>150</v>
      </c>
      <c r="Z61" t="s">
        <v>152</v>
      </c>
    </row>
    <row r="62" spans="2:27">
      <c r="B62" s="249">
        <v>40695</v>
      </c>
      <c r="C62" s="216" t="s">
        <v>164</v>
      </c>
      <c r="D62" s="216" t="s">
        <v>163</v>
      </c>
      <c r="E62" s="216"/>
      <c r="F62" s="216" t="s">
        <v>162</v>
      </c>
      <c r="G62" s="216" t="s">
        <v>163</v>
      </c>
      <c r="H62" s="216"/>
      <c r="I62" s="216"/>
      <c r="J62" s="216"/>
      <c r="K62" s="216"/>
      <c r="P62" s="249">
        <v>40695</v>
      </c>
      <c r="Q62" s="216" t="s">
        <v>169</v>
      </c>
      <c r="R62" s="216" t="s">
        <v>167</v>
      </c>
      <c r="T62" t="s">
        <v>166</v>
      </c>
      <c r="U62" s="216" t="s">
        <v>170</v>
      </c>
      <c r="V62" s="216" t="s">
        <v>168</v>
      </c>
      <c r="X62" t="s">
        <v>150</v>
      </c>
    </row>
    <row r="63" spans="2:27">
      <c r="B63" s="249">
        <v>40725</v>
      </c>
      <c r="C63" s="216"/>
      <c r="D63" s="216"/>
      <c r="E63" s="216"/>
      <c r="F63" s="216"/>
      <c r="G63" s="216"/>
      <c r="H63" s="216"/>
      <c r="I63" s="216"/>
      <c r="J63" s="216"/>
      <c r="K63" s="216"/>
      <c r="P63" s="249">
        <v>40725</v>
      </c>
      <c r="Q63" s="216" t="s">
        <v>177</v>
      </c>
      <c r="R63" s="216" t="s">
        <v>178</v>
      </c>
      <c r="U63" s="216" t="s">
        <v>179</v>
      </c>
      <c r="V63" s="216" t="s">
        <v>150</v>
      </c>
    </row>
    <row r="64" spans="2:27">
      <c r="B64" s="249">
        <v>40756</v>
      </c>
      <c r="C64" s="216"/>
      <c r="D64" s="216" t="s">
        <v>188</v>
      </c>
      <c r="E64" s="216"/>
      <c r="F64" s="216"/>
      <c r="G64" s="216" t="s">
        <v>193</v>
      </c>
      <c r="H64" s="216" t="s">
        <v>103</v>
      </c>
      <c r="I64" s="216"/>
      <c r="J64" s="216"/>
      <c r="K64" s="216"/>
      <c r="P64" s="249">
        <v>40756</v>
      </c>
      <c r="Q64" s="234" t="s">
        <v>189</v>
      </c>
      <c r="R64" s="234" t="s">
        <v>190</v>
      </c>
      <c r="S64" s="201"/>
      <c r="T64" s="201"/>
      <c r="U64" s="201" t="s">
        <v>192</v>
      </c>
      <c r="V64" s="252" t="s">
        <v>191</v>
      </c>
      <c r="X64" t="s">
        <v>150</v>
      </c>
      <c r="Z64" t="s">
        <v>151</v>
      </c>
    </row>
    <row r="65" spans="2:27">
      <c r="B65" s="249">
        <v>40787</v>
      </c>
      <c r="C65" s="216"/>
      <c r="D65" s="216" t="s">
        <v>108</v>
      </c>
      <c r="E65" s="216" t="s">
        <v>103</v>
      </c>
      <c r="F65" s="216"/>
      <c r="G65" s="216"/>
      <c r="H65" s="216" t="s">
        <v>200</v>
      </c>
      <c r="I65" s="216"/>
      <c r="J65" s="216"/>
      <c r="K65" s="216"/>
      <c r="P65" s="249">
        <v>40787</v>
      </c>
      <c r="Q65" s="234" t="s">
        <v>124</v>
      </c>
      <c r="R65" s="234" t="s">
        <v>198</v>
      </c>
      <c r="S65" s="252" t="s">
        <v>196</v>
      </c>
      <c r="T65" s="201"/>
      <c r="U65" s="252" t="s">
        <v>199</v>
      </c>
      <c r="V65" s="252" t="s">
        <v>196</v>
      </c>
      <c r="X65" s="252" t="s">
        <v>150</v>
      </c>
      <c r="Z65" s="252"/>
      <c r="AA65" t="s">
        <v>197</v>
      </c>
    </row>
    <row r="66" spans="2:27">
      <c r="B66" s="249">
        <v>40817</v>
      </c>
      <c r="C66" s="216"/>
      <c r="D66" s="216" t="s">
        <v>207</v>
      </c>
      <c r="E66" s="216"/>
      <c r="F66" s="216"/>
      <c r="G66" s="216" t="s">
        <v>207</v>
      </c>
      <c r="H66" s="216"/>
      <c r="I66" s="216"/>
      <c r="J66" s="216"/>
      <c r="K66" s="216"/>
      <c r="P66" s="249">
        <v>40817</v>
      </c>
      <c r="Q66" s="234"/>
      <c r="R66" s="234"/>
      <c r="S66" s="252"/>
      <c r="T66" s="201"/>
      <c r="U66" s="252"/>
      <c r="V66" s="252"/>
      <c r="X66" s="252"/>
      <c r="Z66" s="252"/>
    </row>
    <row r="67" spans="2:27">
      <c r="B67" s="249">
        <v>40848</v>
      </c>
      <c r="C67" s="216"/>
      <c r="D67" s="216" t="s">
        <v>207</v>
      </c>
      <c r="E67" s="216"/>
      <c r="F67" s="216"/>
      <c r="G67" s="216" t="s">
        <v>207</v>
      </c>
      <c r="H67" s="216"/>
      <c r="I67" s="216"/>
      <c r="J67" s="216"/>
      <c r="K67" s="216"/>
      <c r="P67" s="249">
        <v>40848</v>
      </c>
      <c r="Q67" s="234" t="s">
        <v>205</v>
      </c>
      <c r="R67" s="201" t="s">
        <v>204</v>
      </c>
      <c r="S67" s="201"/>
      <c r="T67" s="201"/>
      <c r="U67" s="201" t="s">
        <v>203</v>
      </c>
      <c r="V67" s="252" t="s">
        <v>206</v>
      </c>
    </row>
    <row r="68" spans="2:27">
      <c r="B68" s="249">
        <v>40878</v>
      </c>
      <c r="C68" t="s">
        <v>212</v>
      </c>
      <c r="G68" t="s">
        <v>212</v>
      </c>
      <c r="H68" t="s">
        <v>213</v>
      </c>
      <c r="P68" s="249">
        <v>40878</v>
      </c>
      <c r="Q68" s="96"/>
      <c r="R68" s="234" t="s">
        <v>214</v>
      </c>
      <c r="S68" s="201" t="s">
        <v>151</v>
      </c>
      <c r="T68" s="201"/>
      <c r="U68" s="201" t="s">
        <v>216</v>
      </c>
      <c r="V68" s="252" t="s">
        <v>215</v>
      </c>
      <c r="X68" s="252" t="s">
        <v>151</v>
      </c>
      <c r="Y68" s="252" t="s">
        <v>117</v>
      </c>
      <c r="Z68" s="252" t="s">
        <v>196</v>
      </c>
    </row>
    <row r="69" spans="2:27">
      <c r="B69" s="249">
        <v>40909</v>
      </c>
      <c r="D69" t="s">
        <v>221</v>
      </c>
      <c r="G69" t="s">
        <v>221</v>
      </c>
      <c r="P69" s="249">
        <v>40909</v>
      </c>
      <c r="Q69" s="234" t="s">
        <v>224</v>
      </c>
      <c r="R69" s="234" t="s">
        <v>225</v>
      </c>
      <c r="S69" s="252" t="s">
        <v>150</v>
      </c>
      <c r="T69" s="201"/>
      <c r="U69" s="201" t="s">
        <v>223</v>
      </c>
      <c r="V69" s="252" t="s">
        <v>196</v>
      </c>
      <c r="X69" s="252" t="s">
        <v>150</v>
      </c>
      <c r="Y69" s="252" t="s">
        <v>150</v>
      </c>
      <c r="Z69" s="252" t="s">
        <v>150</v>
      </c>
    </row>
    <row r="70" spans="2:27">
      <c r="B70" s="249">
        <v>40940</v>
      </c>
      <c r="P70" s="249">
        <v>40940</v>
      </c>
      <c r="Q70" s="234" t="s">
        <v>189</v>
      </c>
      <c r="R70" s="234" t="s">
        <v>246</v>
      </c>
      <c r="S70" s="216" t="s">
        <v>150</v>
      </c>
      <c r="T70" s="252"/>
      <c r="U70" s="216" t="s">
        <v>247</v>
      </c>
      <c r="V70" s="216" t="s">
        <v>117</v>
      </c>
      <c r="W70" s="216"/>
      <c r="X70" s="216"/>
      <c r="Y70" s="216"/>
      <c r="Z70" s="216" t="s">
        <v>150</v>
      </c>
    </row>
    <row r="71" spans="2:27">
      <c r="B71" s="249">
        <v>40969</v>
      </c>
      <c r="C71" s="216" t="s">
        <v>108</v>
      </c>
      <c r="G71" s="216" t="s">
        <v>256</v>
      </c>
      <c r="H71" s="216" t="s">
        <v>103</v>
      </c>
      <c r="P71" s="249">
        <v>40969</v>
      </c>
      <c r="Q71" s="234"/>
      <c r="R71" s="234" t="s">
        <v>260</v>
      </c>
      <c r="S71" s="252" t="s">
        <v>257</v>
      </c>
      <c r="U71" s="252" t="s">
        <v>261</v>
      </c>
      <c r="V71" s="252" t="s">
        <v>259</v>
      </c>
      <c r="X71" s="252" t="s">
        <v>258</v>
      </c>
      <c r="Y71" s="252" t="s">
        <v>150</v>
      </c>
      <c r="Z71" s="252" t="s">
        <v>150</v>
      </c>
    </row>
    <row r="72" spans="2:27">
      <c r="B72" s="249">
        <v>41000</v>
      </c>
      <c r="C72" s="216"/>
      <c r="D72" t="s">
        <v>269</v>
      </c>
      <c r="G72" s="216"/>
      <c r="H72" s="216"/>
      <c r="P72" s="249">
        <v>41000</v>
      </c>
      <c r="Q72" s="234" t="s">
        <v>270</v>
      </c>
      <c r="R72" s="234" t="s">
        <v>272</v>
      </c>
      <c r="S72" s="252" t="s">
        <v>150</v>
      </c>
      <c r="U72" s="252" t="s">
        <v>273</v>
      </c>
      <c r="V72" s="252" t="s">
        <v>271</v>
      </c>
      <c r="X72" s="252"/>
      <c r="Y72" s="252" t="s">
        <v>150</v>
      </c>
      <c r="Z72" s="252" t="s">
        <v>152</v>
      </c>
    </row>
    <row r="73" spans="2:27">
      <c r="B73" s="249">
        <v>41030</v>
      </c>
      <c r="C73" s="216"/>
      <c r="D73" t="s">
        <v>276</v>
      </c>
      <c r="G73" t="s">
        <v>278</v>
      </c>
      <c r="H73" s="216" t="s">
        <v>103</v>
      </c>
      <c r="I73" s="216" t="s">
        <v>277</v>
      </c>
      <c r="P73" s="249">
        <v>41030</v>
      </c>
      <c r="Q73" s="234" t="s">
        <v>281</v>
      </c>
      <c r="R73" s="234" t="s">
        <v>282</v>
      </c>
      <c r="S73" s="252" t="s">
        <v>150</v>
      </c>
      <c r="U73" s="252" t="s">
        <v>283</v>
      </c>
      <c r="V73" s="252" t="s">
        <v>280</v>
      </c>
      <c r="W73" t="s">
        <v>279</v>
      </c>
      <c r="X73" s="252"/>
      <c r="Y73" s="252"/>
      <c r="Z73" s="252" t="s">
        <v>150</v>
      </c>
    </row>
    <row r="74" spans="2:27">
      <c r="B74" s="249">
        <v>41061</v>
      </c>
      <c r="C74" t="s">
        <v>276</v>
      </c>
      <c r="D74" t="s">
        <v>276</v>
      </c>
      <c r="G74" t="s">
        <v>276</v>
      </c>
      <c r="H74" s="216"/>
      <c r="I74" s="216"/>
      <c r="P74" s="249">
        <v>41061</v>
      </c>
      <c r="Q74" s="234" t="s">
        <v>290</v>
      </c>
      <c r="R74" s="234" t="s">
        <v>291</v>
      </c>
      <c r="S74" s="252"/>
      <c r="U74" s="252" t="s">
        <v>292</v>
      </c>
      <c r="V74" s="252" t="s">
        <v>117</v>
      </c>
      <c r="X74" s="252"/>
      <c r="Y74" s="252" t="s">
        <v>150</v>
      </c>
      <c r="Z74" s="252" t="s">
        <v>150</v>
      </c>
    </row>
    <row r="75" spans="2:27">
      <c r="B75" s="249">
        <v>41091</v>
      </c>
      <c r="P75" s="249">
        <v>41091</v>
      </c>
      <c r="Q75" s="234" t="s">
        <v>294</v>
      </c>
      <c r="R75" s="234" t="s">
        <v>295</v>
      </c>
      <c r="S75" s="252" t="s">
        <v>150</v>
      </c>
      <c r="U75" s="234" t="s">
        <v>296</v>
      </c>
      <c r="V75" s="252" t="s">
        <v>116</v>
      </c>
      <c r="X75" s="252"/>
      <c r="Y75" s="252" t="s">
        <v>150</v>
      </c>
      <c r="Z75" s="252" t="s">
        <v>150</v>
      </c>
    </row>
    <row r="76" spans="2:27">
      <c r="B76" s="249">
        <v>41122</v>
      </c>
      <c r="C76" t="s">
        <v>276</v>
      </c>
      <c r="D76" t="s">
        <v>276</v>
      </c>
      <c r="E76" s="216" t="s">
        <v>103</v>
      </c>
      <c r="G76" t="s">
        <v>276</v>
      </c>
      <c r="H76" s="216"/>
      <c r="I76" s="216"/>
      <c r="J76" s="216" t="s">
        <v>103</v>
      </c>
      <c r="P76" s="249">
        <v>41122</v>
      </c>
      <c r="Q76" s="234" t="s">
        <v>297</v>
      </c>
      <c r="R76" s="234" t="s">
        <v>299</v>
      </c>
      <c r="S76" s="252" t="s">
        <v>150</v>
      </c>
      <c r="U76" s="234" t="s">
        <v>300</v>
      </c>
      <c r="V76" s="252" t="s">
        <v>152</v>
      </c>
      <c r="X76" s="252" t="s">
        <v>196</v>
      </c>
      <c r="Y76" s="252"/>
      <c r="Z76" s="252" t="s">
        <v>301</v>
      </c>
      <c r="AA76" t="s">
        <v>298</v>
      </c>
    </row>
    <row r="77" spans="2:27">
      <c r="Q77" s="96"/>
    </row>
    <row r="78" spans="2:27">
      <c r="B78" s="122" t="s">
        <v>118</v>
      </c>
      <c r="P78" s="122" t="s">
        <v>118</v>
      </c>
      <c r="Q78" s="96"/>
      <c r="R78" s="122"/>
      <c r="S78" s="122"/>
      <c r="T78" s="122"/>
      <c r="U78" s="122"/>
      <c r="V78" s="122"/>
      <c r="W78" s="122"/>
    </row>
    <row r="79" spans="2:27">
      <c r="B79" s="293" t="str">
        <f>CONCATENATE(C79,D79,E79,F79,G79,H79,I79,J79,K79,L79,M79,N79)</f>
        <v xml:space="preserve">CGC , Frankfurt  , Goleszowska , IX Europe  , London (RDC)  , Meerbusch  , Russia , Senatorska , Switzerland , Turkey , Welle </v>
      </c>
      <c r="C79" t="str">
        <f>CONCATENATE(C$5," ",C75,", ")</f>
        <v xml:space="preserve">CGC , </v>
      </c>
      <c r="D79" t="str">
        <f t="shared" ref="D79:L80" si="0">CONCATENATE(D$5," ",D75,", ")</f>
        <v xml:space="preserve">Frankfurt  , </v>
      </c>
      <c r="E79" t="str">
        <f t="shared" si="0"/>
        <v xml:space="preserve">Goleszowska , </v>
      </c>
      <c r="F79" t="str">
        <f t="shared" si="0"/>
        <v xml:space="preserve">IX Europe  , </v>
      </c>
      <c r="G79" t="str">
        <f t="shared" si="0"/>
        <v xml:space="preserve">London (RDC)  , </v>
      </c>
      <c r="H79" t="str">
        <f t="shared" si="0"/>
        <v xml:space="preserve">Meerbusch  , </v>
      </c>
      <c r="I79" t="str">
        <f t="shared" si="0"/>
        <v xml:space="preserve">Russia , </v>
      </c>
      <c r="J79" t="str">
        <f t="shared" si="0"/>
        <v xml:space="preserve">Senatorska , </v>
      </c>
      <c r="K79" t="str">
        <f t="shared" si="0"/>
        <v xml:space="preserve">Switzerland , </v>
      </c>
      <c r="L79" t="str">
        <f t="shared" si="0"/>
        <v xml:space="preserve">Turkey , </v>
      </c>
      <c r="M79" t="str">
        <f>CONCATENATE(M$5," ",M75)</f>
        <v xml:space="preserve">Welle </v>
      </c>
      <c r="P79" t="str">
        <f>CONCATENATE(Q79,R79,S79,T79,U79,V79,W79,X79,Y79,Z79,AA79,AB79)</f>
        <v xml:space="preserve">CGC VMAX 13TB, Frankfurt  VMAX 154TB, DMX 3TB, HDS 1TB, Goleszowska Centera 1TB, IX Europe  , London (RDC)  VMAX 182TB, DMX 1TB, HDS 1TB, Centera 3TB, Meerbusch  Centera 5TB, Russia , Senatorska , Switzerland Centera 1TB, Turkey Centera 1TB, Welle </v>
      </c>
      <c r="Q79" t="str">
        <f>CONCATENATE(Q$5," ",Q75,", ")</f>
        <v xml:space="preserve">CGC VMAX 13TB, </v>
      </c>
      <c r="R79" t="str">
        <f t="shared" ref="R79:Z80" si="1">CONCATENATE(R$5," ",R75,", ")</f>
        <v xml:space="preserve">Frankfurt  VMAX 154TB, DMX 3TB, HDS 1TB, </v>
      </c>
      <c r="S79" t="str">
        <f t="shared" si="1"/>
        <v xml:space="preserve">Goleszowska Centera 1TB, </v>
      </c>
      <c r="T79" t="str">
        <f t="shared" si="1"/>
        <v xml:space="preserve">IX Europe  , </v>
      </c>
      <c r="U79" t="str">
        <f t="shared" si="1"/>
        <v xml:space="preserve">London (RDC)  VMAX 182TB, DMX 1TB, HDS 1TB, Centera 3TB, </v>
      </c>
      <c r="V79" t="str">
        <f t="shared" si="1"/>
        <v xml:space="preserve">Meerbusch  Centera 5TB, </v>
      </c>
      <c r="W79" t="str">
        <f t="shared" si="1"/>
        <v xml:space="preserve">Russia , </v>
      </c>
      <c r="X79" t="str">
        <f t="shared" si="1"/>
        <v xml:space="preserve">Senatorska , </v>
      </c>
      <c r="Y79" t="str">
        <f t="shared" si="1"/>
        <v xml:space="preserve">Switzerland Centera 1TB, </v>
      </c>
      <c r="Z79" t="str">
        <f t="shared" si="1"/>
        <v xml:space="preserve">Turkey Centera 1TB, </v>
      </c>
      <c r="AA79" t="str">
        <f>CONCATENATE(AA$5," ",AA75)</f>
        <v xml:space="preserve">Welle </v>
      </c>
    </row>
    <row r="80" spans="2:27">
      <c r="B80" t="str">
        <f>CONCATENATE(C80,D80,E80,F80,G80,H80,I80,J80,K80,L80,M80,N80)</f>
        <v xml:space="preserve">CGC Disks added to VMAX, Frankfurt  Disks added to VMAX, Goleszowska Disk added to Centera, IX Europe  , London (RDC)  Disks added to VMAX, Meerbusch  , Russia , Senatorska Disk added to Centera, Switzerland , Turkey , Welle </v>
      </c>
      <c r="C80" t="str">
        <f>CONCATENATE(C$5," ",C76,", ")</f>
        <v xml:space="preserve">CGC Disks added to VMAX, </v>
      </c>
      <c r="D80" t="str">
        <f t="shared" si="0"/>
        <v xml:space="preserve">Frankfurt  Disks added to VMAX, </v>
      </c>
      <c r="E80" t="str">
        <f t="shared" si="0"/>
        <v xml:space="preserve">Goleszowska Disk added to Centera, </v>
      </c>
      <c r="F80" t="str">
        <f t="shared" si="0"/>
        <v xml:space="preserve">IX Europe  , </v>
      </c>
      <c r="G80" t="str">
        <f t="shared" si="0"/>
        <v xml:space="preserve">London (RDC)  Disks added to VMAX, </v>
      </c>
      <c r="H80" t="str">
        <f t="shared" si="0"/>
        <v xml:space="preserve">Meerbusch  , </v>
      </c>
      <c r="I80" t="str">
        <f t="shared" si="0"/>
        <v xml:space="preserve">Russia , </v>
      </c>
      <c r="J80" t="str">
        <f t="shared" si="0"/>
        <v xml:space="preserve">Senatorska Disk added to Centera, </v>
      </c>
      <c r="K80" t="str">
        <f t="shared" si="0"/>
        <v xml:space="preserve">Switzerland , </v>
      </c>
      <c r="L80" t="str">
        <f t="shared" si="0"/>
        <v xml:space="preserve">Turkey , </v>
      </c>
      <c r="M80" t="str">
        <f>CONCATENATE(M$5," ",M76)</f>
        <v xml:space="preserve">Welle </v>
      </c>
      <c r="P80" t="str">
        <f>CONCATENATE(Q80,R80,S80,T80,U80,V80,W80,X80,Y80,Z80,AA80,AB80)</f>
        <v>CGC VMAX 27TB, Frankfurt  VMAX 17TB, HDS -15TB, Centera 10TB, Goleszowska Centera 1TB, IX Europe  , London (RDC)  VMAX 13TB, HDS -5TB, Centera 1TB, Meerbusch  Centera 2TB, Russia , Senatorska Centera 4TB, Switzerland , Turkey Center 1TB, Welle DMX -15TB</v>
      </c>
      <c r="Q80" t="str">
        <f>CONCATENATE(Q$5," ",Q76,", ")</f>
        <v xml:space="preserve">CGC VMAX 27TB, </v>
      </c>
      <c r="R80" t="str">
        <f t="shared" si="1"/>
        <v xml:space="preserve">Frankfurt  VMAX 17TB, HDS -15TB, Centera 10TB, </v>
      </c>
      <c r="S80" t="str">
        <f t="shared" si="1"/>
        <v xml:space="preserve">Goleszowska Centera 1TB, </v>
      </c>
      <c r="T80" t="str">
        <f t="shared" si="1"/>
        <v xml:space="preserve">IX Europe  , </v>
      </c>
      <c r="U80" t="str">
        <f t="shared" si="1"/>
        <v xml:space="preserve">London (RDC)  VMAX 13TB, HDS -5TB, Centera 1TB, </v>
      </c>
      <c r="V80" t="str">
        <f t="shared" si="1"/>
        <v xml:space="preserve">Meerbusch  Centera 2TB, </v>
      </c>
      <c r="W80" t="str">
        <f t="shared" si="1"/>
        <v xml:space="preserve">Russia , </v>
      </c>
      <c r="X80" t="str">
        <f t="shared" si="1"/>
        <v xml:space="preserve">Senatorska Centera 4TB, </v>
      </c>
      <c r="Y80" t="str">
        <f t="shared" si="1"/>
        <v xml:space="preserve">Switzerland , </v>
      </c>
      <c r="Z80" t="str">
        <f t="shared" si="1"/>
        <v xml:space="preserve">Turkey Center 1TB, </v>
      </c>
      <c r="AA80" t="str">
        <f>CONCATENATE(AA$5," ",AA76)</f>
        <v>Welle DMX -15TB</v>
      </c>
    </row>
    <row r="81" spans="16:23">
      <c r="R81" s="122"/>
      <c r="S81" s="122"/>
      <c r="T81" s="122"/>
      <c r="U81" s="122"/>
      <c r="V81" s="122"/>
      <c r="W81" s="122"/>
    </row>
    <row r="82" spans="16:23">
      <c r="R82" s="122"/>
      <c r="S82" s="122"/>
      <c r="T82" s="122"/>
      <c r="U82" s="122"/>
      <c r="V82" s="122"/>
      <c r="W82" s="122"/>
    </row>
    <row r="83" spans="16:23">
      <c r="R83" s="122"/>
      <c r="S83" s="122"/>
      <c r="T83" s="122"/>
      <c r="U83" s="122"/>
      <c r="V83" s="122"/>
      <c r="W83" s="122"/>
    </row>
    <row r="84" spans="16:23">
      <c r="R84" s="122"/>
      <c r="S84" s="122"/>
      <c r="T84" s="122"/>
      <c r="U84" s="122"/>
      <c r="V84" s="122"/>
      <c r="W84" s="122"/>
    </row>
    <row r="94" spans="16:23">
      <c r="P94" s="96"/>
    </row>
    <row r="95" spans="16:23">
      <c r="P95" s="96"/>
    </row>
  </sheetData>
  <sortState ref="Q43:U67">
    <sortCondition ref="R43:R67"/>
    <sortCondition ref="Q43:Q67"/>
  </sortState>
  <pageMargins left="0.7" right="0.7" top="0.75" bottom="0.75" header="0.3" footer="0.3"/>
  <pageSetup paperSize="9"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1D2B1E99999754892D1D81B41442C11" ma:contentTypeVersion="0" ma:contentTypeDescription="Create a new document." ma:contentTypeScope="" ma:versionID="22c772dc277c003c95c9c539c0eb203d">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760482-DDF5-41F8-8B0B-028F56226CEB}">
  <ds:schemaRefs>
    <ds:schemaRef ds:uri="http://schemas.microsoft.com/office/2006/metadata/properties"/>
  </ds:schemaRefs>
</ds:datastoreItem>
</file>

<file path=customXml/itemProps2.xml><?xml version="1.0" encoding="utf-8"?>
<ds:datastoreItem xmlns:ds="http://schemas.openxmlformats.org/officeDocument/2006/customXml" ds:itemID="{8C3BFBFD-13CB-4980-813B-77090DD637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DEAAE754-F326-4364-B7FA-D443183B67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SAN</vt:lpstr>
      <vt:lpstr>EMEA SAN CIOC</vt:lpstr>
      <vt:lpstr>Comments</vt:lpstr>
      <vt:lpstr>Notes</vt:lpstr>
      <vt:lpstr>Pivottables</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rd13809</dc:creator>
  <cp:lastModifiedBy>Coles</cp:lastModifiedBy>
  <dcterms:created xsi:type="dcterms:W3CDTF">2011-01-04T15:58:14Z</dcterms:created>
  <dcterms:modified xsi:type="dcterms:W3CDTF">2013-03-19T18:52:01Z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0x010100F1D2B1E99999754892D1D81B41442C11</vt:lpwstr>
  </property>
  <property fmtid="{D5CDD505-2E9C-101B-9397-08002B2CF9AE}" pid="3" name="EmailTo">
    <vt:lpwstr>'GMOR@globalconsumer.collaborationtools.consumer.citigroup.net' &amp;lt;'GMOR@globalconsumer.collaborationtools.consumer.citigroup.net'&amp;gt;</vt:lpwstr>
  </property>
  <property fmtid="{D5CDD505-2E9C-101B-9397-08002B2CF9AE}" pid="4" name="EmailSender">
    <vt:lpwstr>&lt;a href="mailto:adam.radage@citi.com"&gt;adam.radage@citi.com&lt;/a&gt;</vt:lpwstr>
  </property>
  <property fmtid="{D5CDD505-2E9C-101B-9397-08002B2CF9AE}" pid="5" name="EmailFrom">
    <vt:lpwstr>Radage, Adam [CCC-OT_IT] &lt;adam.radage@citi.com&gt;</vt:lpwstr>
  </property>
  <property fmtid="{D5CDD505-2E9C-101B-9397-08002B2CF9AE}" pid="6" name="EmailSubject">
    <vt:lpwstr>Data Input-EMEA</vt:lpwstr>
  </property>
</Properties>
</file>