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9510" windowHeight="4260" tabRatio="572" activeTab="1"/>
  </bookViews>
  <sheets>
    <sheet name="Graphexcel" sheetId="1" r:id="rId1"/>
    <sheet name="ClosedINCcount_Apr2015" sheetId="10" r:id="rId2"/>
    <sheet name="ClosedINCcount_Mar2015" sheetId="9" r:id="rId3"/>
    <sheet name="ClosedINCcount_Feb2015" sheetId="7" r:id="rId4"/>
    <sheet name="ClosedINCcount_Jan2015" sheetId="6" r:id="rId5"/>
    <sheet name="ClosedINCcount_Dec2014" sheetId="5" r:id="rId6"/>
    <sheet name="ClosedINCcount_Nov2014" sheetId="2" r:id="rId7"/>
    <sheet name="Tasks Handled" sheetId="4" r:id="rId8"/>
  </sheets>
  <definedNames>
    <definedName name="_xlnm._FilterDatabase" localSheetId="1" hidden="1">ClosedINCcount_Apr2015!$A$1:$P$101</definedName>
    <definedName name="_xlnm._FilterDatabase" localSheetId="5" hidden="1">ClosedINCcount_Dec2014!$A$1:$S$431</definedName>
    <definedName name="_xlnm._FilterDatabase" localSheetId="3" hidden="1">ClosedINCcount_Feb2015!$A$1:$P$118</definedName>
    <definedName name="_xlnm._FilterDatabase" localSheetId="4" hidden="1">ClosedINCcount_Jan2015!$A$1:$P$118</definedName>
    <definedName name="_xlnm._FilterDatabase" localSheetId="2" hidden="1">ClosedINCcount_Mar2015!$A$1:$P$101</definedName>
    <definedName name="_xlnm._FilterDatabase" localSheetId="6" hidden="1">ClosedINCcount_Nov2014!$A$1:$P$97</definedName>
    <definedName name="Z_15F0F0EB_F09E_41B3_B47F_0DB72837211B_.wvu.FilterData" localSheetId="1" hidden="1">ClosedINCcount_Apr2015!$A$1:$J$97</definedName>
    <definedName name="Z_15F0F0EB_F09E_41B3_B47F_0DB72837211B_.wvu.FilterData" localSheetId="5" hidden="1">ClosedINCcount_Dec2014!$A$1:$J$97</definedName>
    <definedName name="Z_15F0F0EB_F09E_41B3_B47F_0DB72837211B_.wvu.FilterData" localSheetId="3" hidden="1">ClosedINCcount_Feb2015!$A$1:$J$97</definedName>
    <definedName name="Z_15F0F0EB_F09E_41B3_B47F_0DB72837211B_.wvu.FilterData" localSheetId="4" hidden="1">ClosedINCcount_Jan2015!$A$1:$J$97</definedName>
    <definedName name="Z_15F0F0EB_F09E_41B3_B47F_0DB72837211B_.wvu.FilterData" localSheetId="2" hidden="1">ClosedINCcount_Mar2015!$A$1:$J$97</definedName>
    <definedName name="Z_15F0F0EB_F09E_41B3_B47F_0DB72837211B_.wvu.FilterData" localSheetId="6" hidden="1">ClosedINCcount_Nov2014!$A$1:$J$97</definedName>
    <definedName name="Z_22DB46D7_10FC_42C0_80E6_21A8D8FA7C04_.wvu.FilterData" localSheetId="1" hidden="1">ClosedINCcount_Apr2015!$A$1:$J$97</definedName>
    <definedName name="Z_22DB46D7_10FC_42C0_80E6_21A8D8FA7C04_.wvu.FilterData" localSheetId="5" hidden="1">ClosedINCcount_Dec2014!$A$1:$J$97</definedName>
    <definedName name="Z_22DB46D7_10FC_42C0_80E6_21A8D8FA7C04_.wvu.FilterData" localSheetId="3" hidden="1">ClosedINCcount_Feb2015!$A$1:$J$97</definedName>
    <definedName name="Z_22DB46D7_10FC_42C0_80E6_21A8D8FA7C04_.wvu.FilterData" localSheetId="4" hidden="1">ClosedINCcount_Jan2015!$A$1:$J$97</definedName>
    <definedName name="Z_22DB46D7_10FC_42C0_80E6_21A8D8FA7C04_.wvu.FilterData" localSheetId="2" hidden="1">ClosedINCcount_Mar2015!$A$1:$J$97</definedName>
    <definedName name="Z_22DB46D7_10FC_42C0_80E6_21A8D8FA7C04_.wvu.FilterData" localSheetId="6" hidden="1">ClosedINCcount_Nov2014!$A$1:$J$97</definedName>
  </definedNames>
  <calcPr calcId="125725"/>
  <customWorkbookViews>
    <customWorkbookView name="nn48265 - Personal View" guid="{22DB46D7-10FC-42C0-80E6-21A8D8FA7C04}" mergeInterval="0" personalView="1" maximized="1" xWindow="1" yWindow="1" windowWidth="1356" windowHeight="547" tabRatio="572" activeSheetId="2"/>
    <customWorkbookView name="sm48269 - Personal View" guid="{15F0F0EB-F09E-41B3-B47F-0DB72837211B}" mergeInterval="0" personalView="1" maximized="1" xWindow="1" yWindow="1" windowWidth="1362" windowHeight="547" tabRatio="572" activeSheetId="2"/>
  </customWorkbookViews>
</workbook>
</file>

<file path=xl/calcChain.xml><?xml version="1.0" encoding="utf-8"?>
<calcChain xmlns="http://schemas.openxmlformats.org/spreadsheetml/2006/main">
  <c r="P47" i="10"/>
  <c r="P46"/>
  <c r="P45"/>
  <c r="P44"/>
  <c r="P37"/>
  <c r="P36"/>
  <c r="P35"/>
  <c r="P34"/>
  <c r="P33"/>
  <c r="P32"/>
  <c r="P27"/>
  <c r="P26"/>
  <c r="P25"/>
  <c r="P19"/>
  <c r="P21" s="1"/>
  <c r="P13"/>
  <c r="P12"/>
  <c r="P7"/>
  <c r="P6"/>
  <c r="P5"/>
  <c r="P4"/>
  <c r="P3"/>
  <c r="P25" i="9"/>
  <c r="P26"/>
  <c r="P47"/>
  <c r="P46"/>
  <c r="P45"/>
  <c r="P44"/>
  <c r="P37"/>
  <c r="P36"/>
  <c r="P35"/>
  <c r="P34"/>
  <c r="P33"/>
  <c r="P32"/>
  <c r="P27"/>
  <c r="P19"/>
  <c r="P21" s="1"/>
  <c r="P13"/>
  <c r="P12"/>
  <c r="P7"/>
  <c r="P6"/>
  <c r="P5"/>
  <c r="P4"/>
  <c r="P3"/>
  <c r="P8" i="10" l="1"/>
  <c r="P38" s="1"/>
  <c r="P39" s="1"/>
  <c r="P14"/>
  <c r="P48"/>
  <c r="P28"/>
  <c r="P48" i="9"/>
  <c r="P8"/>
  <c r="P38" s="1"/>
  <c r="P39" s="1"/>
  <c r="P14"/>
  <c r="P28"/>
  <c r="P27" i="7"/>
  <c r="P47" l="1"/>
  <c r="P46"/>
  <c r="P45"/>
  <c r="P44"/>
  <c r="P37"/>
  <c r="P36"/>
  <c r="P35"/>
  <c r="P34"/>
  <c r="P33"/>
  <c r="P32"/>
  <c r="P26"/>
  <c r="P25"/>
  <c r="P19"/>
  <c r="P21" s="1"/>
  <c r="P13"/>
  <c r="P12"/>
  <c r="P7"/>
  <c r="P6"/>
  <c r="P5"/>
  <c r="P4"/>
  <c r="P3"/>
  <c r="D13" i="1"/>
  <c r="P27" i="6"/>
  <c r="P48" i="7" l="1"/>
  <c r="P14"/>
  <c r="P8"/>
  <c r="P38" s="1"/>
  <c r="P28"/>
  <c r="P47" i="6"/>
  <c r="P46"/>
  <c r="P45"/>
  <c r="P44"/>
  <c r="P37"/>
  <c r="P36"/>
  <c r="P35"/>
  <c r="P34"/>
  <c r="P33"/>
  <c r="P32"/>
  <c r="P26"/>
  <c r="P25"/>
  <c r="P24"/>
  <c r="P18"/>
  <c r="P20" s="1"/>
  <c r="P13"/>
  <c r="P12"/>
  <c r="P7"/>
  <c r="P6"/>
  <c r="P5"/>
  <c r="P4"/>
  <c r="P3"/>
  <c r="D58" i="1"/>
  <c r="D59"/>
  <c r="D60"/>
  <c r="D61"/>
  <c r="D57"/>
  <c r="P18" i="5"/>
  <c r="P20" s="1"/>
  <c r="P13"/>
  <c r="P12"/>
  <c r="P7"/>
  <c r="P6"/>
  <c r="P5"/>
  <c r="P4"/>
  <c r="P3"/>
  <c r="P26"/>
  <c r="P25"/>
  <c r="P24"/>
  <c r="P47"/>
  <c r="P46"/>
  <c r="P45"/>
  <c r="P44"/>
  <c r="P37"/>
  <c r="P36"/>
  <c r="P35"/>
  <c r="P34"/>
  <c r="P33"/>
  <c r="P32"/>
  <c r="C15" i="1"/>
  <c r="C16"/>
  <c r="C17"/>
  <c r="C18"/>
  <c r="C14"/>
  <c r="D56"/>
  <c r="D37"/>
  <c r="P47" i="2"/>
  <c r="P46"/>
  <c r="P45"/>
  <c r="P44"/>
  <c r="D39" i="1"/>
  <c r="D40"/>
  <c r="D41"/>
  <c r="D42"/>
  <c r="D43"/>
  <c r="D38"/>
  <c r="P37" i="2"/>
  <c r="P36"/>
  <c r="P35"/>
  <c r="P34"/>
  <c r="P33"/>
  <c r="P5"/>
  <c r="P32"/>
  <c r="P39" i="7" l="1"/>
  <c r="P28" i="6"/>
  <c r="P48"/>
  <c r="P8"/>
  <c r="P38" s="1"/>
  <c r="P39" s="1"/>
  <c r="P14"/>
  <c r="P27" i="5"/>
  <c r="P8"/>
  <c r="P38" s="1"/>
  <c r="P39" s="1"/>
  <c r="P48"/>
  <c r="P14"/>
  <c r="P48" i="2"/>
  <c r="P26"/>
  <c r="P25"/>
  <c r="P24"/>
  <c r="P18"/>
  <c r="P13"/>
  <c r="P12"/>
  <c r="P7"/>
  <c r="P6"/>
  <c r="P3"/>
  <c r="P4"/>
  <c r="P14" l="1"/>
  <c r="P27"/>
  <c r="P8"/>
  <c r="P38" s="1"/>
  <c r="P39" s="1"/>
  <c r="P20" l="1"/>
  <c r="D18" i="1" l="1"/>
  <c r="D17"/>
  <c r="D14" l="1"/>
  <c r="D16" l="1"/>
  <c r="D15"/>
  <c r="D19" l="1"/>
  <c r="D44" s="1"/>
  <c r="D45" s="1"/>
</calcChain>
</file>

<file path=xl/sharedStrings.xml><?xml version="1.0" encoding="utf-8"?>
<sst xmlns="http://schemas.openxmlformats.org/spreadsheetml/2006/main" count="4556" uniqueCount="2049">
  <si>
    <t>Count</t>
  </si>
  <si>
    <t>Sl. No</t>
  </si>
  <si>
    <t>Grand Total</t>
  </si>
  <si>
    <t>S. No</t>
  </si>
  <si>
    <t>Description</t>
  </si>
  <si>
    <t>Other activities</t>
  </si>
  <si>
    <t>Others</t>
  </si>
  <si>
    <t>Others Total</t>
  </si>
  <si>
    <t xml:space="preserve">Total </t>
  </si>
  <si>
    <t>Incidents</t>
  </si>
  <si>
    <t>FDC</t>
  </si>
  <si>
    <t>CGC</t>
  </si>
  <si>
    <t>RDC</t>
  </si>
  <si>
    <t>SWISS</t>
  </si>
  <si>
    <t>Poland</t>
  </si>
  <si>
    <t>SRDF</t>
  </si>
  <si>
    <t>BCV</t>
  </si>
  <si>
    <t>Activities (DC access, SRDF, BCV)</t>
  </si>
  <si>
    <t>Created on</t>
  </si>
  <si>
    <t>Closed on</t>
  </si>
  <si>
    <t>Performed by</t>
  </si>
  <si>
    <t>INC0013675422</t>
  </si>
  <si>
    <t>INC0013672551</t>
  </si>
  <si>
    <t>INC0013671539</t>
  </si>
  <si>
    <t>INC0013671307</t>
  </si>
  <si>
    <t>INC0013668135</t>
  </si>
  <si>
    <t>INC0013592499</t>
  </si>
  <si>
    <t>INC0013560814</t>
  </si>
  <si>
    <t>INC0013559320</t>
  </si>
  <si>
    <t>INC0013558476</t>
  </si>
  <si>
    <t>Sankaralingam Manivel</t>
  </si>
  <si>
    <t>DataCenter Activities</t>
  </si>
  <si>
    <t>SRDF/BCV Activity</t>
  </si>
  <si>
    <t>Access Request - FDC</t>
  </si>
  <si>
    <t>Access Request - FDC 08/11 HDS</t>
  </si>
  <si>
    <t>Access Request - CGC 06/11</t>
  </si>
  <si>
    <t>Access Request - RDC 08/11</t>
  </si>
  <si>
    <t>Access Request - RDC</t>
  </si>
  <si>
    <t>Access Request - FDC 04/11</t>
  </si>
  <si>
    <t>Reference (SR)</t>
  </si>
  <si>
    <t>INC0013635591</t>
  </si>
  <si>
    <t>INC0013592688</t>
  </si>
  <si>
    <t>INC0013588414</t>
  </si>
  <si>
    <t>Novadaniel Joshua</t>
  </si>
  <si>
    <t>INC0013635224</t>
  </si>
  <si>
    <t>INC0013593713</t>
  </si>
  <si>
    <t>INC0013590099</t>
  </si>
  <si>
    <t>Access Request - RDC 05/11</t>
  </si>
  <si>
    <t>Access Request - RDC 04/11</t>
  </si>
  <si>
    <t>Narasimhara Nelluri</t>
  </si>
  <si>
    <t xml:space="preserve"> HDS01458530</t>
  </si>
  <si>
    <t>HDS01454808</t>
  </si>
  <si>
    <t>HDS01423118</t>
  </si>
  <si>
    <t>HDS01457770</t>
  </si>
  <si>
    <t xml:space="preserve">66943514 &amp; 66942764 </t>
  </si>
  <si>
    <t>HDS01449993</t>
  </si>
  <si>
    <t>Engineer Wise</t>
  </si>
  <si>
    <t>Counts</t>
  </si>
  <si>
    <t>Change</t>
  </si>
  <si>
    <t>Nature of activity</t>
  </si>
  <si>
    <t>CMP order #</t>
  </si>
  <si>
    <t xml:space="preserve">CHG0000468309 </t>
  </si>
  <si>
    <t>WS26881898</t>
  </si>
  <si>
    <t xml:space="preserve">CHG0000468446 </t>
  </si>
  <si>
    <t>WS26884510</t>
  </si>
  <si>
    <t>WS26880248</t>
  </si>
  <si>
    <t>N/A</t>
  </si>
  <si>
    <t xml:space="preserve">CHG0000468235 </t>
  </si>
  <si>
    <t>WS26881110</t>
  </si>
  <si>
    <t>Disk replacement</t>
  </si>
  <si>
    <t>Line card replacement</t>
  </si>
  <si>
    <t>Powersupply replacement</t>
  </si>
  <si>
    <t xml:space="preserve">CHG0000467976 </t>
  </si>
  <si>
    <t>WS26876893</t>
  </si>
  <si>
    <t>SPS replacement</t>
  </si>
  <si>
    <t>Closer status</t>
  </si>
  <si>
    <t>CHG0000463577</t>
  </si>
  <si>
    <t>WS26811664</t>
  </si>
  <si>
    <t>CHG0000461646</t>
  </si>
  <si>
    <t>WS26786630</t>
  </si>
  <si>
    <t>CHG0000461564</t>
  </si>
  <si>
    <t>WS26784248</t>
  </si>
  <si>
    <t>CHG0000461754</t>
  </si>
  <si>
    <t>WS26787149</t>
  </si>
  <si>
    <t>CHG0000466070</t>
  </si>
  <si>
    <t>WS26847731</t>
  </si>
  <si>
    <t>CHG0000463635</t>
  </si>
  <si>
    <t>WS26812734</t>
  </si>
  <si>
    <t>CHG0000463408</t>
  </si>
  <si>
    <t>WS26809052</t>
  </si>
  <si>
    <t>SFP Replacement</t>
  </si>
  <si>
    <t xml:space="preserve">Completed for SR 66942764, reschedule required for SR 66943514 </t>
  </si>
  <si>
    <t>Completed</t>
  </si>
  <si>
    <t>Line card has been replaced</t>
  </si>
  <si>
    <t>Powercard loose connection</t>
  </si>
  <si>
    <t>INC0013796434</t>
  </si>
  <si>
    <t>CHG0000468293</t>
  </si>
  <si>
    <t>WS26952478</t>
  </si>
  <si>
    <t>Access Request - RDC 10/11</t>
  </si>
  <si>
    <t>INC0013799891</t>
  </si>
  <si>
    <t>CHG0000472888</t>
  </si>
  <si>
    <t>WS26955917</t>
  </si>
  <si>
    <t>HDS01476339</t>
  </si>
  <si>
    <t xml:space="preserve">SPS has been replaced. </t>
  </si>
  <si>
    <t>INC0013804937</t>
  </si>
  <si>
    <t>CHG0000473179</t>
  </si>
  <si>
    <t>WS26960107</t>
  </si>
  <si>
    <t>Change not accepted</t>
  </si>
  <si>
    <t xml:space="preserve">CHG0000466088 </t>
  </si>
  <si>
    <t>WS26848316</t>
  </si>
  <si>
    <t>Drive has been replaced successfully.</t>
  </si>
  <si>
    <t xml:space="preserve">CHG0000463588 </t>
  </si>
  <si>
    <t>WS26812505</t>
  </si>
  <si>
    <t xml:space="preserve">CHG0000463296 </t>
  </si>
  <si>
    <t>WS26807611</t>
  </si>
  <si>
    <t>Rescheduled to 05/11.</t>
  </si>
  <si>
    <t>INC0013835207</t>
  </si>
  <si>
    <t>CHG0000475582</t>
  </si>
  <si>
    <t>WS26986717</t>
  </si>
  <si>
    <t>Access Request - FDC 11/11</t>
  </si>
  <si>
    <t>INC0013836458</t>
  </si>
  <si>
    <t>CHG0000475639</t>
  </si>
  <si>
    <t>WS26987149</t>
  </si>
  <si>
    <t>Access Request - CGC 15/11</t>
  </si>
  <si>
    <t>WS26990961</t>
  </si>
  <si>
    <t xml:space="preserve">INC0013840090 </t>
  </si>
  <si>
    <t>CHG0000475909</t>
  </si>
  <si>
    <t>WS26993121</t>
  </si>
  <si>
    <t xml:space="preserve">INC0013842294 </t>
  </si>
  <si>
    <t>CHG0000476062</t>
  </si>
  <si>
    <t>WS26993694</t>
  </si>
  <si>
    <t xml:space="preserve">INC0013842893 </t>
  </si>
  <si>
    <t>CHG0000476083</t>
  </si>
  <si>
    <t>Access Request - RDC 12/11</t>
  </si>
  <si>
    <t>Access Request - FDC 12/11</t>
  </si>
  <si>
    <t>INC0013903436</t>
  </si>
  <si>
    <t>SRDF Groups found in Split state</t>
  </si>
  <si>
    <t>SRDF group in Split state</t>
  </si>
  <si>
    <t>INC0013796081</t>
  </si>
  <si>
    <t xml:space="preserve">INC0013871618 </t>
  </si>
  <si>
    <t>CHG0000477873</t>
  </si>
  <si>
    <t>WS27021298</t>
  </si>
  <si>
    <t>Access Request - RDC 15/11</t>
  </si>
  <si>
    <t>S.No</t>
  </si>
  <si>
    <t>Task Name</t>
  </si>
  <si>
    <t>SLA Report</t>
  </si>
  <si>
    <t>SLA Report to be sent before 9:00 AM GMT &amp; 03:00 PM GMT</t>
  </si>
  <si>
    <t>Daily</t>
  </si>
  <si>
    <t>SRDF &amp; BCV Status Report</t>
  </si>
  <si>
    <t>Generate &amp; Prepare SRDF &amp; BCV status report and send before 09:00 AM GMT</t>
  </si>
  <si>
    <t>if found new, Creation of Service Now incidents for daily SRDF, BCV health checkup</t>
  </si>
  <si>
    <t>Aperture Queue Status mail</t>
  </si>
  <si>
    <t>SBS update</t>
  </si>
  <si>
    <t>Add Aperture tickets into SAN Booking System</t>
  </si>
  <si>
    <t>ECC Checks</t>
  </si>
  <si>
    <t>Perform ECC Daily checks on FDC &amp; RDC</t>
  </si>
  <si>
    <t>Login to the servers RDC - Ukctiprsd36, FDC - ffctisaecc001 &amp; CGC - Ukctiprsd42 and perform ECC checks everyday morning 10:00 AM GMT</t>
  </si>
  <si>
    <t>Break Fix requests</t>
  </si>
  <si>
    <t xml:space="preserve">Datacenter Access requests </t>
  </si>
  <si>
    <t>SAN Screen Checks</t>
  </si>
  <si>
    <t>Perform daily SAN Screen checks for RDC, CGC and FDC</t>
  </si>
  <si>
    <t>Check path violations and action on violations list accordingly</t>
  </si>
  <si>
    <t>Check Data source errors &amp; action on them</t>
  </si>
  <si>
    <t>Capacity reports</t>
  </si>
  <si>
    <t xml:space="preserve">Weekly Capacity reports </t>
  </si>
  <si>
    <t>Weekly</t>
  </si>
  <si>
    <t>Perform weekly capacity reports for VMAX, DMX, HDS &amp; Centera before Thursday of every week</t>
  </si>
  <si>
    <t>Host Billing Report</t>
  </si>
  <si>
    <t>Generate Host billing report (during billing report cycle)</t>
  </si>
  <si>
    <t>Monthly</t>
  </si>
  <si>
    <t>Scripts should be started After 15th of every month</t>
  </si>
  <si>
    <t>Generation of xl file using database</t>
  </si>
  <si>
    <t>Preparing Final report</t>
  </si>
  <si>
    <t>Report should be submitted &amp; mail has to be send on or before 30th of every month</t>
  </si>
  <si>
    <t>MOR Report</t>
  </si>
  <si>
    <t>Generate MOR Report (during billing report cycle)</t>
  </si>
  <si>
    <t>Need to start working on MOR report by 15th of every month</t>
  </si>
  <si>
    <t>Need to follow process on the server RDCCTIEMCVA01D</t>
  </si>
  <si>
    <t>Report should be submitted &amp; send mails to corresponding team on or before 24th of every month</t>
  </si>
  <si>
    <t>GCG MOR Report</t>
  </si>
  <si>
    <t>GCG MOR SAN Report</t>
  </si>
  <si>
    <t>Once you prepare MOR, report has to be sent corresponding team</t>
  </si>
  <si>
    <t>DG-CG Report</t>
  </si>
  <si>
    <t>Scripts should be started After Completion of Host billing scripts</t>
  </si>
  <si>
    <t>Resolving non-standard VMAX aliases</t>
  </si>
  <si>
    <t>On Demand</t>
  </si>
  <si>
    <t>NAS Dual control password</t>
  </si>
  <si>
    <t>Perform NAS dual control password activity for OST account</t>
  </si>
  <si>
    <t>SAN Storage Optimization</t>
  </si>
  <si>
    <t>Hosts decommissioned but still connected to SAN</t>
  </si>
  <si>
    <t>Need to gather inform of decommissioned host &amp; update the xl sheet</t>
  </si>
  <si>
    <t>INC0014024945</t>
  </si>
  <si>
    <t>CHG0000485521</t>
  </si>
  <si>
    <t>WS27122264</t>
  </si>
  <si>
    <t>67202806 &amp; 67172216</t>
  </si>
  <si>
    <t>INC0014027315</t>
  </si>
  <si>
    <t>Access Request - RDC 17/11</t>
  </si>
  <si>
    <t>CHG0000485719</t>
  </si>
  <si>
    <t>WS27124329</t>
  </si>
  <si>
    <t>Access Request - FDC 17/11</t>
  </si>
  <si>
    <t>INC0014028138</t>
  </si>
  <si>
    <t>CHG0000485780</t>
  </si>
  <si>
    <t>WS27125206</t>
  </si>
  <si>
    <t>Access Request - FDC 18/11</t>
  </si>
  <si>
    <t>67199432 &amp; 67199582</t>
  </si>
  <si>
    <t>INC0014033510</t>
  </si>
  <si>
    <t>CHG0000486138</t>
  </si>
  <si>
    <t>WS27130570</t>
  </si>
  <si>
    <t>INC0014034570</t>
  </si>
  <si>
    <t>CHG0000486226</t>
  </si>
  <si>
    <t>WS27131351</t>
  </si>
  <si>
    <t>INC0013939911</t>
  </si>
  <si>
    <t xml:space="preserve">INC0013873174 </t>
  </si>
  <si>
    <t xml:space="preserve">CHG0000477970 </t>
  </si>
  <si>
    <t>WS27022995</t>
  </si>
  <si>
    <t>Access Request - CGC 13/11</t>
  </si>
  <si>
    <t>Rescheduled by vendor</t>
  </si>
  <si>
    <t>INC0013874350</t>
  </si>
  <si>
    <t>CHG0000478022</t>
  </si>
  <si>
    <t>WS27024054</t>
  </si>
  <si>
    <t>Access Request - RDC - 13/11</t>
  </si>
  <si>
    <t>INC0013945264</t>
  </si>
  <si>
    <t>CHG0000482902</t>
  </si>
  <si>
    <t>WS27089451</t>
  </si>
  <si>
    <t>Access Request - RDC - 14/11</t>
  </si>
  <si>
    <t>INC0013949961</t>
  </si>
  <si>
    <t>CHG0000483295</t>
  </si>
  <si>
    <t>WS27094683</t>
  </si>
  <si>
    <t>Access Request - CGC - 14/11</t>
  </si>
  <si>
    <t>INC0013951197</t>
  </si>
  <si>
    <t>CHG0000483384</t>
  </si>
  <si>
    <t>WS27095473</t>
  </si>
  <si>
    <t xml:space="preserve">INC0014027194 </t>
  </si>
  <si>
    <t>CHG0000485712</t>
  </si>
  <si>
    <t>WS27124163</t>
  </si>
  <si>
    <t>Access Request - RDC - 17/11</t>
  </si>
  <si>
    <t>INC0014027594</t>
  </si>
  <si>
    <t>CHG0000485748</t>
  </si>
  <si>
    <t>WS27124673</t>
  </si>
  <si>
    <t>INC0013879068</t>
  </si>
  <si>
    <t>CHG0000478283</t>
  </si>
  <si>
    <t>WS27051996</t>
  </si>
  <si>
    <t>Access Request - FDC - 13/11</t>
  </si>
  <si>
    <t>HDS01475434</t>
  </si>
  <si>
    <t>INC0013905211</t>
  </si>
  <si>
    <t>CHG0000479972</t>
  </si>
  <si>
    <t>WS27051414</t>
  </si>
  <si>
    <t>Supervisor module replacement</t>
  </si>
  <si>
    <t>Supervisor Modules have been replaced successfully.</t>
  </si>
  <si>
    <t>INC0013906513</t>
  </si>
  <si>
    <t>CHG0000480114</t>
  </si>
  <si>
    <t>WS27052686</t>
  </si>
  <si>
    <t>INC0013942150</t>
  </si>
  <si>
    <t>CHG0000482657</t>
  </si>
  <si>
    <t>WS27085976</t>
  </si>
  <si>
    <t>Access Request - FDC - 14/11</t>
  </si>
  <si>
    <t>INC0014062430</t>
  </si>
  <si>
    <t>CHG0000488065</t>
  </si>
  <si>
    <t>WS27157373</t>
  </si>
  <si>
    <t>Access Request - RDC - 18/11</t>
  </si>
  <si>
    <t>67172216 &amp; 67202806</t>
  </si>
  <si>
    <t>INC0014064441</t>
  </si>
  <si>
    <t>CHG0000488215</t>
  </si>
  <si>
    <t>WS27159271</t>
  </si>
  <si>
    <t>INC0014064746</t>
  </si>
  <si>
    <t>CHG0000488241</t>
  </si>
  <si>
    <t>WS27159542</t>
  </si>
  <si>
    <t>Access Request - RDC - 19/11</t>
  </si>
  <si>
    <t>INC0014098449</t>
  </si>
  <si>
    <t>CHG0000490241</t>
  </si>
  <si>
    <t>WS27189485</t>
  </si>
  <si>
    <t>INC0014095660</t>
  </si>
  <si>
    <t xml:space="preserve">CHG0000490242 </t>
  </si>
  <si>
    <t>WS27189114</t>
  </si>
  <si>
    <t>Access Request - RDC - 22/11</t>
  </si>
  <si>
    <t>Access Request - RDC - 20/11</t>
  </si>
  <si>
    <t>INC0014028082</t>
  </si>
  <si>
    <t>CHG0000485783</t>
  </si>
  <si>
    <t>WS27125162</t>
  </si>
  <si>
    <t>Access Request - CGC - 18/11</t>
  </si>
  <si>
    <t>Disk has been replaced successfully.</t>
  </si>
  <si>
    <t>INC0014060439</t>
  </si>
  <si>
    <t>CHG0000487939</t>
  </si>
  <si>
    <t>WS27156138</t>
  </si>
  <si>
    <t>INC0014063692</t>
  </si>
  <si>
    <t>CHG0000488188</t>
  </si>
  <si>
    <t>WS27158982</t>
  </si>
  <si>
    <t>INC0014064899</t>
  </si>
  <si>
    <t>CHG0000488246</t>
  </si>
  <si>
    <t>WS27159648</t>
  </si>
  <si>
    <t>INC0014099503</t>
  </si>
  <si>
    <t>CHG0000490458</t>
  </si>
  <si>
    <t>WS27190553</t>
  </si>
  <si>
    <t>INC0014102848</t>
  </si>
  <si>
    <t>CHG0000490694</t>
  </si>
  <si>
    <t>WS27194926</t>
  </si>
  <si>
    <t>INC0014137021</t>
  </si>
  <si>
    <t>CHG0000492687</t>
  </si>
  <si>
    <t>WS27224832</t>
  </si>
  <si>
    <t>INC0014334684</t>
  </si>
  <si>
    <t>CHG0000501433</t>
  </si>
  <si>
    <t>WS27358384</t>
  </si>
  <si>
    <t>Access Request - FDC 26/11</t>
  </si>
  <si>
    <t>INC0014338895</t>
  </si>
  <si>
    <t>CHG0000501699</t>
  </si>
  <si>
    <t>WS27362485</t>
  </si>
  <si>
    <t>INC0014339850</t>
  </si>
  <si>
    <t>CHG0000501845</t>
  </si>
  <si>
    <t>WS27363425</t>
  </si>
  <si>
    <t>INC0014340070</t>
  </si>
  <si>
    <t>CHG0000501859</t>
  </si>
  <si>
    <t>WS27363659</t>
  </si>
  <si>
    <t>Access Request - CGC - 26/11</t>
  </si>
  <si>
    <t>INC0014340386</t>
  </si>
  <si>
    <t>CHG0000501884</t>
  </si>
  <si>
    <t>WS27363995</t>
  </si>
  <si>
    <t>Access Request - FDC 27/11</t>
  </si>
  <si>
    <t>INC0014340633</t>
  </si>
  <si>
    <t>CHG0000501902</t>
  </si>
  <si>
    <t>WS27364330</t>
  </si>
  <si>
    <t>Access Request - RDC - 26/11</t>
  </si>
  <si>
    <t>Disk drive has been replaced</t>
  </si>
  <si>
    <t>Powersupply has been replaced</t>
  </si>
  <si>
    <t xml:space="preserve">Breakfix Access request </t>
  </si>
  <si>
    <t>Nov'14</t>
  </si>
  <si>
    <t>Nature of Activity</t>
  </si>
  <si>
    <t>If Rescheduled reason</t>
  </si>
  <si>
    <t>Vendor</t>
  </si>
  <si>
    <t>INC0014140139</t>
  </si>
  <si>
    <t>CHG0000492874</t>
  </si>
  <si>
    <t>WS27229493</t>
  </si>
  <si>
    <t>Access Request - FDC 20/11</t>
  </si>
  <si>
    <t>HDS01510767</t>
  </si>
  <si>
    <t>SVP &amp; Disk Adapter Board Replacement</t>
  </si>
  <si>
    <t>INC0014142334</t>
  </si>
  <si>
    <t>CHG0000493002</t>
  </si>
  <si>
    <t>WS27230212</t>
  </si>
  <si>
    <t>Access Request - RDC 20/11</t>
  </si>
  <si>
    <t>INC0014256478</t>
  </si>
  <si>
    <t>CHG0000496814</t>
  </si>
  <si>
    <t>WS27287914</t>
  </si>
  <si>
    <t>Access Request - RDC 24/11</t>
  </si>
  <si>
    <t>INC0014258435</t>
  </si>
  <si>
    <t>CHG0000496971</t>
  </si>
  <si>
    <t>WS27289356</t>
  </si>
  <si>
    <t>HDS01516149</t>
  </si>
  <si>
    <t>INC0014259572</t>
  </si>
  <si>
    <t>CHG0000497066</t>
  </si>
  <si>
    <t>Access Request - FDC 24/11</t>
  </si>
  <si>
    <t>WS27290414</t>
  </si>
  <si>
    <t>CHG0000499168</t>
  </si>
  <si>
    <t>Access Request - RDC 25/11</t>
  </si>
  <si>
    <t>WS27326371</t>
  </si>
  <si>
    <t>INC0014299795</t>
  </si>
  <si>
    <t>CHG0000499206</t>
  </si>
  <si>
    <t>Access Request - CGC 25/11</t>
  </si>
  <si>
    <t>WS27326655</t>
  </si>
  <si>
    <t>INC0014300121</t>
  </si>
  <si>
    <t>CHG0000499230</t>
  </si>
  <si>
    <t>WS27327040</t>
  </si>
  <si>
    <t>INC0014300759</t>
  </si>
  <si>
    <t>CHG0000499286</t>
  </si>
  <si>
    <t>Access Request - FDC 25/11</t>
  </si>
  <si>
    <t>WS27327778</t>
  </si>
  <si>
    <t>SPS &amp; Drive Replacement</t>
  </si>
  <si>
    <t>SPS &amp; Disk drive has been replaced</t>
  </si>
  <si>
    <t>INC0014374001</t>
  </si>
  <si>
    <t>CHG0000503571</t>
  </si>
  <si>
    <t>WS27393308</t>
  </si>
  <si>
    <t>Disk drive has been replaed</t>
  </si>
  <si>
    <t>INC0014374682</t>
  </si>
  <si>
    <t>CHG0000503614</t>
  </si>
  <si>
    <t>WS27393839</t>
  </si>
  <si>
    <t>Access Request - RDC 27/11</t>
  </si>
  <si>
    <t>INC0014375528</t>
  </si>
  <si>
    <t>CHG0000503670</t>
  </si>
  <si>
    <t>WS27395076</t>
  </si>
  <si>
    <t>SFP has been replaced</t>
  </si>
  <si>
    <t>INC0014377378</t>
  </si>
  <si>
    <t>CHG0000503793</t>
  </si>
  <si>
    <t>WS27396980</t>
  </si>
  <si>
    <t>Access Request - RDC 01/12</t>
  </si>
  <si>
    <t>INC0014381911</t>
  </si>
  <si>
    <t>CHG0000504010</t>
  </si>
  <si>
    <t>WS27405895</t>
  </si>
  <si>
    <t>Access Request - RDC 29/11</t>
  </si>
  <si>
    <t>INC0014381567</t>
  </si>
  <si>
    <t>CHG0000503995</t>
  </si>
  <si>
    <t>WS27405430</t>
  </si>
  <si>
    <t>Access Request - FDC 28/11</t>
  </si>
  <si>
    <t>INC0014338178</t>
  </si>
  <si>
    <t>CHG0000504044</t>
  </si>
  <si>
    <t>WS27421575</t>
  </si>
  <si>
    <t>Access Request - FDC 29/11</t>
  </si>
  <si>
    <t>CPU &amp; IO module Replacement</t>
  </si>
  <si>
    <t>INC0014404137</t>
  </si>
  <si>
    <t>CHG0000504964</t>
  </si>
  <si>
    <t>WS27423100</t>
  </si>
  <si>
    <t>INC0014404445</t>
  </si>
  <si>
    <t>CHG0000504986</t>
  </si>
  <si>
    <t>WS27423473</t>
  </si>
  <si>
    <t>INC0014405192</t>
  </si>
  <si>
    <t>CHG0000505022</t>
  </si>
  <si>
    <t>WS27424224</t>
  </si>
  <si>
    <t>Access Request - RDC 28/11</t>
  </si>
  <si>
    <t>INC0014407284</t>
  </si>
  <si>
    <t xml:space="preserve">CHG0000503793 </t>
  </si>
  <si>
    <t>WS27426505</t>
  </si>
  <si>
    <t>INC0014145818</t>
  </si>
  <si>
    <t>CHG0000493203</t>
  </si>
  <si>
    <t>WS27233674</t>
  </si>
  <si>
    <t>SFP replaced</t>
  </si>
  <si>
    <t>INC0014171596</t>
  </si>
  <si>
    <t>CHG0000494752</t>
  </si>
  <si>
    <t>WS27256059</t>
  </si>
  <si>
    <t>Access Request - CGC - 21/11</t>
  </si>
  <si>
    <t>INC0014172345</t>
  </si>
  <si>
    <t>CHG0000494788</t>
  </si>
  <si>
    <t>WS27256811</t>
  </si>
  <si>
    <t>Access Request - CGC - 22/11</t>
  </si>
  <si>
    <t>66993306 &amp; 67270514</t>
  </si>
  <si>
    <t>SPS replaced successfully.</t>
  </si>
  <si>
    <t xml:space="preserve">INC0014259354 </t>
  </si>
  <si>
    <t>CHG0000497048</t>
  </si>
  <si>
    <t>WS27290249</t>
  </si>
  <si>
    <t>Access Request - RDC - 24/11</t>
  </si>
  <si>
    <t>INC0014259778</t>
  </si>
  <si>
    <t>CHG0000497087</t>
  </si>
  <si>
    <t>WS27290657</t>
  </si>
  <si>
    <t>INC0014261805</t>
  </si>
  <si>
    <t>CHG0000497210</t>
  </si>
  <si>
    <t>WS27292636</t>
  </si>
  <si>
    <t>INC0014262297</t>
  </si>
  <si>
    <t>CHG0000497257</t>
  </si>
  <si>
    <t>WS27293049</t>
  </si>
  <si>
    <t>Access Request - CGC - 24/11</t>
  </si>
  <si>
    <t>INC0014263036</t>
  </si>
  <si>
    <t>CHG0000497307</t>
  </si>
  <si>
    <t>WS27294079</t>
  </si>
  <si>
    <t>Access Request - CGC - 25/11</t>
  </si>
  <si>
    <t>67410214 /67412814</t>
  </si>
  <si>
    <t>Rescheuled by vendor</t>
  </si>
  <si>
    <t>INC0014300257</t>
  </si>
  <si>
    <t>CHG0000499244</t>
  </si>
  <si>
    <t>WS27327277</t>
  </si>
  <si>
    <t>Access Request - RDC - 25/11</t>
  </si>
  <si>
    <t>CE found no fault.Asked lab to investigate further</t>
  </si>
  <si>
    <t>INC0014303480</t>
  </si>
  <si>
    <t>CHG0000499491</t>
  </si>
  <si>
    <t>WS27330592</t>
  </si>
  <si>
    <t>INC0014303771</t>
  </si>
  <si>
    <t>CHG0000499510</t>
  </si>
  <si>
    <t>WS27330836</t>
  </si>
  <si>
    <t>INC0014339323</t>
  </si>
  <si>
    <t>CHG0000501804</t>
  </si>
  <si>
    <t>WS27363116</t>
  </si>
  <si>
    <t>Drive Replacement</t>
  </si>
  <si>
    <t>INC0014342448</t>
  </si>
  <si>
    <t>CHG0000502039</t>
  </si>
  <si>
    <t>WS27366384</t>
  </si>
  <si>
    <t>INC0014343240</t>
  </si>
  <si>
    <t>CHG0000502087</t>
  </si>
  <si>
    <t>WS27366996</t>
  </si>
  <si>
    <t>CPU &amp; IO module Replaced successfully</t>
  </si>
  <si>
    <t>Pre COB Test state</t>
  </si>
  <si>
    <t>FDC COB</t>
  </si>
  <si>
    <t>INC0014410629</t>
  </si>
  <si>
    <t>WS27429419</t>
  </si>
  <si>
    <t>Carry out delivery inventory on Cisco switches and related components</t>
  </si>
  <si>
    <t>Missed</t>
  </si>
  <si>
    <t>Rescheduled reason</t>
  </si>
  <si>
    <t>Change approval</t>
  </si>
  <si>
    <t>CMP approval</t>
  </si>
  <si>
    <t>others</t>
  </si>
  <si>
    <t>Frequency of activity Performed (Daily/Weekly/Monthly)</t>
  </si>
  <si>
    <t>Inventory check completed</t>
  </si>
  <si>
    <t>WS27487234</t>
  </si>
  <si>
    <t xml:space="preserve">INC0014515943 </t>
  </si>
  <si>
    <t>CHG0000509606</t>
  </si>
  <si>
    <t>Access Request - FDC 02/12</t>
  </si>
  <si>
    <t>INC0014516789</t>
  </si>
  <si>
    <t>CHG0000509692</t>
  </si>
  <si>
    <t>WS27488600</t>
  </si>
  <si>
    <t>INC0014476739</t>
  </si>
  <si>
    <t>CHG0000505154</t>
  </si>
  <si>
    <t>WS27452510</t>
  </si>
  <si>
    <t>SPS Replacement</t>
  </si>
  <si>
    <t>INC0014481129</t>
  </si>
  <si>
    <t>CHG0000507328</t>
  </si>
  <si>
    <t>Access Request - CGC 01/12</t>
  </si>
  <si>
    <t>WS27456934</t>
  </si>
  <si>
    <t>WS27485545</t>
  </si>
  <si>
    <t>INC0014484560</t>
  </si>
  <si>
    <t>CHG0000507598</t>
  </si>
  <si>
    <t>Access Request - CGC 02/12</t>
  </si>
  <si>
    <t xml:space="preserve">67580282 / 67550952 </t>
  </si>
  <si>
    <t>Disk has been replaced</t>
  </si>
  <si>
    <t>INC0014515178</t>
  </si>
  <si>
    <t>CHG0000509548</t>
  </si>
  <si>
    <t>WS27486303</t>
  </si>
  <si>
    <t>Access Request - RDC 02/12</t>
  </si>
  <si>
    <t>INC0014515766</t>
  </si>
  <si>
    <t>CHG0000509580</t>
  </si>
  <si>
    <t>WS27486862</t>
  </si>
  <si>
    <t>INC0014516487</t>
  </si>
  <si>
    <t xml:space="preserve">CHG0000509639 </t>
  </si>
  <si>
    <t>WS27487708</t>
  </si>
  <si>
    <t>Access Request - RDC 06/12</t>
  </si>
  <si>
    <t>SPS has been replaced</t>
  </si>
  <si>
    <t>INC0014550741</t>
  </si>
  <si>
    <t>CHG0000511663</t>
  </si>
  <si>
    <t>WS27520427</t>
  </si>
  <si>
    <t>Access Request - FDC 03/12</t>
  </si>
  <si>
    <t>INC0014587979</t>
  </si>
  <si>
    <t>CHG0000513529</t>
  </si>
  <si>
    <t>WS27551677</t>
  </si>
  <si>
    <t>Access Request - FDC 04/12</t>
  </si>
  <si>
    <t>INC0014590718</t>
  </si>
  <si>
    <t>CHG0000513720</t>
  </si>
  <si>
    <t>WS27554731</t>
  </si>
  <si>
    <t>Access Request - RDC 04/12</t>
  </si>
  <si>
    <t>Non-Standard Aliases</t>
  </si>
  <si>
    <t>INC0014478195</t>
  </si>
  <si>
    <t>CHG0000507166</t>
  </si>
  <si>
    <t>WS27453743</t>
  </si>
  <si>
    <t>Access Request - FDC 01/12</t>
  </si>
  <si>
    <t>INC0014478516</t>
  </si>
  <si>
    <t>CHG0000507184</t>
  </si>
  <si>
    <t>WS27454199</t>
  </si>
  <si>
    <t>INC0014478850</t>
  </si>
  <si>
    <t>CHG0000507217</t>
  </si>
  <si>
    <t>WS27454677</t>
  </si>
  <si>
    <t>INC0014480643</t>
  </si>
  <si>
    <t xml:space="preserve">CHG0000507309 </t>
  </si>
  <si>
    <t>WS27456404</t>
  </si>
  <si>
    <t>INC0014552165</t>
  </si>
  <si>
    <t>CHG0000511742</t>
  </si>
  <si>
    <t>WS27521683</t>
  </si>
  <si>
    <t>Director replacement</t>
  </si>
  <si>
    <t>Director has been replaced</t>
  </si>
  <si>
    <t>INC0014593623</t>
  </si>
  <si>
    <t>CHG0000513868</t>
  </si>
  <si>
    <t>WS27558478</t>
  </si>
  <si>
    <t>INC0014594224</t>
  </si>
  <si>
    <t>CHG0000513900</t>
  </si>
  <si>
    <t>WS27558299</t>
  </si>
  <si>
    <t>INC0014629756</t>
  </si>
  <si>
    <t>CHG0000515611</t>
  </si>
  <si>
    <t>WS27588730</t>
  </si>
  <si>
    <t>Access Request - FDC 05/12</t>
  </si>
  <si>
    <t>INC0014553035</t>
  </si>
  <si>
    <t xml:space="preserve">CHG0000511807 </t>
  </si>
  <si>
    <t>WS27522453</t>
  </si>
  <si>
    <t>INC0014555920</t>
  </si>
  <si>
    <t xml:space="preserve">CHG0000511946 </t>
  </si>
  <si>
    <t>WS27525277</t>
  </si>
  <si>
    <t>INC0014623564</t>
  </si>
  <si>
    <t>Groups Resumed</t>
  </si>
  <si>
    <t>INC0014630052</t>
  </si>
  <si>
    <t>CHG0000515627</t>
  </si>
  <si>
    <t>WS27589225</t>
  </si>
  <si>
    <t>Access Request - CGC 05/12</t>
  </si>
  <si>
    <t>HDS01557498</t>
  </si>
  <si>
    <t>Module Replacement</t>
  </si>
  <si>
    <t>Module replaced successfully</t>
  </si>
  <si>
    <t>INC0014633456</t>
  </si>
  <si>
    <t>CHG0000515786</t>
  </si>
  <si>
    <t>WS27592618</t>
  </si>
  <si>
    <t>INC0014714049</t>
  </si>
  <si>
    <t>CHG0000517475</t>
  </si>
  <si>
    <t>WS27617908</t>
  </si>
  <si>
    <t>Access Request - FDC 08/12</t>
  </si>
  <si>
    <t>INC0014715510</t>
  </si>
  <si>
    <t>CHG0000517570</t>
  </si>
  <si>
    <t>WS27619173</t>
  </si>
  <si>
    <t>Access Request - FDC 09/12</t>
  </si>
  <si>
    <t>INC0014717035</t>
  </si>
  <si>
    <t>CHG0000517672</t>
  </si>
  <si>
    <t>WS27620350</t>
  </si>
  <si>
    <t>Access Request - RDC 08/12</t>
  </si>
  <si>
    <t>No faults found</t>
  </si>
  <si>
    <t>INC0014719115</t>
  </si>
  <si>
    <t>CHG0000517787</t>
  </si>
  <si>
    <t>WS27622163</t>
  </si>
  <si>
    <t>INC0014719720</t>
  </si>
  <si>
    <t>CHG0000517838</t>
  </si>
  <si>
    <t>WS27622863</t>
  </si>
  <si>
    <t>Access Request - CGC 08/12</t>
  </si>
  <si>
    <t>INC0014720195</t>
  </si>
  <si>
    <t>CHG0000517874</t>
  </si>
  <si>
    <t>WS27623264</t>
  </si>
  <si>
    <t>INC0014756596</t>
  </si>
  <si>
    <t>CHG0000519811</t>
  </si>
  <si>
    <t>WS27653717</t>
  </si>
  <si>
    <t>INC0014750435</t>
  </si>
  <si>
    <t>CHG0000519407</t>
  </si>
  <si>
    <t>WS27647717</t>
  </si>
  <si>
    <t>Access Request - RDC 09/12</t>
  </si>
  <si>
    <t>INC0014719200</t>
  </si>
  <si>
    <t>CHG0000517796</t>
  </si>
  <si>
    <t>WS27622304</t>
  </si>
  <si>
    <t>INC0014751691</t>
  </si>
  <si>
    <t>CHG0000519501</t>
  </si>
  <si>
    <t>WS27649269</t>
  </si>
  <si>
    <t>SP reboot</t>
  </si>
  <si>
    <t>sp rebooted</t>
  </si>
  <si>
    <t>INC0014788496</t>
  </si>
  <si>
    <t>CHG0000521452</t>
  </si>
  <si>
    <t>WS27682332</t>
  </si>
  <si>
    <t>Access Request - RDC 10/12</t>
  </si>
  <si>
    <t>disk replacement</t>
  </si>
  <si>
    <t>INC0014789439</t>
  </si>
  <si>
    <t>CHG0000519813</t>
  </si>
  <si>
    <t>WS27683652</t>
  </si>
  <si>
    <t>INC0014790689</t>
  </si>
  <si>
    <t>CHG0000521558</t>
  </si>
  <si>
    <t>WS27684326</t>
  </si>
  <si>
    <t>Access Request - CGC 10/12</t>
  </si>
  <si>
    <t>Access Request - FDC 10/12</t>
  </si>
  <si>
    <t>INC0014791195</t>
  </si>
  <si>
    <t>CHG0000521580</t>
  </si>
  <si>
    <t>WS27684507</t>
  </si>
  <si>
    <t>INC0014831679</t>
  </si>
  <si>
    <t>CHG0000523306</t>
  </si>
  <si>
    <t>WS27716954</t>
  </si>
  <si>
    <t>INC0014831262</t>
  </si>
  <si>
    <t>CHG0000523290</t>
  </si>
  <si>
    <t>WS27714958</t>
  </si>
  <si>
    <t>LCC replacement</t>
  </si>
  <si>
    <t>INC0014829442</t>
  </si>
  <si>
    <t>CHG0000523227</t>
  </si>
  <si>
    <t>WS27713516</t>
  </si>
  <si>
    <t>INC0014827968</t>
  </si>
  <si>
    <t>CHG0000523217</t>
  </si>
  <si>
    <t>WS27713293</t>
  </si>
  <si>
    <t>SP replacement</t>
  </si>
  <si>
    <t>Access Request - RDC 12/12</t>
  </si>
  <si>
    <t>Access Request - CGC 11/12</t>
  </si>
  <si>
    <t>Access Request - CGC 13/12</t>
  </si>
  <si>
    <t>INC0014827104</t>
  </si>
  <si>
    <t>CHG0000523132</t>
  </si>
  <si>
    <t>WS27711477</t>
  </si>
  <si>
    <t>INC0014864073</t>
  </si>
  <si>
    <t>CHG0000524554</t>
  </si>
  <si>
    <t>WS27737587</t>
  </si>
  <si>
    <t>Access Request - CGC 12/12</t>
  </si>
  <si>
    <t>INC0014861813</t>
  </si>
  <si>
    <t>INC0014864866</t>
  </si>
  <si>
    <t>CHG0000524586</t>
  </si>
  <si>
    <t>WS27738115</t>
  </si>
  <si>
    <t>INC0014865207</t>
  </si>
  <si>
    <t>CHG0000524599</t>
  </si>
  <si>
    <t>WS27738571</t>
  </si>
  <si>
    <t>WS27765228</t>
  </si>
  <si>
    <t xml:space="preserve">INC0014939480 </t>
  </si>
  <si>
    <t>CHG0000525735</t>
  </si>
  <si>
    <t>Access Request - FDC 15/12</t>
  </si>
  <si>
    <t>WS27765728</t>
  </si>
  <si>
    <t>CHG0000525754</t>
  </si>
  <si>
    <t>INC0014940068</t>
  </si>
  <si>
    <t>Access Request - FDC 16/12</t>
  </si>
  <si>
    <t>INC0014717313</t>
  </si>
  <si>
    <t>CHG0000517692</t>
  </si>
  <si>
    <t>WS27620560</t>
  </si>
  <si>
    <t>Access Request - RDC - 08/12</t>
  </si>
  <si>
    <t>INC0014720442</t>
  </si>
  <si>
    <t>CHG0000515596</t>
  </si>
  <si>
    <t>WS27624325</t>
  </si>
  <si>
    <t>Access Request - FDC - 09/12 (HDS)</t>
  </si>
  <si>
    <t>HDS01514906</t>
  </si>
  <si>
    <t>Reboot SVP</t>
  </si>
  <si>
    <t>Rebooted SVP</t>
  </si>
  <si>
    <t>INC0014752402</t>
  </si>
  <si>
    <t>CHG0000519559</t>
  </si>
  <si>
    <t>WS27649955</t>
  </si>
  <si>
    <t>Access Request - FDC - 09/12  (HDS)</t>
  </si>
  <si>
    <t>HDS01549422</t>
  </si>
  <si>
    <t>INC0014754088</t>
  </si>
  <si>
    <t>CHG0000519678</t>
  </si>
  <si>
    <t>WS27651261</t>
  </si>
  <si>
    <t>Access Request - RDC - 09/12</t>
  </si>
  <si>
    <t>HDS01566608</t>
  </si>
  <si>
    <t>INC0014791209</t>
  </si>
  <si>
    <t>CHG0000521581</t>
  </si>
  <si>
    <t>WS27685560</t>
  </si>
  <si>
    <t>Access Request - RDC - 10/12</t>
  </si>
  <si>
    <t>HDS01571291</t>
  </si>
  <si>
    <t>INC0014792979</t>
  </si>
  <si>
    <t>CHG0000521662</t>
  </si>
  <si>
    <t>WS27686162</t>
  </si>
  <si>
    <t>67766454/67745882</t>
  </si>
  <si>
    <t>INC0014793206</t>
  </si>
  <si>
    <t>CHG0000521681</t>
  </si>
  <si>
    <t>WS27686418</t>
  </si>
  <si>
    <t>Access Request - FDC - 11/12 EMC</t>
  </si>
  <si>
    <t>INC0014831348</t>
  </si>
  <si>
    <t>CHG0000523291</t>
  </si>
  <si>
    <t>WS27714973</t>
  </si>
  <si>
    <t>INC0014864277</t>
  </si>
  <si>
    <t>CHG0000524571</t>
  </si>
  <si>
    <t>WS27737871</t>
  </si>
  <si>
    <t>Access Request - CGC - 13/12</t>
  </si>
  <si>
    <t>Vendor has rescheduled</t>
  </si>
  <si>
    <t>HDS01589810</t>
  </si>
  <si>
    <t>INC0014946491</t>
  </si>
  <si>
    <t>CHG0000525938</t>
  </si>
  <si>
    <t>WS27771120</t>
  </si>
  <si>
    <t>Access Request - CGC 15/12</t>
  </si>
  <si>
    <t>Switch FC Module replacement</t>
  </si>
  <si>
    <t>INC0014979109</t>
  </si>
  <si>
    <t>CHG0000527033</t>
  </si>
  <si>
    <t>WS27796968</t>
  </si>
  <si>
    <t>INC0014978700</t>
  </si>
  <si>
    <t>CHG0000527017</t>
  </si>
  <si>
    <t>WS27796870</t>
  </si>
  <si>
    <t>67953960 &amp; 67945022</t>
  </si>
  <si>
    <t>Access Request - RDC 17/12</t>
  </si>
  <si>
    <t>INC0014979756</t>
  </si>
  <si>
    <t>CHG0000527064</t>
  </si>
  <si>
    <t>WS27825556</t>
  </si>
  <si>
    <t>Access Request - RDC 18/12</t>
  </si>
  <si>
    <t>Switch FC Module has been replaced</t>
  </si>
  <si>
    <t>INC0014982838</t>
  </si>
  <si>
    <t>CHG0000527170</t>
  </si>
  <si>
    <t>WS27800292</t>
  </si>
  <si>
    <t>Access Request - FDC 17/12</t>
  </si>
  <si>
    <t>INC0014942019</t>
  </si>
  <si>
    <t>CHG0000525817</t>
  </si>
  <si>
    <t>WS27767578</t>
  </si>
  <si>
    <t>Access Request - RDC 15/12</t>
  </si>
  <si>
    <t>HDS01587689</t>
  </si>
  <si>
    <t>INC0014944866</t>
  </si>
  <si>
    <t>CHG0000525886</t>
  </si>
  <si>
    <t>WS27769741</t>
  </si>
  <si>
    <t>INC0015010747</t>
  </si>
  <si>
    <t>CHG0000528146</t>
  </si>
  <si>
    <t>WS27825539</t>
  </si>
  <si>
    <t>INC0015049154</t>
  </si>
  <si>
    <t>CHG0000529486</t>
  </si>
  <si>
    <t>Access Request - FDC 19/12</t>
  </si>
  <si>
    <t>WS27858618</t>
  </si>
  <si>
    <t>INC0015047265</t>
  </si>
  <si>
    <t>CHG0000529417</t>
  </si>
  <si>
    <t>WS27856700</t>
  </si>
  <si>
    <t>INC0015046850</t>
  </si>
  <si>
    <t>CHG0000530467</t>
  </si>
  <si>
    <t>WS27879560</t>
  </si>
  <si>
    <t>Access Request - RDC 20/12</t>
  </si>
  <si>
    <t>INC0015077537</t>
  </si>
  <si>
    <t>INC0014941192</t>
  </si>
  <si>
    <t>CHG0000525792</t>
  </si>
  <si>
    <t>WS27766835</t>
  </si>
  <si>
    <t>Access Request - RDC - 15/1</t>
  </si>
  <si>
    <t>INC0014942022</t>
  </si>
  <si>
    <t>CHG0000525818</t>
  </si>
  <si>
    <t>WS27767614</t>
  </si>
  <si>
    <t>Access Request - FDC - 16/12 (EMC)</t>
  </si>
  <si>
    <t>INC0015011863</t>
  </si>
  <si>
    <t>CHG0000528194</t>
  </si>
  <si>
    <t>WS27827446</t>
  </si>
  <si>
    <t>Access Request  - FDC 18/12 EMC</t>
  </si>
  <si>
    <t>INC0015012219</t>
  </si>
  <si>
    <t>CHG0000528208</t>
  </si>
  <si>
    <t>WS27827618</t>
  </si>
  <si>
    <t>Access Request - FDC 17/12 EMC</t>
  </si>
  <si>
    <t>INC0015012388</t>
  </si>
  <si>
    <t>CHG0000528214</t>
  </si>
  <si>
    <t>WS27827841</t>
  </si>
  <si>
    <t>Access Request - RDC - 18/12</t>
  </si>
  <si>
    <t>INC0015018508</t>
  </si>
  <si>
    <t>CHG0000528420</t>
  </si>
  <si>
    <t>WS27834133</t>
  </si>
  <si>
    <t>Access Request - FDC 17/12 HDS</t>
  </si>
  <si>
    <t>HDS01591743</t>
  </si>
  <si>
    <t>INC0015050158</t>
  </si>
  <si>
    <t>CHG0000529517</t>
  </si>
  <si>
    <t>WS27859469</t>
  </si>
  <si>
    <t>Access Request - RDC - 19/12</t>
  </si>
  <si>
    <t>INC0015053297</t>
  </si>
  <si>
    <t>CHG0000529603</t>
  </si>
  <si>
    <t>WS27862190</t>
  </si>
  <si>
    <t>Access Request - CGC - 20/12</t>
  </si>
  <si>
    <t>INC0015018744</t>
  </si>
  <si>
    <t>CHG0000528429</t>
  </si>
  <si>
    <t>WS27834279</t>
  </si>
  <si>
    <t>Access Request - FDC 18/12</t>
  </si>
  <si>
    <t>ps has been replaced</t>
  </si>
  <si>
    <t>INC0015141160</t>
  </si>
  <si>
    <t>CHG0000531733</t>
  </si>
  <si>
    <t>WS27908279</t>
  </si>
  <si>
    <t>Access Request - RDC 22/12</t>
  </si>
  <si>
    <t>INC0015141649</t>
  </si>
  <si>
    <t>CHG0000531761</t>
  </si>
  <si>
    <t>WS27908671</t>
  </si>
  <si>
    <t>INC0015143117</t>
  </si>
  <si>
    <t>CHG0000531825</t>
  </si>
  <si>
    <t>WS27910144</t>
  </si>
  <si>
    <t>Access Request - Swiss 22/12</t>
  </si>
  <si>
    <t>Swiss</t>
  </si>
  <si>
    <t>INC0015143396</t>
  </si>
  <si>
    <t>CHG0000531838</t>
  </si>
  <si>
    <t>WS27910526</t>
  </si>
  <si>
    <t>INC0015143765</t>
  </si>
  <si>
    <t>HDS01603723</t>
  </si>
  <si>
    <t>CHG0000531860</t>
  </si>
  <si>
    <t>WS27910705</t>
  </si>
  <si>
    <t>INC0015172908</t>
  </si>
  <si>
    <t>CHG0000532993</t>
  </si>
  <si>
    <t>WS27933505</t>
  </si>
  <si>
    <t>Access Request - RDC 23/12</t>
  </si>
  <si>
    <t>INC0015176131</t>
  </si>
  <si>
    <t>CHG0000533139</t>
  </si>
  <si>
    <t>HDS01613190</t>
  </si>
  <si>
    <t>WS27936333</t>
  </si>
  <si>
    <t>Access Request - FDC 23/12</t>
  </si>
  <si>
    <t>SVP rebooted successfully</t>
  </si>
  <si>
    <t>INC0015176558</t>
  </si>
  <si>
    <t>CHG0000533153</t>
  </si>
  <si>
    <t>WS27936563</t>
  </si>
  <si>
    <t>HDS01607227 / HDS01605719</t>
  </si>
  <si>
    <t>INC0015204429</t>
  </si>
  <si>
    <t>CHG0000534152</t>
  </si>
  <si>
    <t>WS27957739</t>
  </si>
  <si>
    <t>Access Request - RDC 24/12</t>
  </si>
  <si>
    <t>INC0015205154</t>
  </si>
  <si>
    <t>CHG0000534181</t>
  </si>
  <si>
    <t>WS27958322</t>
  </si>
  <si>
    <t>Access Request - FDC 24/12</t>
  </si>
  <si>
    <t>INC0015207393</t>
  </si>
  <si>
    <t>CHG0000534245</t>
  </si>
  <si>
    <t>WS27960203</t>
  </si>
  <si>
    <t>INC0015242506</t>
  </si>
  <si>
    <t>CHG0000534809</t>
  </si>
  <si>
    <t>WS27973626</t>
  </si>
  <si>
    <t>Access Request - RDC 27/12</t>
  </si>
  <si>
    <t>INC0015242827</t>
  </si>
  <si>
    <t>Access Request - CGC 27/12</t>
  </si>
  <si>
    <t>CHG0000534824</t>
  </si>
  <si>
    <t>WS27973638</t>
  </si>
  <si>
    <t>INC0015243502</t>
  </si>
  <si>
    <t>CHG0000534845</t>
  </si>
  <si>
    <t>WS27973783</t>
  </si>
  <si>
    <t>INC0015143065</t>
  </si>
  <si>
    <t>CHG0000531820</t>
  </si>
  <si>
    <t>WS27910018</t>
  </si>
  <si>
    <t>INC0015143330</t>
  </si>
  <si>
    <t>CHG0000531836</t>
  </si>
  <si>
    <t>WS27910228</t>
  </si>
  <si>
    <t>Access Request - CGC 22/12</t>
  </si>
  <si>
    <t xml:space="preserve">INC0015150108 </t>
  </si>
  <si>
    <t>CHG0000532105</t>
  </si>
  <si>
    <t>WS27917420</t>
  </si>
  <si>
    <t xml:space="preserve">INC0015150357 </t>
  </si>
  <si>
    <t>CHG0000532114</t>
  </si>
  <si>
    <t>WS27917611</t>
  </si>
  <si>
    <t>INC0015301884</t>
  </si>
  <si>
    <t>CHG0000536010</t>
  </si>
  <si>
    <t>WS27994565</t>
  </si>
  <si>
    <t>INC0015302278</t>
  </si>
  <si>
    <t>CHG0000536025</t>
  </si>
  <si>
    <t>WS27994890</t>
  </si>
  <si>
    <t>68149126 &amp; 68123810</t>
  </si>
  <si>
    <t>INC0015302567</t>
  </si>
  <si>
    <t>CHG0000536041</t>
  </si>
  <si>
    <t>WS27995147</t>
  </si>
  <si>
    <t>Access Request - FDC 29/12</t>
  </si>
  <si>
    <t>INC0015305170</t>
  </si>
  <si>
    <t>CHG0000536134</t>
  </si>
  <si>
    <t>WS27997272</t>
  </si>
  <si>
    <t>Access Request - CGC 29/12</t>
  </si>
  <si>
    <t>Dec'14</t>
  </si>
  <si>
    <t>INC0015360980</t>
  </si>
  <si>
    <t>CHG0000538140</t>
  </si>
  <si>
    <t>WS28037264</t>
  </si>
  <si>
    <t>Access Request - CGC 1/Jan</t>
  </si>
  <si>
    <t>Rescheduled due to CHG approval's</t>
  </si>
  <si>
    <t>INC0015300086</t>
  </si>
  <si>
    <t>CHG0000535930</t>
  </si>
  <si>
    <t>WS27993113</t>
  </si>
  <si>
    <t>Access Request - FDC 30/12</t>
  </si>
  <si>
    <t>INC0015300355</t>
  </si>
  <si>
    <t>CHG0000535952</t>
  </si>
  <si>
    <t>WS27993305</t>
  </si>
  <si>
    <t>Access Request - RDC 29/12</t>
  </si>
  <si>
    <t>INC0015304085</t>
  </si>
  <si>
    <t>CHG0000536101</t>
  </si>
  <si>
    <t>WS27996297</t>
  </si>
  <si>
    <t>INC0015304912</t>
  </si>
  <si>
    <t>CHG0000536120</t>
  </si>
  <si>
    <t>WS27996958</t>
  </si>
  <si>
    <t>INC0015305237</t>
  </si>
  <si>
    <t>CHG0000536135</t>
  </si>
  <si>
    <t>WS27997287</t>
  </si>
  <si>
    <t>INC0015306068</t>
  </si>
  <si>
    <t>CHG0000536174</t>
  </si>
  <si>
    <t>WS27998076</t>
  </si>
  <si>
    <t>INC0015306393</t>
  </si>
  <si>
    <t>CHG0000536189</t>
  </si>
  <si>
    <t>WS27998295</t>
  </si>
  <si>
    <t>PS has been replaced</t>
  </si>
  <si>
    <t>INC0015332633</t>
  </si>
  <si>
    <t>CHG0000537090</t>
  </si>
  <si>
    <t>WS28015923</t>
  </si>
  <si>
    <t>INC0015333587</t>
  </si>
  <si>
    <t>CHG0000537137</t>
  </si>
  <si>
    <t>WS28016805</t>
  </si>
  <si>
    <t>Access Request - RDC 30/12</t>
  </si>
  <si>
    <t>HDS01616944</t>
  </si>
  <si>
    <t>INC0015406771</t>
  </si>
  <si>
    <t>CHG0000538215</t>
  </si>
  <si>
    <t>WS28055227</t>
  </si>
  <si>
    <t>Access Request - CGC 02/01</t>
  </si>
  <si>
    <t>Access Request - CGC 03/01</t>
  </si>
  <si>
    <t>INC0015407070</t>
  </si>
  <si>
    <t>CHG0000539081</t>
  </si>
  <si>
    <t>WS28055432</t>
  </si>
  <si>
    <t>Access Request - RDC 03/01</t>
  </si>
  <si>
    <t>INC0015407270</t>
  </si>
  <si>
    <t>CHG0000539092</t>
  </si>
  <si>
    <t>WS28055644</t>
  </si>
  <si>
    <t>68219390 &amp; 68219390</t>
  </si>
  <si>
    <t>INC0015407486</t>
  </si>
  <si>
    <t>CHG0000539104</t>
  </si>
  <si>
    <t>WS28055806</t>
  </si>
  <si>
    <t>Access Request - FDC 02/01</t>
  </si>
  <si>
    <t>INC0015407736</t>
  </si>
  <si>
    <t>CHG0000539110</t>
  </si>
  <si>
    <t>WS28056111</t>
  </si>
  <si>
    <t>INC0015405452</t>
  </si>
  <si>
    <t>CHG0000538991</t>
  </si>
  <si>
    <t>WS28054378</t>
  </si>
  <si>
    <t>Access Request - FDC 03/01</t>
  </si>
  <si>
    <t>INC0015405953</t>
  </si>
  <si>
    <t>CHG0000539024</t>
  </si>
  <si>
    <t>WS28054714</t>
  </si>
  <si>
    <t>INC0015406130</t>
  </si>
  <si>
    <t>CHG0000539032</t>
  </si>
  <si>
    <t>WS28054892</t>
  </si>
  <si>
    <t>Access Request - RDC 02/01</t>
  </si>
  <si>
    <t>INC0015406305</t>
  </si>
  <si>
    <t>CHG0000539041</t>
  </si>
  <si>
    <t>WS28054954</t>
  </si>
  <si>
    <t>INC0015410126</t>
  </si>
  <si>
    <t>CHG0000539195</t>
  </si>
  <si>
    <t>WS28057672</t>
  </si>
  <si>
    <t>Rescheduled by Vendor</t>
  </si>
  <si>
    <t>Access Request - RDC - 03/01</t>
  </si>
  <si>
    <t>WS28058305</t>
  </si>
  <si>
    <t>CHG0000539226</t>
  </si>
  <si>
    <t>INC0015411156</t>
  </si>
  <si>
    <t>Access Request - RDC - 02/01</t>
  </si>
  <si>
    <t>WS28057080</t>
  </si>
  <si>
    <t>CHG0000539165</t>
  </si>
  <si>
    <t>INC0015409383</t>
  </si>
  <si>
    <t>HDS01634148 &amp; HDS01636368</t>
  </si>
  <si>
    <t>WS28056703</t>
  </si>
  <si>
    <t>CHG0000539148</t>
  </si>
  <si>
    <t>INC0015408815</t>
  </si>
  <si>
    <t>WS28056499</t>
  </si>
  <si>
    <t>CHG0000539052</t>
  </si>
  <si>
    <t>INC0015408354</t>
  </si>
  <si>
    <t>WS28054563</t>
  </si>
  <si>
    <t>CHG0000539010</t>
  </si>
  <si>
    <t>INC0015405733</t>
  </si>
  <si>
    <t>Access Request - FDC 02/01 EMC</t>
  </si>
  <si>
    <t>WS28054250</t>
  </si>
  <si>
    <t>CHG0000538988</t>
  </si>
  <si>
    <t>INC0015405392</t>
  </si>
  <si>
    <t>vendor</t>
  </si>
  <si>
    <t>INC0015473435</t>
  </si>
  <si>
    <t>CHG0000540681</t>
  </si>
  <si>
    <t>WS28086734</t>
  </si>
  <si>
    <t>Access Request - CGC 05/01</t>
  </si>
  <si>
    <t>INC0015474807</t>
  </si>
  <si>
    <t>CHG0000540664</t>
  </si>
  <si>
    <t>WS28088214</t>
  </si>
  <si>
    <t>Access Request - FDC 06/01</t>
  </si>
  <si>
    <t>INC0015475185</t>
  </si>
  <si>
    <t>CHG0000541074</t>
  </si>
  <si>
    <t>WS28088642</t>
  </si>
  <si>
    <t>WS28116463</t>
  </si>
  <si>
    <t>WS28117320</t>
  </si>
  <si>
    <t>WS28149835</t>
  </si>
  <si>
    <t>WS28153233</t>
  </si>
  <si>
    <t>WS28183316</t>
  </si>
  <si>
    <t>WS28191857</t>
  </si>
  <si>
    <t>WS28214239</t>
  </si>
  <si>
    <t>WS28214835</t>
  </si>
  <si>
    <t>WS28280710</t>
  </si>
  <si>
    <t>WS28281670</t>
  </si>
  <si>
    <t>Access Request - FDC 07/01</t>
  </si>
  <si>
    <t>INC0015503554</t>
  </si>
  <si>
    <t>CHG0000540669</t>
  </si>
  <si>
    <t>INC0015504943</t>
  </si>
  <si>
    <t>CHG0000542802</t>
  </si>
  <si>
    <t>INC0015538020</t>
  </si>
  <si>
    <t>CHG0000544813</t>
  </si>
  <si>
    <t>Access Request - FDC 08/01</t>
  </si>
  <si>
    <t>68370522 &amp; 68356776</t>
  </si>
  <si>
    <t>INC0015541068</t>
  </si>
  <si>
    <t>CHG0000545039</t>
  </si>
  <si>
    <t>Access Request - RDC 07/01</t>
  </si>
  <si>
    <t xml:space="preserve">HDS01597590 </t>
  </si>
  <si>
    <t>Service PC reboot</t>
  </si>
  <si>
    <t>INC0015573440</t>
  </si>
  <si>
    <t>CHG0000546831</t>
  </si>
  <si>
    <t>Access Request - RDC 08/01</t>
  </si>
  <si>
    <t>PSU replacement</t>
  </si>
  <si>
    <t>INC0015582246</t>
  </si>
  <si>
    <t>CHG0000547081</t>
  </si>
  <si>
    <t>Access Request - CGC 08/01</t>
  </si>
  <si>
    <t>INC0015606965</t>
  </si>
  <si>
    <t>CHG0000548713</t>
  </si>
  <si>
    <t>Access Request - RDC 10/01</t>
  </si>
  <si>
    <t>INC0015607618</t>
  </si>
  <si>
    <t>CHG0000548756</t>
  </si>
  <si>
    <t>Access Request - CGC 09/01</t>
  </si>
  <si>
    <t>INC0015685695</t>
  </si>
  <si>
    <t>CHG0000553369</t>
  </si>
  <si>
    <t>Access Request - RDC 13/01</t>
  </si>
  <si>
    <t>68434792 &amp; 68482948</t>
  </si>
  <si>
    <t>INC0015731851</t>
  </si>
  <si>
    <t>CHG0000553449</t>
  </si>
  <si>
    <t>Access Request - FDC 14/01</t>
  </si>
  <si>
    <t>Service pc rebooted</t>
  </si>
  <si>
    <t>PSU has been replaced</t>
  </si>
  <si>
    <t>INC0015472280</t>
  </si>
  <si>
    <t>CHG0000540973</t>
  </si>
  <si>
    <t>WS28086619</t>
  </si>
  <si>
    <t>Access Request - FDC - 05/01 EMC</t>
  </si>
  <si>
    <t>68275806/68289360</t>
  </si>
  <si>
    <t>INC0015472511</t>
  </si>
  <si>
    <t>CHG0000540919</t>
  </si>
  <si>
    <t>WS28085655</t>
  </si>
  <si>
    <t>Access Request - RDC - 05/01</t>
  </si>
  <si>
    <t>INC0015472787</t>
  </si>
  <si>
    <t>CHG0000540934</t>
  </si>
  <si>
    <t>WS28085983</t>
  </si>
  <si>
    <t>Access Request - FDC - 06/01 EMC</t>
  </si>
  <si>
    <t>INC0015479593</t>
  </si>
  <si>
    <t>CHG0000541299</t>
  </si>
  <si>
    <t>WS28092454</t>
  </si>
  <si>
    <t>INC0015507877</t>
  </si>
  <si>
    <t>CHG0000542984</t>
  </si>
  <si>
    <t>WS28120036</t>
  </si>
  <si>
    <t>INC0015509821</t>
  </si>
  <si>
    <t>CHG0000543117</t>
  </si>
  <si>
    <t>WS28122473</t>
  </si>
  <si>
    <t>Access Request - RDC - 06/01</t>
  </si>
  <si>
    <t>Dial-home test</t>
  </si>
  <si>
    <t>Dial-home tested successfully</t>
  </si>
  <si>
    <t>INC0015539847</t>
  </si>
  <si>
    <t>CHG0000544939</t>
  </si>
  <si>
    <t>WS28151707</t>
  </si>
  <si>
    <t>Access Request - RDC - 07/01</t>
  </si>
  <si>
    <t>INC0015607783</t>
  </si>
  <si>
    <t>CHG0000548772</t>
  </si>
  <si>
    <t>WS28215342</t>
  </si>
  <si>
    <t>Access Request - RDC - 10/01</t>
  </si>
  <si>
    <t>INC0015611483</t>
  </si>
  <si>
    <t>CHG0000548970</t>
  </si>
  <si>
    <t>WS28218170</t>
  </si>
  <si>
    <t>INC0015957516</t>
  </si>
  <si>
    <t>CHG0000563801</t>
  </si>
  <si>
    <t>WS28437021</t>
  </si>
  <si>
    <t>Access Request - RDC 21/01</t>
  </si>
  <si>
    <t>Divakar T S</t>
  </si>
  <si>
    <t>WS28310780</t>
  </si>
  <si>
    <t>WS28312938</t>
  </si>
  <si>
    <t>WS28313391</t>
  </si>
  <si>
    <t>WS28405400</t>
  </si>
  <si>
    <t>WS28405643</t>
  </si>
  <si>
    <t>WS28405955</t>
  </si>
  <si>
    <t>WS28406751</t>
  </si>
  <si>
    <t>WS28436217</t>
  </si>
  <si>
    <t>INC0015955859</t>
  </si>
  <si>
    <t>CHG0000563675</t>
  </si>
  <si>
    <t>INC0015919787</t>
  </si>
  <si>
    <t>CHG0000561868</t>
  </si>
  <si>
    <t>INC0015920093</t>
  </si>
  <si>
    <t>CHG0000561881</t>
  </si>
  <si>
    <t>INC0015920786</t>
  </si>
  <si>
    <t>CHG0000561922</t>
  </si>
  <si>
    <t>INC0015920360</t>
  </si>
  <si>
    <t>CHG0000561899</t>
  </si>
  <si>
    <t>INC0015763244</t>
  </si>
  <si>
    <t>CHG0000555497</t>
  </si>
  <si>
    <t>INC0015765134</t>
  </si>
  <si>
    <t>CHG0000555655</t>
  </si>
  <si>
    <t>HDS01636929</t>
  </si>
  <si>
    <t>INC0015765715</t>
  </si>
  <si>
    <t>CHG0000555703</t>
  </si>
  <si>
    <t>HDS01619310</t>
  </si>
  <si>
    <t>SVP replacement</t>
  </si>
  <si>
    <t>Access Request - FDC 15/01</t>
  </si>
  <si>
    <t>SVP reboot</t>
  </si>
  <si>
    <t>Access Request - RDC 15/01</t>
  </si>
  <si>
    <t>Access Request - RDC 19/01</t>
  </si>
  <si>
    <t>Access Request - FDC 20/01</t>
  </si>
  <si>
    <t>Access Request - CGC 20/01</t>
  </si>
  <si>
    <t>SVP rebooted</t>
  </si>
  <si>
    <t>SVP replaced</t>
  </si>
  <si>
    <t>INC0015986888</t>
  </si>
  <si>
    <t>CHG0000565476</t>
  </si>
  <si>
    <t>WS28463007</t>
  </si>
  <si>
    <t>INC0015992479</t>
  </si>
  <si>
    <t>CHG0000565852</t>
  </si>
  <si>
    <t>WS28469870</t>
  </si>
  <si>
    <t>INC0015992186</t>
  </si>
  <si>
    <t>CHG0000565830</t>
  </si>
  <si>
    <t>WS28469449</t>
  </si>
  <si>
    <t>INC0015991907</t>
  </si>
  <si>
    <t>CHG0000565810</t>
  </si>
  <si>
    <t>WS28469177</t>
  </si>
  <si>
    <t>Access Request - FDC 22/01</t>
  </si>
  <si>
    <t>Access Request - CGC 22/01</t>
  </si>
  <si>
    <t>Access Request - RDC 22/01</t>
  </si>
  <si>
    <t>INC0015732243</t>
  </si>
  <si>
    <t>CHG0000553476</t>
  </si>
  <si>
    <t>WS28281928</t>
  </si>
  <si>
    <t>Access Request - FDC - 13/01 EMC</t>
  </si>
  <si>
    <t>INC0015834394</t>
  </si>
  <si>
    <t>CHG0000559355</t>
  </si>
  <si>
    <t>WS28370833</t>
  </si>
  <si>
    <t>Access Request - RDC - 17/01</t>
  </si>
  <si>
    <t>INC0016023935</t>
  </si>
  <si>
    <t>CHG0000567685</t>
  </si>
  <si>
    <t>Access Request - CGC - 22/01</t>
  </si>
  <si>
    <t>HDS01696947</t>
  </si>
  <si>
    <t>Module1  replacement</t>
  </si>
  <si>
    <t>INC0016172500</t>
  </si>
  <si>
    <t>CHG0000574350</t>
  </si>
  <si>
    <t>WS28605994</t>
  </si>
  <si>
    <t>Access Request - FDC 27/01</t>
  </si>
  <si>
    <t>Module replacement completed</t>
  </si>
  <si>
    <t>WS28500235</t>
  </si>
  <si>
    <t>INC0016063927</t>
  </si>
  <si>
    <t xml:space="preserve">CHG0000569994 </t>
  </si>
  <si>
    <t>WS28535455</t>
  </si>
  <si>
    <t>Access Request - FDC 26/01</t>
  </si>
  <si>
    <t>INC0016071680</t>
  </si>
  <si>
    <t xml:space="preserve">CHG0000570432 </t>
  </si>
  <si>
    <t>WS28544300</t>
  </si>
  <si>
    <t>Access Request - RDC - 26/01</t>
  </si>
  <si>
    <t>INC0016169215</t>
  </si>
  <si>
    <t>CHG0000574118</t>
  </si>
  <si>
    <t>WS28602237</t>
  </si>
  <si>
    <t>Access Request - RDC - 27/01</t>
  </si>
  <si>
    <t>INC0016170705</t>
  </si>
  <si>
    <t>CHG0000574231</t>
  </si>
  <si>
    <t>WS28603824</t>
  </si>
  <si>
    <t>Access Request - FDC 28/01</t>
  </si>
  <si>
    <t>INC0016200683</t>
  </si>
  <si>
    <t>CHG0000576162</t>
  </si>
  <si>
    <t>WS28630420</t>
  </si>
  <si>
    <t>Access Request - RDC - 29/01</t>
  </si>
  <si>
    <t>INC0016202988</t>
  </si>
  <si>
    <t>CHG0000576341</t>
  </si>
  <si>
    <t>WS28633368</t>
  </si>
  <si>
    <t>INC0016208404</t>
  </si>
  <si>
    <t>CHG0000576686</t>
  </si>
  <si>
    <t>WS28639419</t>
  </si>
  <si>
    <t>Access Request - CGC - 29/01</t>
  </si>
  <si>
    <t>INC0016200335</t>
  </si>
  <si>
    <t>CHG0000576130</t>
  </si>
  <si>
    <t>WS28629743</t>
  </si>
  <si>
    <t>INC0016207721</t>
  </si>
  <si>
    <t>CHG0000576646</t>
  </si>
  <si>
    <t>WS28637919</t>
  </si>
  <si>
    <t>INC0016208095</t>
  </si>
  <si>
    <t>CHG0000576673</t>
  </si>
  <si>
    <t>WS28638839</t>
  </si>
  <si>
    <t>INC0016214918</t>
  </si>
  <si>
    <t>CHG0000577152</t>
  </si>
  <si>
    <t>WS28646921</t>
  </si>
  <si>
    <t>INC0016239057</t>
  </si>
  <si>
    <t>CHG0000578659</t>
  </si>
  <si>
    <t>WS28669597</t>
  </si>
  <si>
    <t>24 port line cards replacment</t>
  </si>
  <si>
    <t>INC0016240448</t>
  </si>
  <si>
    <t>CHG0000578775</t>
  </si>
  <si>
    <t>Access Request - FDC 30/01</t>
  </si>
  <si>
    <t>WS28673020</t>
  </si>
  <si>
    <t>INC0016273578</t>
  </si>
  <si>
    <t>CHG0000580720</t>
  </si>
  <si>
    <t>WS28701512</t>
  </si>
  <si>
    <t>Access Request - RDC - 31/01</t>
  </si>
  <si>
    <t>INC0016276620</t>
  </si>
  <si>
    <t>CHG0000580880</t>
  </si>
  <si>
    <t>WS28704677</t>
  </si>
  <si>
    <t>HDS01717243</t>
  </si>
  <si>
    <t>INC0016273193</t>
  </si>
  <si>
    <t>closed</t>
  </si>
  <si>
    <t>INC0015914520</t>
  </si>
  <si>
    <t>SRDF Groups - rdcctssfewd11p12p_4330_4652_A10 is in "Failed over" state</t>
  </si>
  <si>
    <t>SRDF Groups found in Failover state</t>
  </si>
  <si>
    <t>Closed</t>
  </si>
  <si>
    <t>INC0015914767</t>
  </si>
  <si>
    <t>SRDF Groups  rdcctssfewd11p12p_0706_712_A52 is in "Split" state</t>
  </si>
  <si>
    <t>INC0015919531</t>
  </si>
  <si>
    <t>CHG0000561853</t>
  </si>
  <si>
    <t>WS28405177</t>
  </si>
  <si>
    <t>Access Request - RDC - 19/01</t>
  </si>
  <si>
    <t>HDS01681637</t>
  </si>
  <si>
    <t>INC0015949179</t>
  </si>
  <si>
    <t>SRDF Groups - ldnctisqlvr020_21_0706_0712_A51 is in "Split" state</t>
  </si>
  <si>
    <t>INC0015949218</t>
  </si>
  <si>
    <t>SRDF Groups - ldnctisqlvr025_26_0706_0712_A50 is in "Split" state</t>
  </si>
  <si>
    <t>INC0015955761</t>
  </si>
  <si>
    <t>CHG0000563662</t>
  </si>
  <si>
    <t>WS28435027</t>
  </si>
  <si>
    <t>Access Request - FDC - 21/01 EMC</t>
  </si>
  <si>
    <t>INC0015956973</t>
  </si>
  <si>
    <t>CHG0000563754</t>
  </si>
  <si>
    <t>WS28436197</t>
  </si>
  <si>
    <t>INC0016026814</t>
  </si>
  <si>
    <t xml:space="preserve">CHG0000567889 </t>
  </si>
  <si>
    <t>WS28500048</t>
  </si>
  <si>
    <t>Access Request - FDC - 22/01</t>
  </si>
  <si>
    <t>INC0016035906</t>
  </si>
  <si>
    <t>CHG0000568412</t>
  </si>
  <si>
    <t>WS28510161</t>
  </si>
  <si>
    <t>Access Request - FDC - 23/01 EMC</t>
  </si>
  <si>
    <t>68721324/68720656</t>
  </si>
  <si>
    <t>INC0016059073</t>
  </si>
  <si>
    <t xml:space="preserve">CHG0000569681 </t>
  </si>
  <si>
    <t>WS28530092</t>
  </si>
  <si>
    <t>Access Request - RDC - 24/01</t>
  </si>
  <si>
    <t>INC0016063993</t>
  </si>
  <si>
    <t xml:space="preserve">CHG0000570005 </t>
  </si>
  <si>
    <t>WS28535691</t>
  </si>
  <si>
    <t>INC0016069604</t>
  </si>
  <si>
    <t>CHG0000570314</t>
  </si>
  <si>
    <t>WS28542177</t>
  </si>
  <si>
    <t>Access Request - RDC - 23/01</t>
  </si>
  <si>
    <t>INC0016168607</t>
  </si>
  <si>
    <t>CHG0000574062</t>
  </si>
  <si>
    <t>WS28601569</t>
  </si>
  <si>
    <t>Access Request - FDC 27/01 EMC</t>
  </si>
  <si>
    <t>INC0016168965</t>
  </si>
  <si>
    <t>CHG0000574098</t>
  </si>
  <si>
    <t>WS28601963</t>
  </si>
  <si>
    <t>HDS01706888</t>
  </si>
  <si>
    <t>INC0016169191</t>
  </si>
  <si>
    <t>CHG0000574113</t>
  </si>
  <si>
    <t>WS28602273</t>
  </si>
  <si>
    <t>INC0016243151</t>
  </si>
  <si>
    <t>CHG0000578914</t>
  </si>
  <si>
    <t>WS28673693</t>
  </si>
  <si>
    <t>INC0016243467</t>
  </si>
  <si>
    <t>CHG0000578930</t>
  </si>
  <si>
    <t>WS28673919</t>
  </si>
  <si>
    <t>Access Request - FDC 30/01 EMC</t>
  </si>
  <si>
    <t>INC0016279457</t>
  </si>
  <si>
    <t>CHG0000581017</t>
  </si>
  <si>
    <t>WS28707320</t>
  </si>
  <si>
    <t>INC0016285198</t>
  </si>
  <si>
    <t>CHG0000581341</t>
  </si>
  <si>
    <t>WS28712569</t>
  </si>
  <si>
    <t>INC0016271066</t>
  </si>
  <si>
    <t>CHG0000580534</t>
  </si>
  <si>
    <t>WS28698727</t>
  </si>
  <si>
    <t xml:space="preserve">Access Request - FDC 30/01 </t>
  </si>
  <si>
    <t>INC0016271712</t>
  </si>
  <si>
    <t>CHG0000580578</t>
  </si>
  <si>
    <t>WS28699657</t>
  </si>
  <si>
    <t>Access Request - RDC 31/01</t>
  </si>
  <si>
    <t>Port card replacement completed</t>
  </si>
  <si>
    <t>Jan'15</t>
  </si>
  <si>
    <t>INC0016357548</t>
  </si>
  <si>
    <t>CHG0000583513</t>
  </si>
  <si>
    <t>WS28742559</t>
  </si>
  <si>
    <t>Access Request - RDC 03/02</t>
  </si>
  <si>
    <t>INC0016395405</t>
  </si>
  <si>
    <t>CHG0000585921</t>
  </si>
  <si>
    <t>WS28775875</t>
  </si>
  <si>
    <t>Access Request - CGC 04/02</t>
  </si>
  <si>
    <t>INC0016393373</t>
  </si>
  <si>
    <t>CHG0000585806</t>
  </si>
  <si>
    <t>WS28773802</t>
  </si>
  <si>
    <t>Access Request - RDC 04/02</t>
  </si>
  <si>
    <t>INC0016354515</t>
  </si>
  <si>
    <t>CHG0000583325</t>
  </si>
  <si>
    <t>WS28739886</t>
  </si>
  <si>
    <t>Access Request - RDC 02/02</t>
  </si>
  <si>
    <t xml:space="preserve">Disk drive has been replaced. </t>
  </si>
  <si>
    <t>INC0016355800</t>
  </si>
  <si>
    <t>CHG0000583438</t>
  </si>
  <si>
    <t>WS28741703</t>
  </si>
  <si>
    <t>Access Request - FDC 03/02</t>
  </si>
  <si>
    <t>INC0016389290</t>
  </si>
  <si>
    <t>CHG0000585586</t>
  </si>
  <si>
    <t>WS28770168</t>
  </si>
  <si>
    <t>SP issue</t>
  </si>
  <si>
    <t>INC0016390276</t>
  </si>
  <si>
    <t>CHG0000585666</t>
  </si>
  <si>
    <t>WS28771285</t>
  </si>
  <si>
    <t>SPA Management server restart</t>
  </si>
  <si>
    <t>INC0016395696</t>
  </si>
  <si>
    <t>CHG0000585933</t>
  </si>
  <si>
    <t>WS28775979</t>
  </si>
  <si>
    <t>Rescheduled by the vendor</t>
  </si>
  <si>
    <t>INC0016429190</t>
  </si>
  <si>
    <t>CHG0000588047</t>
  </si>
  <si>
    <t>WS28806648</t>
  </si>
  <si>
    <t>Access Request - FDC 04/02</t>
  </si>
  <si>
    <t>SP rebooted, Dial home working</t>
  </si>
  <si>
    <t>SPS has been replaced.</t>
  </si>
  <si>
    <t>replaced wrong part at wrong location</t>
  </si>
  <si>
    <t>05-fab-2015</t>
  </si>
  <si>
    <t>restart completed</t>
  </si>
  <si>
    <t>INC0016591855</t>
  </si>
  <si>
    <t>CHG0000594597</t>
  </si>
  <si>
    <t>WS28908238</t>
  </si>
  <si>
    <t>Access Request - FDC 10/02</t>
  </si>
  <si>
    <t>INC0016429336</t>
  </si>
  <si>
    <t>CHG0000588055</t>
  </si>
  <si>
    <t>WS28806919</t>
  </si>
  <si>
    <t>Access Request - RDC 05/02</t>
  </si>
  <si>
    <t>INC0016476105</t>
  </si>
  <si>
    <t>CHG0000590683</t>
  </si>
  <si>
    <t>WS28850312</t>
  </si>
  <si>
    <t>INC0016469349</t>
  </si>
  <si>
    <t>CHG0000590307</t>
  </si>
  <si>
    <t>WS28843849</t>
  </si>
  <si>
    <t>Replacement of SFP in GigE9/4 port</t>
  </si>
  <si>
    <t>LCC replaced</t>
  </si>
  <si>
    <t>INC0016470715</t>
  </si>
  <si>
    <t>CHG0000590382</t>
  </si>
  <si>
    <t>WS28845286</t>
  </si>
  <si>
    <t>Access Request - FDC 06/02</t>
  </si>
  <si>
    <t>INC0016502880</t>
  </si>
  <si>
    <t>CHG0000592105</t>
  </si>
  <si>
    <t>WS28872955</t>
  </si>
  <si>
    <t>Access Request - RDC 06/02</t>
  </si>
  <si>
    <t>INC0016509597</t>
  </si>
  <si>
    <t>CHG0000592493</t>
  </si>
  <si>
    <t>WS28879548</t>
  </si>
  <si>
    <t>INC0016588701</t>
  </si>
  <si>
    <t>CHG0000594351</t>
  </si>
  <si>
    <t>WS28905503</t>
  </si>
  <si>
    <t>Access Request - RDC 09/02</t>
  </si>
  <si>
    <t>INC0016592076</t>
  </si>
  <si>
    <t>CHG0000594611</t>
  </si>
  <si>
    <t>WS28908436</t>
  </si>
  <si>
    <t>INC0016592820</t>
  </si>
  <si>
    <t>CHG0000594661</t>
  </si>
  <si>
    <t>WS28909050</t>
  </si>
  <si>
    <t>Access Request - CGC 09/02</t>
  </si>
  <si>
    <t>INC0016594801</t>
  </si>
  <si>
    <t>CHG0000594778</t>
  </si>
  <si>
    <t>WS28910986</t>
  </si>
  <si>
    <t>INC0016628871</t>
  </si>
  <si>
    <t>CHG0000596943</t>
  </si>
  <si>
    <t>WS28940069</t>
  </si>
  <si>
    <t>Access Request - FDC 10/02 EMC</t>
  </si>
  <si>
    <t>INC0016630655</t>
  </si>
  <si>
    <t>CHG0000597103</t>
  </si>
  <si>
    <t>WS28942110</t>
  </si>
  <si>
    <t>Access Request - FDC 10/02 HDS</t>
  </si>
  <si>
    <t xml:space="preserve">HDS01754980 </t>
  </si>
  <si>
    <t>INC0016631251</t>
  </si>
  <si>
    <t>CHG0000597137</t>
  </si>
  <si>
    <t>WS28942529</t>
  </si>
  <si>
    <t>HDS01743496</t>
  </si>
  <si>
    <t>INC0016733890</t>
  </si>
  <si>
    <t>CHG0000603528</t>
  </si>
  <si>
    <t>WS29039207</t>
  </si>
  <si>
    <t>Access Request - RDC 13/02</t>
  </si>
  <si>
    <t>INC0016424930</t>
  </si>
  <si>
    <t>CHG0000587741</t>
  </si>
  <si>
    <t>WS28801629</t>
  </si>
  <si>
    <t>Access Request - FDC - 04/02</t>
  </si>
  <si>
    <t>INC0016429135</t>
  </si>
  <si>
    <t>CHG0000588041</t>
  </si>
  <si>
    <t>WS28807256</t>
  </si>
  <si>
    <t>Access Request - RDC - 04/01</t>
  </si>
  <si>
    <t>HDS01727066</t>
  </si>
  <si>
    <t>INC0016436915</t>
  </si>
  <si>
    <t>CHG0000588449</t>
  </si>
  <si>
    <t>WS28815102</t>
  </si>
  <si>
    <t>Access Request - FDC - 05/02 *EMC*</t>
  </si>
  <si>
    <t>INC0016437839</t>
  </si>
  <si>
    <t>CHG0000588505</t>
  </si>
  <si>
    <t>WS28815978</t>
  </si>
  <si>
    <t>INC0016468141</t>
  </si>
  <si>
    <t>CHG0000590389</t>
  </si>
  <si>
    <t>WS28845758</t>
  </si>
  <si>
    <t>Access Request - RDC - 07/02</t>
  </si>
  <si>
    <t>HDS01726169</t>
  </si>
  <si>
    <t>CHA replacement</t>
  </si>
  <si>
    <t>CHA adapter has been replaced</t>
  </si>
  <si>
    <t>INC0016512191</t>
  </si>
  <si>
    <t>CHG0000592630</t>
  </si>
  <si>
    <t>WS28882540</t>
  </si>
  <si>
    <t>INC0016593244</t>
  </si>
  <si>
    <t>CHG0000594691</t>
  </si>
  <si>
    <t>WS28909426</t>
  </si>
  <si>
    <t>Access Request - RDC- 09/02</t>
  </si>
  <si>
    <t>INC0016594087</t>
  </si>
  <si>
    <t>CHG0000594739</t>
  </si>
  <si>
    <t>WS28910256</t>
  </si>
  <si>
    <t>Access Request - RDC - 10/02</t>
  </si>
  <si>
    <t>INC0016594532</t>
  </si>
  <si>
    <t>CHG0000594767</t>
  </si>
  <si>
    <t>WS28910836</t>
  </si>
  <si>
    <t>INC0016627146</t>
  </si>
  <si>
    <t>CHG0000596800</t>
  </si>
  <si>
    <t>WS28940935</t>
  </si>
  <si>
    <t>Access Request - RDC - 11/02</t>
  </si>
  <si>
    <t xml:space="preserve">B1FH23J </t>
  </si>
  <si>
    <t>Module &amp; disk replacement</t>
  </si>
  <si>
    <t>Module &amp; disk has been replaced</t>
  </si>
  <si>
    <t>INC0016664850</t>
  </si>
  <si>
    <t>CHG0000599343</t>
  </si>
  <si>
    <t>WS28974011</t>
  </si>
  <si>
    <t>Access Request - FDC 11/02 EMC</t>
  </si>
  <si>
    <t>INC0016701093</t>
  </si>
  <si>
    <t>CHG0000601641</t>
  </si>
  <si>
    <t>WS29009534</t>
  </si>
  <si>
    <t>Access Request - RDC - 12/02</t>
  </si>
  <si>
    <t>HDS01759279</t>
  </si>
  <si>
    <t>INC0016731573</t>
  </si>
  <si>
    <t>CHG0000603348</t>
  </si>
  <si>
    <t>WS29036392</t>
  </si>
  <si>
    <t>Access Request - RDC - 14/02</t>
  </si>
  <si>
    <t>INC0016732146</t>
  </si>
  <si>
    <t>CHG0000603394</t>
  </si>
  <si>
    <t>WS29036925</t>
  </si>
  <si>
    <t>INC0016738326</t>
  </si>
  <si>
    <t>CHG0000603756</t>
  </si>
  <si>
    <t>WS29043032</t>
  </si>
  <si>
    <t>INC0016602384</t>
  </si>
  <si>
    <t>CHG0000595261</t>
  </si>
  <si>
    <t>WS28917896</t>
  </si>
  <si>
    <t>INC0016629451</t>
  </si>
  <si>
    <t>CHG0000596989</t>
  </si>
  <si>
    <t>WS28940637</t>
  </si>
  <si>
    <t>INC0016629727</t>
  </si>
  <si>
    <t>CHG0000597018</t>
  </si>
  <si>
    <t>WS28941061</t>
  </si>
  <si>
    <t>Access Request - FDC 11/02</t>
  </si>
  <si>
    <t>INC0016630130</t>
  </si>
  <si>
    <t>CHG0000597052</t>
  </si>
  <si>
    <t>WS28941510</t>
  </si>
  <si>
    <t>INC0016631422</t>
  </si>
  <si>
    <t>CHG0000597152</t>
  </si>
  <si>
    <t>WS28942675</t>
  </si>
  <si>
    <t>INC0016671005</t>
  </si>
  <si>
    <t>CHG0000599677</t>
  </si>
  <si>
    <t>WS28979990</t>
  </si>
  <si>
    <t>Access Request - FDC 12/02</t>
  </si>
  <si>
    <t>INC0016701122</t>
  </si>
  <si>
    <t>CHG0000601645</t>
  </si>
  <si>
    <t>WS29009678</t>
  </si>
  <si>
    <t>INC0016732404</t>
  </si>
  <si>
    <t>CHG0000603414</t>
  </si>
  <si>
    <t>WS29037454</t>
  </si>
  <si>
    <t>INC0016842405</t>
  </si>
  <si>
    <t>CHG0000607278</t>
  </si>
  <si>
    <t>WS29093817</t>
  </si>
  <si>
    <t>INC0016842726</t>
  </si>
  <si>
    <t>CHG0000607295</t>
  </si>
  <si>
    <t>WS29094026</t>
  </si>
  <si>
    <t>INC0016878582</t>
  </si>
  <si>
    <t>CHG0000609696</t>
  </si>
  <si>
    <t>WS29128692</t>
  </si>
  <si>
    <t>Access Request - FDC 19/02</t>
  </si>
  <si>
    <t>Access Request - RDC 10/02</t>
  </si>
  <si>
    <t>Access Request - RDC 12/02</t>
  </si>
  <si>
    <t>Access Request - RDC 14/02</t>
  </si>
  <si>
    <t>Access Request - RDC 17/02</t>
  </si>
  <si>
    <t>Access Request - CGC 17/02</t>
  </si>
  <si>
    <t>INC0016878774</t>
  </si>
  <si>
    <t>CHG0000609713</t>
  </si>
  <si>
    <t>WS29128937</t>
  </si>
  <si>
    <t>INC0016946097</t>
  </si>
  <si>
    <t>CHG0000613404</t>
  </si>
  <si>
    <t>WS29185304</t>
  </si>
  <si>
    <t>Access Request - CGC 20/02</t>
  </si>
  <si>
    <t>INC0016950098</t>
  </si>
  <si>
    <t>CHG0000613635</t>
  </si>
  <si>
    <t>WS29209531</t>
  </si>
  <si>
    <t>Access Request - FDC 23/02</t>
  </si>
  <si>
    <t>INC0016813782</t>
  </si>
  <si>
    <t>CHG0000605937</t>
  </si>
  <si>
    <t>WS29071981</t>
  </si>
  <si>
    <t>Access Request - RDC 16/02</t>
  </si>
  <si>
    <t>INC0016817364</t>
  </si>
  <si>
    <t>CHG0000606104</t>
  </si>
  <si>
    <t>WS29074436</t>
  </si>
  <si>
    <t>INC0016845196</t>
  </si>
  <si>
    <t>CHG0000607461</t>
  </si>
  <si>
    <t>WS29096651</t>
  </si>
  <si>
    <t xml:space="preserve">HDS01776476 </t>
  </si>
  <si>
    <t>Replace failed line card</t>
  </si>
  <si>
    <t>INC0016847129</t>
  </si>
  <si>
    <t>CHG0000607577</t>
  </si>
  <si>
    <t>WS29098508</t>
  </si>
  <si>
    <t>INC0016942076</t>
  </si>
  <si>
    <t>CHG0000613192</t>
  </si>
  <si>
    <t>WS29180930</t>
  </si>
  <si>
    <t>Access Request - FDC 20/02 EMC</t>
  </si>
  <si>
    <t>INC0017015296</t>
  </si>
  <si>
    <t>Access Request - RDC 23/02</t>
  </si>
  <si>
    <t>CHG0000615589</t>
  </si>
  <si>
    <t>WS29212856</t>
  </si>
  <si>
    <t>INC0017015886</t>
  </si>
  <si>
    <t>CHG0000615633</t>
  </si>
  <si>
    <t>WS29213417</t>
  </si>
  <si>
    <t>INC0017016392</t>
  </si>
  <si>
    <t>CHG0000615678</t>
  </si>
  <si>
    <t>WS29213987</t>
  </si>
  <si>
    <t>INC0017016916</t>
  </si>
  <si>
    <t>Access Request - CGC 23/02</t>
  </si>
  <si>
    <t>CHG0000615725</t>
  </si>
  <si>
    <t>WS29214405</t>
  </si>
  <si>
    <t>INC0017050437</t>
  </si>
  <si>
    <t>Access Request - FDC 24/02 EMC</t>
  </si>
  <si>
    <t>CHG0000618145</t>
  </si>
  <si>
    <t>WS29244255</t>
  </si>
  <si>
    <t>INC0017051044</t>
  </si>
  <si>
    <t>CHG0000618203</t>
  </si>
  <si>
    <t>WS29245069</t>
  </si>
  <si>
    <t>INC0017016827</t>
  </si>
  <si>
    <t>CHG0000615719</t>
  </si>
  <si>
    <t>WS29214374</t>
  </si>
  <si>
    <t>powersupply has been replaced.</t>
  </si>
  <si>
    <t>INC0017085911</t>
  </si>
  <si>
    <t>CHG0000620828</t>
  </si>
  <si>
    <t>WS29276046</t>
  </si>
  <si>
    <t>Access Request - CGC 25/02</t>
  </si>
  <si>
    <t xml:space="preserve">69519396 , 69526576 , 69474002 </t>
  </si>
  <si>
    <t>INC0017086449</t>
  </si>
  <si>
    <t>CHG0000620872</t>
  </si>
  <si>
    <t>WS29276781</t>
  </si>
  <si>
    <t>INC0017123464</t>
  </si>
  <si>
    <t>CHG0000609350</t>
  </si>
  <si>
    <t>WS29311998</t>
  </si>
  <si>
    <t>Access Request - FDC 28/02 HDS</t>
  </si>
  <si>
    <t>Microcode Patch upgrade for FDC HDS Arrays</t>
  </si>
  <si>
    <t>INC0017132061</t>
  </si>
  <si>
    <t>CHG0000623954</t>
  </si>
  <si>
    <t>WS29321273</t>
  </si>
  <si>
    <t>Access Request - RDC 26/02</t>
  </si>
  <si>
    <t xml:space="preserve">HDS01807191 </t>
  </si>
  <si>
    <t>Replace failed line card – module 5 is hard down</t>
  </si>
  <si>
    <t>INC0016816961</t>
  </si>
  <si>
    <t>CHG0000606078</t>
  </si>
  <si>
    <t>WS29074236</t>
  </si>
  <si>
    <t>Access Request - RDC - 16/02</t>
  </si>
  <si>
    <t>INC0016918761</t>
  </si>
  <si>
    <t>CHG0000612002</t>
  </si>
  <si>
    <t>WS29163993</t>
  </si>
  <si>
    <t>INC0016940344</t>
  </si>
  <si>
    <t>CHG0000613049</t>
  </si>
  <si>
    <t>WS29179222</t>
  </si>
  <si>
    <t>Access Request - RDC - 20/02</t>
  </si>
  <si>
    <t>INC0016943203</t>
  </si>
  <si>
    <t>CHG0000613249</t>
  </si>
  <si>
    <t>WS29181874</t>
  </si>
  <si>
    <t>Access Request - RDC - 21/02</t>
  </si>
  <si>
    <t>HDS01783265</t>
  </si>
  <si>
    <t>INC0017015794</t>
  </si>
  <si>
    <t>CHG0000615628</t>
  </si>
  <si>
    <t>WS29213162</t>
  </si>
  <si>
    <t>Access Request - FDC 23/02   *** EMC***</t>
  </si>
  <si>
    <t>INC0017016001</t>
  </si>
  <si>
    <t>CHG0000615644</t>
  </si>
  <si>
    <t>WS29213511</t>
  </si>
  <si>
    <t>INC0017019451</t>
  </si>
  <si>
    <t>CHG0000615898</t>
  </si>
  <si>
    <t>WS29216857</t>
  </si>
  <si>
    <t>Access Request - RDC - 23/02</t>
  </si>
  <si>
    <t>INC0017052431</t>
  </si>
  <si>
    <t>CHG0000618303</t>
  </si>
  <si>
    <t>WS29245927</t>
  </si>
  <si>
    <t>INC0017053112</t>
  </si>
  <si>
    <t>CHG0000618368</t>
  </si>
  <si>
    <t>WS29246792</t>
  </si>
  <si>
    <t>INC0017060588</t>
  </si>
  <si>
    <t>CHG0000618944</t>
  </si>
  <si>
    <t>WS29253868</t>
  </si>
  <si>
    <t>Access Request - RDC - 25/02</t>
  </si>
  <si>
    <t xml:space="preserve">HDS01793245       </t>
  </si>
  <si>
    <t>INC0017088032</t>
  </si>
  <si>
    <t>CHG0000620988</t>
  </si>
  <si>
    <t>WS29278319</t>
  </si>
  <si>
    <t>INC0017089674</t>
  </si>
  <si>
    <t>CHG0000621115</t>
  </si>
  <si>
    <t>WS29282507</t>
  </si>
  <si>
    <t>Access Request - FDC 26/02 EMC</t>
  </si>
  <si>
    <t>INC0017129871</t>
  </si>
  <si>
    <t>CHG0000623816</t>
  </si>
  <si>
    <t>WS29318698</t>
  </si>
  <si>
    <t>Access Request - RDC - 28/02</t>
  </si>
  <si>
    <t>INC0017130276</t>
  </si>
  <si>
    <t>CHG0000623835</t>
  </si>
  <si>
    <t>WS29319015</t>
  </si>
  <si>
    <t>INC0017130557</t>
  </si>
  <si>
    <t>CHG0000623854</t>
  </si>
  <si>
    <t>WS29321177</t>
  </si>
  <si>
    <t>Access Request - FDC 27/02 EMC</t>
  </si>
  <si>
    <t>INC0017158500</t>
  </si>
  <si>
    <t>CHG0000625764</t>
  </si>
  <si>
    <t>WS29344116</t>
  </si>
  <si>
    <t>Access Request - RDC - 27/02</t>
  </si>
  <si>
    <t>INC0017126013</t>
  </si>
  <si>
    <t>CHG0000623567</t>
  </si>
  <si>
    <t>WS29314477</t>
  </si>
  <si>
    <t>Access Request - CGC 26/02</t>
  </si>
  <si>
    <t>INC0017126270</t>
  </si>
  <si>
    <t>CHG0000623587</t>
  </si>
  <si>
    <t>WS29314728</t>
  </si>
  <si>
    <t>Access Request - CGC 27/02</t>
  </si>
  <si>
    <t>INC0017155412</t>
  </si>
  <si>
    <t>CHG0000625542</t>
  </si>
  <si>
    <t>WS29341276</t>
  </si>
  <si>
    <t>HDS01809622</t>
  </si>
  <si>
    <t>INC0017159866</t>
  </si>
  <si>
    <t>CHG0000625886</t>
  </si>
  <si>
    <t>WS29345361</t>
  </si>
  <si>
    <t xml:space="preserve">HDS01794382 </t>
  </si>
  <si>
    <t>Micro Upgrade has been completed</t>
  </si>
  <si>
    <t>INC0016738138</t>
  </si>
  <si>
    <t>CHG0000603745</t>
  </si>
  <si>
    <t>WS29043107</t>
  </si>
  <si>
    <t>INC0016741150</t>
  </si>
  <si>
    <t>CHG0000603895</t>
  </si>
  <si>
    <t>WS29045762</t>
  </si>
  <si>
    <t>INC0016431206</t>
  </si>
  <si>
    <t>CHG0000588134</t>
  </si>
  <si>
    <t>WS28808616</t>
  </si>
  <si>
    <t xml:space="preserve">HDS01730313 </t>
  </si>
  <si>
    <t xml:space="preserve">SVP Reboot </t>
  </si>
  <si>
    <t>SVP has been Rebooted</t>
  </si>
  <si>
    <t>Access Request - FDC 04/02 (HDS)</t>
  </si>
  <si>
    <t>Feb'15</t>
  </si>
  <si>
    <t>INC0017234725</t>
  </si>
  <si>
    <t>CHG0000628676</t>
  </si>
  <si>
    <t>WS29378715</t>
  </si>
  <si>
    <t>Access Request - RDC 02/03</t>
  </si>
  <si>
    <t>INC0017235359</t>
  </si>
  <si>
    <t>CHG0000628720</t>
  </si>
  <si>
    <t>WS29379270</t>
  </si>
  <si>
    <t>Access Request - FDC 02/03</t>
  </si>
  <si>
    <t>INC0017236642</t>
  </si>
  <si>
    <t>CHG0000628843</t>
  </si>
  <si>
    <t>WS29380629</t>
  </si>
  <si>
    <t>INC0017243874</t>
  </si>
  <si>
    <t>CHG0000629316</t>
  </si>
  <si>
    <t>WS29387551</t>
  </si>
  <si>
    <t>Access Request - Switzerland 03/03</t>
  </si>
  <si>
    <t>WS29417358</t>
  </si>
  <si>
    <t>Data Center Media Operations Hard Disk Request</t>
  </si>
  <si>
    <t xml:space="preserve">Media Destruction </t>
  </si>
  <si>
    <t>INC0017283844</t>
  </si>
  <si>
    <t>CHG0000631863</t>
  </si>
  <si>
    <t>SP Reboots will be done remote</t>
  </si>
  <si>
    <t>Access Request - FDC 04/03</t>
  </si>
  <si>
    <t>INC0017315178</t>
  </si>
  <si>
    <t>CHG0000633950</t>
  </si>
  <si>
    <t>WS29446682</t>
  </si>
  <si>
    <t>Access Request - FDC 05/03</t>
  </si>
  <si>
    <t>INC0017315739</t>
  </si>
  <si>
    <t>CHG0000633973</t>
  </si>
  <si>
    <t>WS29447087</t>
  </si>
  <si>
    <t>INC0017349212</t>
  </si>
  <si>
    <t>CHG0000636013</t>
  </si>
  <si>
    <t>WS29480745</t>
  </si>
  <si>
    <t>Access Request - RDC 05/03</t>
  </si>
  <si>
    <t>INC0017384804</t>
  </si>
  <si>
    <t>CHG0000638088</t>
  </si>
  <si>
    <t>WS29511642</t>
  </si>
  <si>
    <t>HDS01824737</t>
  </si>
  <si>
    <t>Access Request - FDC 07/03</t>
  </si>
  <si>
    <t>INC0017386692</t>
  </si>
  <si>
    <t>CHG0000638207</t>
  </si>
  <si>
    <t>WS29513652</t>
  </si>
  <si>
    <t>Access Request - FDC 06/03</t>
  </si>
  <si>
    <t>INC0017235491</t>
  </si>
  <si>
    <t>CHG0000628727</t>
  </si>
  <si>
    <t>WS29379260</t>
  </si>
  <si>
    <t>Access Request - CGC 02/03</t>
  </si>
  <si>
    <t xml:space="preserve">69636734, 69537324
</t>
  </si>
  <si>
    <t>INC0017275486</t>
  </si>
  <si>
    <t>CHG0000631410</t>
  </si>
  <si>
    <t>WS29413094</t>
  </si>
  <si>
    <t>Access Request - RDC 03/03</t>
  </si>
  <si>
    <t>INC0017236957</t>
  </si>
  <si>
    <t>CHG0000628867</t>
  </si>
  <si>
    <t>WS29380904</t>
  </si>
  <si>
    <t>INC0017275998</t>
  </si>
  <si>
    <t>CHG0000631450</t>
  </si>
  <si>
    <t>WS29413563</t>
  </si>
  <si>
    <t>INC0017277019</t>
  </si>
  <si>
    <t>CHG0000631506</t>
  </si>
  <si>
    <t>WS29414415</t>
  </si>
  <si>
    <t>INC0017313848</t>
  </si>
  <si>
    <t>CHG0000633878</t>
  </si>
  <si>
    <t>WS29445688</t>
  </si>
  <si>
    <t>Access Request - CGC 04/03</t>
  </si>
  <si>
    <t>INC0017321980</t>
  </si>
  <si>
    <t>CHG0000634336</t>
  </si>
  <si>
    <t>WS29453651</t>
  </si>
  <si>
    <t>CHG0000636164</t>
  </si>
  <si>
    <t>WS29483232</t>
  </si>
  <si>
    <t>INC0017356114</t>
  </si>
  <si>
    <t>CHG0000609374</t>
  </si>
  <si>
    <t>WS29486372</t>
  </si>
  <si>
    <t>Micro code upgrade</t>
  </si>
  <si>
    <t>Access Request - RDC 07/03</t>
  </si>
  <si>
    <t>INC0017385758</t>
  </si>
  <si>
    <t>CHG0000638145</t>
  </si>
  <si>
    <t>WS29512664</t>
  </si>
  <si>
    <t>Access Request - CGC 06/03</t>
  </si>
  <si>
    <t>INC0017472035</t>
  </si>
  <si>
    <t>CHG0000640565</t>
  </si>
  <si>
    <t>WS29545682</t>
  </si>
  <si>
    <t>Access Request - RDC 09/03</t>
  </si>
  <si>
    <t>INC0017475309</t>
  </si>
  <si>
    <t>CHG0000640798</t>
  </si>
  <si>
    <t>WS29548609</t>
  </si>
  <si>
    <t>Access Request - CGC 09/03</t>
  </si>
  <si>
    <t>INC0017511992</t>
  </si>
  <si>
    <t>CHG0000643030</t>
  </si>
  <si>
    <t>INC0017520810</t>
  </si>
  <si>
    <t>CHG0000643673</t>
  </si>
  <si>
    <t>WS29586725</t>
  </si>
  <si>
    <t>Access Request - RDC 11/03</t>
  </si>
  <si>
    <t xml:space="preserve">SP re-boot </t>
  </si>
  <si>
    <t>Access Request - Switzerland 12/03</t>
  </si>
  <si>
    <t>INC0017518439</t>
  </si>
  <si>
    <t>CHG0000643489</t>
  </si>
  <si>
    <t>WS29584279</t>
  </si>
  <si>
    <t>Access Request - FDC 10/03</t>
  </si>
  <si>
    <t>INC0017559505</t>
  </si>
  <si>
    <t>CHG0000646244</t>
  </si>
  <si>
    <t>WS29625301</t>
  </si>
  <si>
    <t>Access Request - FDC 11/03</t>
  </si>
  <si>
    <t>INC0017560739</t>
  </si>
  <si>
    <t>CHG0000615516</t>
  </si>
  <si>
    <t>WS29622512</t>
  </si>
  <si>
    <t>Access Request - RDC 15/03</t>
  </si>
  <si>
    <t>Insert line cards in slot 13</t>
  </si>
  <si>
    <t>INC0017624165</t>
  </si>
  <si>
    <t>CHG0000650047</t>
  </si>
  <si>
    <t>WS29682075</t>
  </si>
  <si>
    <t>Access Request - RDC 14/03</t>
  </si>
  <si>
    <t>UPS replacement</t>
  </si>
  <si>
    <t>Line card has been installed</t>
  </si>
  <si>
    <t>INC0017747846</t>
  </si>
  <si>
    <t>CHG0000655129</t>
  </si>
  <si>
    <t>WS29749138</t>
  </si>
  <si>
    <t>Access Request - RDC 17/03</t>
  </si>
  <si>
    <t>INC0017748780</t>
  </si>
  <si>
    <t>CHG0000655202</t>
  </si>
  <si>
    <t>WS29749843</t>
  </si>
  <si>
    <t>Access Request - FDC 17/03</t>
  </si>
  <si>
    <t>INC0017791945</t>
  </si>
  <si>
    <t>CHG0000657563</t>
  </si>
  <si>
    <t>WS29783309</t>
  </si>
  <si>
    <t>INC0017792236</t>
  </si>
  <si>
    <t>CHG0000657588</t>
  </si>
  <si>
    <t>WS29783455</t>
  </si>
  <si>
    <t>Access Request - FDC 18/03</t>
  </si>
  <si>
    <t>HDS01865065 &amp; HDS01863443</t>
  </si>
  <si>
    <t xml:space="preserve">HDS01862299 </t>
  </si>
  <si>
    <t>Replacement not requied</t>
  </si>
  <si>
    <t>Microcode patches has been installed successfully.</t>
  </si>
  <si>
    <t>CHG0000636022</t>
  </si>
  <si>
    <t xml:space="preserve">WS29521656 </t>
  </si>
  <si>
    <t xml:space="preserve">Disk Erausres for Storage Arrays </t>
  </si>
  <si>
    <t>Activity completed successfully</t>
  </si>
  <si>
    <t>INC0017473114</t>
  </si>
  <si>
    <t>CHG0000640640</t>
  </si>
  <si>
    <t>WS29546591</t>
  </si>
  <si>
    <t>INC0017474573</t>
  </si>
  <si>
    <t>CHG0000640749</t>
  </si>
  <si>
    <t>WS29547930</t>
  </si>
  <si>
    <t>Access Request - RDC 10/03</t>
  </si>
  <si>
    <t>INC0017477865</t>
  </si>
  <si>
    <t>CHG0000640960</t>
  </si>
  <si>
    <t>WS29551137</t>
  </si>
  <si>
    <t xml:space="preserve">Access Request - FDC 09/03 (HDS)  </t>
  </si>
  <si>
    <t>HDS01839500</t>
  </si>
  <si>
    <t>INC0017515488</t>
  </si>
  <si>
    <t>CHG0000643305</t>
  </si>
  <si>
    <t>WS29581610</t>
  </si>
  <si>
    <t>Access Request - CGC 10/03</t>
  </si>
  <si>
    <t>INC0017516569</t>
  </si>
  <si>
    <t>CHG0000643367</t>
  </si>
  <si>
    <t>WS29582537</t>
  </si>
  <si>
    <t>INC0017554249</t>
  </si>
  <si>
    <t>CHG0000645865</t>
  </si>
  <si>
    <t>WS29619236</t>
  </si>
  <si>
    <t>INC0017588614</t>
  </si>
  <si>
    <t>CHG0000647989</t>
  </si>
  <si>
    <t>WS29651535</t>
  </si>
  <si>
    <t>Access Request - RDC 13/03</t>
  </si>
  <si>
    <t>INC0017624799</t>
  </si>
  <si>
    <t>CHG0000650095</t>
  </si>
  <si>
    <t>WS29682750</t>
  </si>
  <si>
    <t>Access Request - Switzerland 16/03</t>
  </si>
  <si>
    <t>WS29717205</t>
  </si>
  <si>
    <t>Destroy faulty media</t>
  </si>
  <si>
    <t>INC0017711542</t>
  </si>
  <si>
    <t>CHG0000652790</t>
  </si>
  <si>
    <t>WS29719618</t>
  </si>
  <si>
    <t>HDS01862213 &amp; HDS01861626</t>
  </si>
  <si>
    <t>Access Request - FDC 16/03 HDS</t>
  </si>
  <si>
    <t>INC0017712369</t>
  </si>
  <si>
    <t>CHG0000652833</t>
  </si>
  <si>
    <t>WS29720119</t>
  </si>
  <si>
    <t>HDS01862399 &amp; HDS01862299 &amp; HDS01862288</t>
  </si>
  <si>
    <t>INC0017712995</t>
  </si>
  <si>
    <t>CHG0000650093</t>
  </si>
  <si>
    <t>WS29720715</t>
  </si>
  <si>
    <t xml:space="preserve">HDS01861194 </t>
  </si>
  <si>
    <t>INC0017716452</t>
  </si>
  <si>
    <t>CHG0000653071</t>
  </si>
  <si>
    <t xml:space="preserve">HDS01847326 </t>
  </si>
  <si>
    <t>WS29723866</t>
  </si>
  <si>
    <t>SIM completed and checked status of DIMM</t>
  </si>
  <si>
    <t xml:space="preserve">Local Support --&gt; SIM Completion </t>
  </si>
  <si>
    <t>INC0017747965</t>
  </si>
  <si>
    <t>CHG0000655139</t>
  </si>
  <si>
    <t>WS29749231</t>
  </si>
  <si>
    <t>Access Request - RDC 18/03</t>
  </si>
  <si>
    <t>INC0017748914</t>
  </si>
  <si>
    <t>CHG0000655213</t>
  </si>
  <si>
    <t>WS29750003</t>
  </si>
  <si>
    <t>INC0017751807</t>
  </si>
  <si>
    <t>CHG0000655412</t>
  </si>
  <si>
    <t>WS29752913</t>
  </si>
  <si>
    <t>INC0017788367</t>
  </si>
  <si>
    <t>CHG0000657390</t>
  </si>
  <si>
    <t>WS29780589</t>
  </si>
  <si>
    <t xml:space="preserve">CE to check SPA and reboot </t>
  </si>
  <si>
    <t>Activity Completed. Able to reach both SPA and SPB</t>
  </si>
  <si>
    <t>INC0017791864</t>
  </si>
  <si>
    <t>CHG0000657571</t>
  </si>
  <si>
    <t>WS29783213</t>
  </si>
  <si>
    <t>INC0017947496</t>
  </si>
  <si>
    <t>CHG0000663943</t>
  </si>
  <si>
    <t>WS29879079</t>
  </si>
  <si>
    <t>Access Request - RDC 23/03</t>
  </si>
  <si>
    <t>INC0018091489</t>
  </si>
  <si>
    <t>CHG0000673361</t>
  </si>
  <si>
    <t>WS30012962</t>
  </si>
  <si>
    <t>Access Request - RDC 28/03</t>
  </si>
  <si>
    <t>INC0018091927</t>
  </si>
  <si>
    <t>CHG0000673389</t>
  </si>
  <si>
    <t>WS30013369</t>
  </si>
  <si>
    <t>Access Request - RDC 27/03</t>
  </si>
  <si>
    <t>INC0018204961</t>
  </si>
  <si>
    <t>CHG0000678323</t>
  </si>
  <si>
    <t>WS30082150</t>
  </si>
  <si>
    <t>Access Request - FDC 31/03</t>
  </si>
  <si>
    <t>INC0018205416</t>
  </si>
  <si>
    <t>CHG0000678363</t>
  </si>
  <si>
    <t>WS30082577</t>
  </si>
  <si>
    <t>INC0018203642</t>
  </si>
  <si>
    <t>CHG0000678220</t>
  </si>
  <si>
    <t>WS30080562</t>
  </si>
  <si>
    <t>Access Request - RDC 31/03</t>
  </si>
  <si>
    <t>INC0017872012</t>
  </si>
  <si>
    <t>SRDF Groups are in Split state</t>
  </si>
  <si>
    <t>INC0017231429</t>
  </si>
  <si>
    <t>SRDF Groups fdcgcgracad15p16p_0667_0671_A39 is in "Split" state</t>
  </si>
  <si>
    <t>INC0017469312</t>
  </si>
  <si>
    <t>SRDF Groups - tifarmoldb-tecp_2230_2231_A132 is in "Split" state</t>
  </si>
  <si>
    <t>INC0017272286</t>
  </si>
  <si>
    <t>CHG0000631140</t>
  </si>
  <si>
    <t>WS29409200</t>
  </si>
  <si>
    <t>Access Request - FDC - 0303 EMC</t>
  </si>
  <si>
    <t>INC0017272488</t>
  </si>
  <si>
    <t>CHG0000631164</t>
  </si>
  <si>
    <t>WS29409427</t>
  </si>
  <si>
    <t>INC0017274343</t>
  </si>
  <si>
    <t>CHG0000631309</t>
  </si>
  <si>
    <t>WS29411719</t>
  </si>
  <si>
    <t xml:space="preserve">INC0017279934 </t>
  </si>
  <si>
    <t xml:space="preserve"> CHG0000631655 </t>
  </si>
  <si>
    <t xml:space="preserve"> WS29416998</t>
  </si>
  <si>
    <t>Access Request - RDC - 0303</t>
  </si>
  <si>
    <t xml:space="preserve">INC0017315885 </t>
  </si>
  <si>
    <t xml:space="preserve"> CHG0000633982 </t>
  </si>
  <si>
    <t xml:space="preserve"> WS29447228</t>
  </si>
  <si>
    <t>Access Request - RDC - 0403</t>
  </si>
  <si>
    <t xml:space="preserve">INC0017286934 </t>
  </si>
  <si>
    <t xml:space="preserve"> CHG0000632102 </t>
  </si>
  <si>
    <t xml:space="preserve"> WS29423486</t>
  </si>
  <si>
    <t>Access Request - FDC - 04/03  ** EMC **</t>
  </si>
  <si>
    <t xml:space="preserve">INC0017352897 </t>
  </si>
  <si>
    <t xml:space="preserve"> CHG0000636140 </t>
  </si>
  <si>
    <t xml:space="preserve"> WS29483147</t>
  </si>
  <si>
    <t>Access Request - RDC - 0603</t>
  </si>
  <si>
    <t>Dial-home test completed</t>
  </si>
  <si>
    <t xml:space="preserve">INC0017356958 </t>
  </si>
  <si>
    <t xml:space="preserve"> CHG0000636329 </t>
  </si>
  <si>
    <t xml:space="preserve"> WS29513616</t>
  </si>
  <si>
    <t>Access Request - FDC - 0603  ** IBM **</t>
  </si>
  <si>
    <t xml:space="preserve">INC0017361098 </t>
  </si>
  <si>
    <t xml:space="preserve"> CHG0000636577 </t>
  </si>
  <si>
    <t xml:space="preserve"> WS29492267</t>
  </si>
  <si>
    <t>Access Request - RDC - 0703</t>
  </si>
  <si>
    <t xml:space="preserve">INC0017470079 </t>
  </si>
  <si>
    <t xml:space="preserve"> CHG0000640407 </t>
  </si>
  <si>
    <t xml:space="preserve"> WS29543499</t>
  </si>
  <si>
    <t>Access Request - RDC - 0903</t>
  </si>
  <si>
    <t>HDS01807191</t>
  </si>
  <si>
    <t xml:space="preserve">Standby SVP </t>
  </si>
  <si>
    <t>SVP has been replaced</t>
  </si>
  <si>
    <t xml:space="preserve">INC0017477822 </t>
  </si>
  <si>
    <t xml:space="preserve"> CHG0000640956 </t>
  </si>
  <si>
    <t xml:space="preserve"> WS29550988</t>
  </si>
  <si>
    <t>Access Request - FDC - 0903 (EMC)</t>
  </si>
  <si>
    <t xml:space="preserve">INC0017516833 </t>
  </si>
  <si>
    <t xml:space="preserve"> CHG0000643394 </t>
  </si>
  <si>
    <t xml:space="preserve"> WS29582774</t>
  </si>
  <si>
    <t>Access Request - RDC - 1003</t>
  </si>
  <si>
    <t xml:space="preserve">INC0017526524 </t>
  </si>
  <si>
    <t xml:space="preserve"> CHG0000644126 </t>
  </si>
  <si>
    <t xml:space="preserve"> WS29593308</t>
  </si>
  <si>
    <t>Access Request - CGC - 1003</t>
  </si>
  <si>
    <t>CE passed the case to lab</t>
  </si>
  <si>
    <t xml:space="preserve">INC0017588921 </t>
  </si>
  <si>
    <t xml:space="preserve"> CHG0000648014 </t>
  </si>
  <si>
    <t xml:space="preserve"> WS29651944</t>
  </si>
  <si>
    <t>Access Request - RDC - 1203</t>
  </si>
  <si>
    <t xml:space="preserve">INC0017624338 </t>
  </si>
  <si>
    <t xml:space="preserve"> CHG0000650065 </t>
  </si>
  <si>
    <t xml:space="preserve"> WS29682203</t>
  </si>
  <si>
    <t>Access Request - RDC - 1403</t>
  </si>
  <si>
    <t xml:space="preserve">INC0017627707 </t>
  </si>
  <si>
    <t xml:space="preserve"> CHG0000650286 </t>
  </si>
  <si>
    <t xml:space="preserve"> WS29685888</t>
  </si>
  <si>
    <t>Access Request - RDC - 1303</t>
  </si>
  <si>
    <t xml:space="preserve">INC0017711336 </t>
  </si>
  <si>
    <t xml:space="preserve"> CHG0000652778 </t>
  </si>
  <si>
    <t xml:space="preserve"> WS29719085</t>
  </si>
  <si>
    <t>Access Request - RDC - 1603</t>
  </si>
  <si>
    <t xml:space="preserve">INC0017711799 </t>
  </si>
  <si>
    <t xml:space="preserve"> CHG0000652801 </t>
  </si>
  <si>
    <t xml:space="preserve"> WS29719345</t>
  </si>
  <si>
    <t xml:space="preserve">INC0017712084 </t>
  </si>
  <si>
    <t xml:space="preserve"> CHG0000652818 </t>
  </si>
  <si>
    <t xml:space="preserve"> WS29719685</t>
  </si>
  <si>
    <t xml:space="preserve">INC0017712290 </t>
  </si>
  <si>
    <t xml:space="preserve"> CHG0000652829 </t>
  </si>
  <si>
    <t xml:space="preserve"> WS29719939</t>
  </si>
  <si>
    <t>Access Request - RDC - 1703</t>
  </si>
  <si>
    <t xml:space="preserve">INC0017751137 </t>
  </si>
  <si>
    <t xml:space="preserve"> CHG0000655364 </t>
  </si>
  <si>
    <t xml:space="preserve"> WS29752291</t>
  </si>
  <si>
    <t xml:space="preserve">INC0017794431 </t>
  </si>
  <si>
    <t xml:space="preserve"> CHG0000657725 </t>
  </si>
  <si>
    <t xml:space="preserve"> WS29785655</t>
  </si>
  <si>
    <t>Access Request - RDC - 1803</t>
  </si>
  <si>
    <t xml:space="preserve">INC0017868927 </t>
  </si>
  <si>
    <t xml:space="preserve"> CHG0000661724 </t>
  </si>
  <si>
    <t xml:space="preserve"> WS29849480</t>
  </si>
  <si>
    <t>Access Request - RDC - 2103</t>
  </si>
  <si>
    <t xml:space="preserve">INC0017869435 </t>
  </si>
  <si>
    <t xml:space="preserve"> CHG0000661736 </t>
  </si>
  <si>
    <t xml:space="preserve"> WS29849532</t>
  </si>
  <si>
    <t>Log file collection</t>
  </si>
  <si>
    <t xml:space="preserve">CE Collected logs </t>
  </si>
  <si>
    <t xml:space="preserve">INC0017947605 </t>
  </si>
  <si>
    <t xml:space="preserve"> CHG0000663949 </t>
  </si>
  <si>
    <t xml:space="preserve"> WS29879200</t>
  </si>
  <si>
    <t>Access Request - RDC - 2403</t>
  </si>
  <si>
    <t xml:space="preserve">INC0017984304 </t>
  </si>
  <si>
    <t xml:space="preserve"> CHG0000666488 </t>
  </si>
  <si>
    <t xml:space="preserve"> WS29911735</t>
  </si>
  <si>
    <t>Access Request - FDC - 2403  ** EMC **</t>
  </si>
  <si>
    <t xml:space="preserve">INC0017985229 </t>
  </si>
  <si>
    <t xml:space="preserve"> CHG0000666555 </t>
  </si>
  <si>
    <t xml:space="preserve"> WS29912070</t>
  </si>
  <si>
    <t>Access Request - FDC - 2403   *** EMC ***</t>
  </si>
  <si>
    <t xml:space="preserve">INC0017985704 </t>
  </si>
  <si>
    <t xml:space="preserve"> CHG0000666588 </t>
  </si>
  <si>
    <t xml:space="preserve"> WS29912306</t>
  </si>
  <si>
    <t>Access Request - FDC - 2403</t>
  </si>
  <si>
    <t xml:space="preserve">INC0018057461 </t>
  </si>
  <si>
    <t xml:space="preserve"> CHG0000671366 </t>
  </si>
  <si>
    <t xml:space="preserve"> WS29981250</t>
  </si>
  <si>
    <t>Access Request - FDC - 2603 EMC</t>
  </si>
  <si>
    <t xml:space="preserve">INC0018093453 </t>
  </si>
  <si>
    <t xml:space="preserve"> CHG0000673499 </t>
  </si>
  <si>
    <t xml:space="preserve"> WS30014863</t>
  </si>
  <si>
    <t>Access Request - RDC - 2803</t>
  </si>
  <si>
    <t>Mar'15</t>
  </si>
  <si>
    <t>INC0018244488</t>
  </si>
  <si>
    <t>CHG0000680737</t>
  </si>
  <si>
    <t>WS30117039</t>
  </si>
  <si>
    <t>INC0018287019</t>
  </si>
  <si>
    <t>CHG0000683297</t>
  </si>
  <si>
    <t>WS30155824</t>
  </si>
  <si>
    <t>INC0018286748</t>
  </si>
  <si>
    <t>CHG0000682813</t>
  </si>
  <si>
    <t>WS30155392</t>
  </si>
  <si>
    <t>INC0018307164</t>
  </si>
  <si>
    <t>CHG0000684409</t>
  </si>
  <si>
    <t>WS30171178</t>
  </si>
  <si>
    <t>INC0018412219</t>
  </si>
  <si>
    <t>CHG0000688730</t>
  </si>
  <si>
    <t>WS30227990</t>
  </si>
  <si>
    <t>INC0018452656</t>
  </si>
  <si>
    <t>CHG0000691481</t>
  </si>
  <si>
    <t>WS30266213</t>
  </si>
  <si>
    <t>INC0018453142</t>
  </si>
  <si>
    <t>CHG0000691513</t>
  </si>
  <si>
    <t>WS30266656</t>
  </si>
  <si>
    <t>INC0018453426</t>
  </si>
  <si>
    <t>CHG0000691538</t>
  </si>
  <si>
    <t>WS30267194</t>
  </si>
  <si>
    <t>INC0018485084</t>
  </si>
  <si>
    <t>CHG0000693033</t>
  </si>
  <si>
    <t>WS30326908</t>
  </si>
  <si>
    <t>WS30359211</t>
  </si>
  <si>
    <t xml:space="preserve">INC0018605297 </t>
  </si>
  <si>
    <t>CHG0000685878</t>
  </si>
  <si>
    <t>INC0018606407</t>
  </si>
  <si>
    <t>CHG0000697856</t>
  </si>
  <si>
    <t>WS30360217</t>
  </si>
  <si>
    <t>INC0018605723</t>
  </si>
  <si>
    <t>CHG0000697811</t>
  </si>
  <si>
    <t>WS30359840</t>
  </si>
  <si>
    <t>WS30363718</t>
  </si>
  <si>
    <t>INC0018609729</t>
  </si>
  <si>
    <t>WS30364476</t>
  </si>
  <si>
    <t>INC0018610828</t>
  </si>
  <si>
    <t>WS30364946</t>
  </si>
  <si>
    <t>INC0018611358</t>
  </si>
  <si>
    <t>NA</t>
  </si>
  <si>
    <t>WS30358999</t>
  </si>
  <si>
    <t xml:space="preserve">INC0018604910 </t>
  </si>
  <si>
    <t>Access Request - RDC 15/04</t>
  </si>
  <si>
    <t>Physical deinstall and prepare for pick up</t>
  </si>
  <si>
    <t>Access Request - CGC 16/04</t>
  </si>
  <si>
    <t>70554608/70554616</t>
  </si>
  <si>
    <t>Access Request - FDC 16/04</t>
  </si>
  <si>
    <t>Access Request - RDC 13/04</t>
  </si>
  <si>
    <t>Access Request - RDC 14/04</t>
  </si>
  <si>
    <t>initiate shredding</t>
  </si>
  <si>
    <t>Access Request - FDC 14/04</t>
  </si>
  <si>
    <t>Access Request - RDC 11/04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</si>
</sst>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indexed="8"/>
      <name val="Arial"/>
      <family val="2"/>
    </font>
    <font>
      <b/>
      <sz val="10"/>
      <color indexed="8"/>
      <name val="Calibri"/>
      <family val="2"/>
    </font>
    <font>
      <sz val="10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30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85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7" fillId="5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7" fillId="6" borderId="1" xfId="0" applyFont="1" applyFill="1" applyBorder="1" applyAlignment="1">
      <alignment horizontal="left" vertical="center" wrapText="1"/>
    </xf>
    <xf numFmtId="0" fontId="0" fillId="6" borderId="1" xfId="0" applyFill="1" applyBorder="1" applyAlignment="1">
      <alignment horizontal="center"/>
    </xf>
    <xf numFmtId="0" fontId="4" fillId="5" borderId="3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0" fillId="0" borderId="0" xfId="0"/>
    <xf numFmtId="0" fontId="2" fillId="4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0" xfId="0"/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164" fontId="7" fillId="7" borderId="1" xfId="0" applyNumberFormat="1" applyFont="1" applyFill="1" applyBorder="1" applyAlignment="1">
      <alignment horizontal="left" vertical="center" wrapText="1"/>
    </xf>
    <xf numFmtId="15" fontId="7" fillId="7" borderId="1" xfId="0" applyNumberFormat="1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center"/>
    </xf>
    <xf numFmtId="0" fontId="10" fillId="8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7" fillId="7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7" fillId="6" borderId="3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</cellXfs>
  <cellStyles count="29">
    <cellStyle name="Normal" xfId="0" builtinId="0"/>
    <cellStyle name="Normal 6" xfId="1"/>
    <cellStyle name="Normal 6 10" xfId="2"/>
    <cellStyle name="Normal 6 11" xfId="3"/>
    <cellStyle name="Normal 6 12" xfId="4"/>
    <cellStyle name="Normal 6 13" xfId="5"/>
    <cellStyle name="Normal 6 14" xfId="6"/>
    <cellStyle name="Normal 6 15" xfId="7"/>
    <cellStyle name="Normal 6 16" xfId="8"/>
    <cellStyle name="Normal 6 17" xfId="9"/>
    <cellStyle name="Normal 6 18" xfId="10"/>
    <cellStyle name="Normal 6 19" xfId="11"/>
    <cellStyle name="Normal 6 2" xfId="12"/>
    <cellStyle name="Normal 6 20" xfId="13"/>
    <cellStyle name="Normal 6 21" xfId="14"/>
    <cellStyle name="Normal 6 22" xfId="15"/>
    <cellStyle name="Normal 6 23" xfId="16"/>
    <cellStyle name="Normal 6 24" xfId="17"/>
    <cellStyle name="Normal 6 25" xfId="18"/>
    <cellStyle name="Normal 6 26" xfId="19"/>
    <cellStyle name="Normal 6 27" xfId="20"/>
    <cellStyle name="Normal 6 28" xfId="21"/>
    <cellStyle name="Normal 6 3" xfId="22"/>
    <cellStyle name="Normal 6 4" xfId="23"/>
    <cellStyle name="Normal 6 5" xfId="24"/>
    <cellStyle name="Normal 6 6" xfId="25"/>
    <cellStyle name="Normal 6 7" xfId="26"/>
    <cellStyle name="Normal 6 8" xfId="27"/>
    <cellStyle name="Normal 6 9" xf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sideWall>
      <c:spPr>
        <a:noFill/>
        <a:ln w="25400">
          <a:noFill/>
        </a:ln>
      </c:spPr>
    </c:sideWall>
    <c:backWall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10442653314952172"/>
          <c:y val="4.1574155082466438E-2"/>
          <c:w val="0.87326843543053445"/>
          <c:h val="0.85121739412203057"/>
        </c:manualLayout>
      </c:layout>
      <c:bar3DChart>
        <c:barDir val="col"/>
        <c:grouping val="clustered"/>
        <c:ser>
          <c:idx val="0"/>
          <c:order val="0"/>
          <c:tx>
            <c:strRef>
              <c:f>Graphexcel!$D$56</c:f>
              <c:strCache>
                <c:ptCount val="1"/>
                <c:pt idx="0">
                  <c:v>Mar'15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Graphexcel!$D$57:$D$60</c:f>
              <c:numCache>
                <c:formatCode>General</c:formatCode>
                <c:ptCount val="4"/>
                <c:pt idx="0">
                  <c:v>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4"/>
          <c:order val="1"/>
          <c:tx>
            <c:strRef>
              <c:f>Graphexcel!$E$56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Graphexcel!$E$57:$E$60</c:f>
              <c:numCache>
                <c:formatCode>General</c:formatCode>
                <c:ptCount val="4"/>
                <c:pt idx="0">
                  <c:v>8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3"/>
          <c:order val="2"/>
          <c:tx>
            <c:strRef>
              <c:f>Graphexcel!$F$56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Graphexcel!$F$57:$F$60</c:f>
              <c:numCache>
                <c:formatCode>General</c:formatCode>
                <c:ptCount val="4"/>
                <c:pt idx="0">
                  <c:v>9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2"/>
          <c:order val="3"/>
          <c:tx>
            <c:strRef>
              <c:f>Graphexcel!$G$56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Graphexcel!$G$57:$G$60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4"/>
          <c:tx>
            <c:strRef>
              <c:f>Graphexcel!$H$56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Graphexcel!$C$57:$C$60</c:f>
              <c:strCache>
                <c:ptCount val="4"/>
                <c:pt idx="0">
                  <c:v>Vendor</c:v>
                </c:pt>
                <c:pt idx="1">
                  <c:v>Change approval</c:v>
                </c:pt>
                <c:pt idx="2">
                  <c:v>CMP approval</c:v>
                </c:pt>
                <c:pt idx="3">
                  <c:v>Missed</c:v>
                </c:pt>
              </c:strCache>
            </c:strRef>
          </c:cat>
          <c:val>
            <c:numRef>
              <c:f>Graphexcel!$H$57:$H$60</c:f>
              <c:numCache>
                <c:formatCode>General</c:formatCode>
                <c:ptCount val="4"/>
                <c:pt idx="0">
                  <c:v>16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hape val="box"/>
        <c:axId val="120501376"/>
        <c:axId val="120502912"/>
        <c:axId val="0"/>
      </c:bar3DChart>
      <c:catAx>
        <c:axId val="120501376"/>
        <c:scaling>
          <c:orientation val="minMax"/>
        </c:scaling>
        <c:axPos val="b"/>
        <c:tickLblPos val="nextTo"/>
        <c:crossAx val="120502912"/>
        <c:crosses val="autoZero"/>
        <c:auto val="1"/>
        <c:lblAlgn val="ctr"/>
        <c:lblOffset val="100"/>
      </c:catAx>
      <c:valAx>
        <c:axId val="120502912"/>
        <c:scaling>
          <c:orientation val="minMax"/>
        </c:scaling>
        <c:axPos val="l"/>
        <c:majorGridlines/>
        <c:numFmt formatCode="General" sourceLinked="1"/>
        <c:tickLblPos val="nextTo"/>
        <c:crossAx val="120501376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622" l="0.70000000000000062" r="0.70000000000000062" t="0.750000000000006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tx>
            <c:strRef>
              <c:f>Graphexcel!$D$13</c:f>
              <c:strCache>
                <c:ptCount val="1"/>
                <c:pt idx="0">
                  <c:v>Mar'15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Graphexcel!$D$14:$D$18</c:f>
              <c:numCache>
                <c:formatCode>General</c:formatCode>
                <c:ptCount val="5"/>
                <c:pt idx="0">
                  <c:v>8</c:v>
                </c:pt>
                <c:pt idx="1">
                  <c:v>29</c:v>
                </c:pt>
                <c:pt idx="2">
                  <c:v>47</c:v>
                </c:pt>
                <c:pt idx="3">
                  <c:v>5</c:v>
                </c:pt>
                <c:pt idx="4">
                  <c:v>0</c:v>
                </c:pt>
              </c:numCache>
            </c:numRef>
          </c:val>
        </c:ser>
        <c:ser>
          <c:idx val="4"/>
          <c:order val="1"/>
          <c:tx>
            <c:strRef>
              <c:f>Graphexcel!$E$13</c:f>
              <c:strCache>
                <c:ptCount val="1"/>
                <c:pt idx="0">
                  <c:v>Feb'15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Graphexcel!$E$14:$E$18</c:f>
              <c:numCache>
                <c:formatCode>General</c:formatCode>
                <c:ptCount val="5"/>
                <c:pt idx="0">
                  <c:v>12</c:v>
                </c:pt>
                <c:pt idx="1">
                  <c:v>33</c:v>
                </c:pt>
                <c:pt idx="2">
                  <c:v>47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2"/>
          <c:tx>
            <c:strRef>
              <c:f>Graphexcel!$F$13</c:f>
              <c:strCache>
                <c:ptCount val="1"/>
                <c:pt idx="0">
                  <c:v>Jan'15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Graphexcel!$F$14:$F$18</c:f>
              <c:numCache>
                <c:formatCode>General</c:formatCode>
                <c:ptCount val="5"/>
                <c:pt idx="0">
                  <c:v>13</c:v>
                </c:pt>
                <c:pt idx="1">
                  <c:v>33</c:v>
                </c:pt>
                <c:pt idx="2">
                  <c:v>44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3"/>
          <c:tx>
            <c:strRef>
              <c:f>Graphexcel!$G$13</c:f>
              <c:strCache>
                <c:ptCount val="1"/>
                <c:pt idx="0">
                  <c:v>Dec'14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Graphexcel!$G$14:$G$18</c:f>
              <c:numCache>
                <c:formatCode>General</c:formatCode>
                <c:ptCount val="5"/>
                <c:pt idx="0">
                  <c:v>18</c:v>
                </c:pt>
                <c:pt idx="1">
                  <c:v>45</c:v>
                </c:pt>
                <c:pt idx="2">
                  <c:v>45</c:v>
                </c:pt>
                <c:pt idx="3">
                  <c:v>1</c:v>
                </c:pt>
                <c:pt idx="4">
                  <c:v>0</c:v>
                </c:pt>
              </c:numCache>
            </c:numRef>
          </c:val>
        </c:ser>
        <c:ser>
          <c:idx val="1"/>
          <c:order val="4"/>
          <c:tx>
            <c:strRef>
              <c:f>Graphexcel!$H$13</c:f>
              <c:strCache>
                <c:ptCount val="1"/>
                <c:pt idx="0">
                  <c:v>Nov'14</c:v>
                </c:pt>
              </c:strCache>
            </c:strRef>
          </c:tx>
          <c:dLbls>
            <c:dLblPos val="inEnd"/>
            <c:showVal val="1"/>
          </c:dLbls>
          <c:cat>
            <c:strRef>
              <c:f>Graphexcel!$C$14:$C$18</c:f>
              <c:strCache>
                <c:ptCount val="5"/>
                <c:pt idx="0">
                  <c:v>CGC</c:v>
                </c:pt>
                <c:pt idx="1">
                  <c:v>FDC</c:v>
                </c:pt>
                <c:pt idx="2">
                  <c:v>RDC</c:v>
                </c:pt>
                <c:pt idx="3">
                  <c:v>SWISS</c:v>
                </c:pt>
                <c:pt idx="4">
                  <c:v>Poland</c:v>
                </c:pt>
              </c:strCache>
            </c:strRef>
          </c:cat>
          <c:val>
            <c:numRef>
              <c:f>Graphexcel!$H$14:$H$18</c:f>
              <c:numCache>
                <c:formatCode>General</c:formatCode>
                <c:ptCount val="5"/>
                <c:pt idx="0">
                  <c:v>14</c:v>
                </c:pt>
                <c:pt idx="1">
                  <c:v>28</c:v>
                </c:pt>
                <c:pt idx="2">
                  <c:v>51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axId val="58760192"/>
        <c:axId val="58917632"/>
      </c:barChart>
      <c:catAx>
        <c:axId val="58760192"/>
        <c:scaling>
          <c:orientation val="minMax"/>
        </c:scaling>
        <c:axPos val="b"/>
        <c:numFmt formatCode="General" sourceLinked="1"/>
        <c:tickLblPos val="nextTo"/>
        <c:crossAx val="58917632"/>
        <c:crosses val="autoZero"/>
        <c:auto val="1"/>
        <c:lblAlgn val="ctr"/>
        <c:lblOffset val="100"/>
      </c:catAx>
      <c:valAx>
        <c:axId val="58917632"/>
        <c:scaling>
          <c:orientation val="minMax"/>
        </c:scaling>
        <c:axPos val="l"/>
        <c:majorGridlines/>
        <c:numFmt formatCode="General" sourceLinked="1"/>
        <c:tickLblPos val="nextTo"/>
        <c:crossAx val="58760192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>
        <c:manualLayout>
          <c:layoutTarget val="inner"/>
          <c:xMode val="edge"/>
          <c:yMode val="edge"/>
          <c:x val="3.8372270476499722E-2"/>
          <c:y val="3.5670718904049159E-2"/>
          <c:w val="0.87756657737370469"/>
          <c:h val="0.84462940672593501"/>
        </c:manualLayout>
      </c:layout>
      <c:bar3DChart>
        <c:barDir val="col"/>
        <c:grouping val="clustered"/>
        <c:ser>
          <c:idx val="0"/>
          <c:order val="0"/>
          <c:tx>
            <c:strRef>
              <c:f>Graphexcel!$D$37</c:f>
              <c:strCache>
                <c:ptCount val="1"/>
                <c:pt idx="0">
                  <c:v>Mar'15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Graphexcel!$D$38:$D$44</c:f>
              <c:numCache>
                <c:formatCode>General</c:formatCode>
                <c:ptCount val="7"/>
                <c:pt idx="0">
                  <c:v>66</c:v>
                </c:pt>
                <c:pt idx="1">
                  <c:v>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15</c:v>
                </c:pt>
              </c:numCache>
            </c:numRef>
          </c:val>
        </c:ser>
        <c:ser>
          <c:idx val="4"/>
          <c:order val="1"/>
          <c:tx>
            <c:strRef>
              <c:f>Graphexcel!$E$37</c:f>
              <c:strCache>
                <c:ptCount val="1"/>
                <c:pt idx="0">
                  <c:v>Feb'15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Graphexcel!$E$38:$E$44</c:f>
              <c:numCache>
                <c:formatCode>General</c:formatCode>
                <c:ptCount val="7"/>
                <c:pt idx="0">
                  <c:v>69</c:v>
                </c:pt>
                <c:pt idx="1">
                  <c:v>9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11</c:v>
                </c:pt>
              </c:numCache>
            </c:numRef>
          </c:val>
        </c:ser>
        <c:ser>
          <c:idx val="3"/>
          <c:order val="2"/>
          <c:tx>
            <c:strRef>
              <c:f>Graphexcel!$F$37</c:f>
              <c:strCache>
                <c:ptCount val="1"/>
                <c:pt idx="0">
                  <c:v>Jan'15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Graphexcel!$F$38:$F$44</c:f>
              <c:numCache>
                <c:formatCode>General</c:formatCode>
                <c:ptCount val="7"/>
                <c:pt idx="0">
                  <c:v>62</c:v>
                </c:pt>
                <c:pt idx="1">
                  <c:v>21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7</c:v>
                </c:pt>
              </c:numCache>
            </c:numRef>
          </c:val>
        </c:ser>
        <c:ser>
          <c:idx val="2"/>
          <c:order val="3"/>
          <c:tx>
            <c:strRef>
              <c:f>Graphexcel!$G$37</c:f>
              <c:strCache>
                <c:ptCount val="1"/>
                <c:pt idx="0">
                  <c:v>Dec'14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Graphexcel!$G$38:$G$44</c:f>
              <c:numCache>
                <c:formatCode>General</c:formatCode>
                <c:ptCount val="7"/>
                <c:pt idx="0">
                  <c:v>84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3</c:v>
                </c:pt>
                <c:pt idx="5">
                  <c:v>0</c:v>
                </c:pt>
                <c:pt idx="6">
                  <c:v>8</c:v>
                </c:pt>
              </c:numCache>
            </c:numRef>
          </c:val>
        </c:ser>
        <c:ser>
          <c:idx val="1"/>
          <c:order val="4"/>
          <c:tx>
            <c:strRef>
              <c:f>Graphexcel!$H$37</c:f>
              <c:strCache>
                <c:ptCount val="1"/>
                <c:pt idx="0">
                  <c:v>Nov'14</c:v>
                </c:pt>
              </c:strCache>
            </c:strRef>
          </c:tx>
          <c:dLbls>
            <c:showVal val="1"/>
          </c:dLbls>
          <c:cat>
            <c:strRef>
              <c:f>Graphexcel!$C$38:$C$44</c:f>
              <c:strCache>
                <c:ptCount val="7"/>
                <c:pt idx="0">
                  <c:v>Disk replacement</c:v>
                </c:pt>
                <c:pt idx="1">
                  <c:v>SPS replacement</c:v>
                </c:pt>
                <c:pt idx="2">
                  <c:v>SFP Replacement</c:v>
                </c:pt>
                <c:pt idx="3">
                  <c:v>Supervisor module replacement</c:v>
                </c:pt>
                <c:pt idx="4">
                  <c:v>Powersupply replacement</c:v>
                </c:pt>
                <c:pt idx="5">
                  <c:v>Line card replacement</c:v>
                </c:pt>
                <c:pt idx="6">
                  <c:v>others</c:v>
                </c:pt>
              </c:strCache>
            </c:strRef>
          </c:cat>
          <c:val>
            <c:numRef>
              <c:f>Graphexcel!$H$38:$H$44</c:f>
              <c:numCache>
                <c:formatCode>General</c:formatCode>
                <c:ptCount val="7"/>
                <c:pt idx="0">
                  <c:v>69</c:v>
                </c:pt>
                <c:pt idx="1">
                  <c:v>6</c:v>
                </c:pt>
                <c:pt idx="2">
                  <c:v>7</c:v>
                </c:pt>
                <c:pt idx="3">
                  <c:v>1</c:v>
                </c:pt>
                <c:pt idx="4">
                  <c:v>2</c:v>
                </c:pt>
                <c:pt idx="5">
                  <c:v>1</c:v>
                </c:pt>
                <c:pt idx="6">
                  <c:v>7</c:v>
                </c:pt>
              </c:numCache>
            </c:numRef>
          </c:val>
        </c:ser>
        <c:shape val="cylinder"/>
        <c:axId val="58975744"/>
        <c:axId val="58977280"/>
        <c:axId val="0"/>
      </c:bar3DChart>
      <c:catAx>
        <c:axId val="58975744"/>
        <c:scaling>
          <c:orientation val="minMax"/>
        </c:scaling>
        <c:axPos val="b"/>
        <c:tickLblPos val="nextTo"/>
        <c:crossAx val="58977280"/>
        <c:crosses val="autoZero"/>
        <c:auto val="1"/>
        <c:lblAlgn val="ctr"/>
        <c:lblOffset val="100"/>
      </c:catAx>
      <c:valAx>
        <c:axId val="58977280"/>
        <c:scaling>
          <c:orientation val="minMax"/>
        </c:scaling>
        <c:axPos val="l"/>
        <c:majorGridlines/>
        <c:numFmt formatCode="General" sourceLinked="1"/>
        <c:tickLblPos val="nextTo"/>
        <c:crossAx val="58975744"/>
        <c:crosses val="autoZero"/>
        <c:crossBetween val="between"/>
      </c:valAx>
    </c:plotArea>
    <c:legend>
      <c:legendPos val="r"/>
    </c:legend>
    <c:plotVisOnly val="1"/>
    <c:dispBlanksAs val="gap"/>
  </c:chart>
  <c:printSettings>
    <c:headerFooter/>
    <c:pageMargins b="0.75000000000000278" l="0.70000000000000062" r="0.70000000000000062" t="0.750000000000002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57150</xdr:colOff>
      <xdr:row>47</xdr:row>
      <xdr:rowOff>152399</xdr:rowOff>
    </xdr:from>
    <xdr:to>
      <xdr:col>22</xdr:col>
      <xdr:colOff>438149</xdr:colOff>
      <xdr:row>63</xdr:row>
      <xdr:rowOff>152399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</xdr:colOff>
      <xdr:row>3</xdr:row>
      <xdr:rowOff>19051</xdr:rowOff>
    </xdr:from>
    <xdr:to>
      <xdr:col>24</xdr:col>
      <xdr:colOff>38101</xdr:colOff>
      <xdr:row>20</xdr:row>
      <xdr:rowOff>76201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19050</xdr:colOff>
      <xdr:row>25</xdr:row>
      <xdr:rowOff>85725</xdr:rowOff>
    </xdr:from>
    <xdr:to>
      <xdr:col>24</xdr:col>
      <xdr:colOff>114300</xdr:colOff>
      <xdr:row>43</xdr:row>
      <xdr:rowOff>38103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zoomScaleNormal="100" workbookViewId="0">
      <selection activeCell="I24" sqref="I24"/>
    </sheetView>
  </sheetViews>
  <sheetFormatPr defaultRowHeight="15"/>
  <cols>
    <col min="1" max="1" width="24.28515625" style="26" bestFit="1" customWidth="1"/>
    <col min="2" max="2" width="9.140625" style="26" customWidth="1"/>
    <col min="3" max="3" width="20.42578125" style="26" bestFit="1" customWidth="1"/>
    <col min="4" max="4" width="10.28515625" style="26" bestFit="1" customWidth="1"/>
    <col min="5" max="5" width="9.42578125" style="26" bestFit="1" customWidth="1"/>
    <col min="6" max="6" width="9.140625" style="26" customWidth="1"/>
    <col min="7" max="16384" width="9.140625" style="26"/>
  </cols>
  <sheetData>
    <row r="1" spans="1:8" s="30" customFormat="1"/>
    <row r="2" spans="1:8" s="30" customFormat="1"/>
    <row r="3" spans="1:8" s="30" customFormat="1">
      <c r="B3" s="30" t="s">
        <v>1993</v>
      </c>
    </row>
    <row r="4" spans="1:8" ht="15.75" thickBot="1">
      <c r="A4" s="1"/>
      <c r="B4" s="1"/>
      <c r="C4" s="2"/>
      <c r="D4" s="2"/>
      <c r="E4" s="2"/>
    </row>
    <row r="5" spans="1:8" ht="15.75" thickBot="1">
      <c r="A5" s="23" t="s">
        <v>323</v>
      </c>
      <c r="B5" s="23" t="s">
        <v>0</v>
      </c>
    </row>
    <row r="6" spans="1:8">
      <c r="A6" s="3" t="s">
        <v>11</v>
      </c>
      <c r="B6" s="24">
        <v>8</v>
      </c>
    </row>
    <row r="7" spans="1:8">
      <c r="A7" s="3" t="s">
        <v>10</v>
      </c>
      <c r="B7" s="24">
        <v>29</v>
      </c>
    </row>
    <row r="8" spans="1:8">
      <c r="A8" s="3" t="s">
        <v>12</v>
      </c>
      <c r="B8" s="24">
        <v>47</v>
      </c>
    </row>
    <row r="9" spans="1:8">
      <c r="A9" s="3" t="s">
        <v>13</v>
      </c>
      <c r="B9" s="24">
        <v>5</v>
      </c>
    </row>
    <row r="10" spans="1:8">
      <c r="A10" s="3" t="s">
        <v>14</v>
      </c>
      <c r="B10" s="24">
        <v>0</v>
      </c>
    </row>
    <row r="11" spans="1:8">
      <c r="A11" s="4" t="s">
        <v>8</v>
      </c>
      <c r="B11" s="26">
        <v>89</v>
      </c>
    </row>
    <row r="12" spans="1:8">
      <c r="A12" s="4"/>
    </row>
    <row r="13" spans="1:8">
      <c r="B13" s="5" t="s">
        <v>1</v>
      </c>
      <c r="C13" s="5" t="s">
        <v>323</v>
      </c>
      <c r="D13" s="5" t="str">
        <f>B3</f>
        <v>Mar'15</v>
      </c>
      <c r="E13" s="5" t="s">
        <v>1637</v>
      </c>
      <c r="F13" s="5" t="s">
        <v>1268</v>
      </c>
      <c r="G13" s="5" t="s">
        <v>870</v>
      </c>
      <c r="H13" s="5" t="s">
        <v>324</v>
      </c>
    </row>
    <row r="14" spans="1:8">
      <c r="B14" s="6">
        <v>1</v>
      </c>
      <c r="C14" s="6" t="str">
        <f>A6</f>
        <v>CGC</v>
      </c>
      <c r="D14" s="31">
        <f>B6</f>
        <v>8</v>
      </c>
      <c r="E14" s="31">
        <v>12</v>
      </c>
      <c r="F14" s="31">
        <v>13</v>
      </c>
      <c r="G14" s="31">
        <v>18</v>
      </c>
      <c r="H14" s="31">
        <v>14</v>
      </c>
    </row>
    <row r="15" spans="1:8">
      <c r="B15" s="6">
        <v>2</v>
      </c>
      <c r="C15" s="31" t="str">
        <f t="shared" ref="C15:C18" si="0">A7</f>
        <v>FDC</v>
      </c>
      <c r="D15" s="31">
        <f>B7</f>
        <v>29</v>
      </c>
      <c r="E15" s="31">
        <v>33</v>
      </c>
      <c r="F15" s="31">
        <v>33</v>
      </c>
      <c r="G15" s="31">
        <v>45</v>
      </c>
      <c r="H15" s="31">
        <v>28</v>
      </c>
    </row>
    <row r="16" spans="1:8">
      <c r="B16" s="6">
        <v>3</v>
      </c>
      <c r="C16" s="31" t="str">
        <f t="shared" si="0"/>
        <v>RDC</v>
      </c>
      <c r="D16" s="31">
        <f>B8</f>
        <v>47</v>
      </c>
      <c r="E16" s="31">
        <v>47</v>
      </c>
      <c r="F16" s="31">
        <v>44</v>
      </c>
      <c r="G16" s="31">
        <v>45</v>
      </c>
      <c r="H16" s="31">
        <v>51</v>
      </c>
    </row>
    <row r="17" spans="1:8">
      <c r="B17" s="6">
        <v>4</v>
      </c>
      <c r="C17" s="31" t="str">
        <f t="shared" si="0"/>
        <v>SWISS</v>
      </c>
      <c r="D17" s="31">
        <f>B9</f>
        <v>5</v>
      </c>
      <c r="E17" s="31">
        <v>0</v>
      </c>
      <c r="F17" s="31">
        <v>0</v>
      </c>
      <c r="G17" s="31">
        <v>1</v>
      </c>
      <c r="H17" s="31">
        <v>0</v>
      </c>
    </row>
    <row r="18" spans="1:8">
      <c r="B18" s="6">
        <v>5</v>
      </c>
      <c r="C18" s="31" t="str">
        <f t="shared" si="0"/>
        <v>Poland</v>
      </c>
      <c r="D18" s="31">
        <f>B10</f>
        <v>0</v>
      </c>
      <c r="E18" s="31">
        <v>0</v>
      </c>
      <c r="F18" s="31">
        <v>0</v>
      </c>
      <c r="G18" s="31">
        <v>0</v>
      </c>
      <c r="H18" s="31">
        <v>0</v>
      </c>
    </row>
    <row r="19" spans="1:8">
      <c r="B19" s="6"/>
      <c r="C19" s="6" t="s">
        <v>2</v>
      </c>
      <c r="D19" s="31">
        <f>SUM(D14:D18)</f>
        <v>89</v>
      </c>
      <c r="E19" s="31">
        <v>92</v>
      </c>
      <c r="F19" s="31">
        <v>90</v>
      </c>
      <c r="G19" s="31">
        <v>109</v>
      </c>
      <c r="H19" s="31">
        <v>93</v>
      </c>
    </row>
    <row r="26" spans="1:8" ht="15.75" thickBot="1"/>
    <row r="27" spans="1:8" s="30" customFormat="1" ht="15.75" thickBot="1">
      <c r="A27" s="23" t="s">
        <v>325</v>
      </c>
      <c r="B27" s="23" t="s">
        <v>0</v>
      </c>
    </row>
    <row r="28" spans="1:8" s="30" customFormat="1">
      <c r="A28" s="3" t="s">
        <v>69</v>
      </c>
      <c r="B28" s="24">
        <v>66</v>
      </c>
    </row>
    <row r="29" spans="1:8" s="30" customFormat="1">
      <c r="A29" s="3" t="s">
        <v>74</v>
      </c>
      <c r="B29" s="24">
        <v>8</v>
      </c>
    </row>
    <row r="30" spans="1:8" s="30" customFormat="1">
      <c r="A30" s="3" t="s">
        <v>90</v>
      </c>
      <c r="B30" s="24">
        <v>0</v>
      </c>
    </row>
    <row r="31" spans="1:8" s="30" customFormat="1" ht="26.25">
      <c r="A31" s="3" t="s">
        <v>247</v>
      </c>
      <c r="B31" s="24">
        <v>0</v>
      </c>
    </row>
    <row r="32" spans="1:8" s="30" customFormat="1" ht="26.25">
      <c r="A32" s="3" t="s">
        <v>71</v>
      </c>
      <c r="B32" s="24">
        <v>0</v>
      </c>
    </row>
    <row r="33" spans="1:12" s="30" customFormat="1">
      <c r="A33" s="3" t="s">
        <v>70</v>
      </c>
      <c r="B33" s="24">
        <v>0</v>
      </c>
    </row>
    <row r="34" spans="1:12" s="30" customFormat="1">
      <c r="A34" s="3" t="s">
        <v>6</v>
      </c>
      <c r="B34" s="24">
        <v>15</v>
      </c>
    </row>
    <row r="35" spans="1:12">
      <c r="B35" s="26">
        <v>89</v>
      </c>
      <c r="L35" s="7"/>
    </row>
    <row r="36" spans="1:12">
      <c r="L36" s="7"/>
    </row>
    <row r="37" spans="1:12">
      <c r="B37" s="8" t="s">
        <v>1</v>
      </c>
      <c r="C37" s="8" t="s">
        <v>325</v>
      </c>
      <c r="D37" s="8" t="str">
        <f>D13</f>
        <v>Mar'15</v>
      </c>
      <c r="E37" s="8" t="s">
        <v>1637</v>
      </c>
      <c r="F37" s="8" t="s">
        <v>1268</v>
      </c>
      <c r="G37" s="8" t="s">
        <v>870</v>
      </c>
      <c r="H37" s="8" t="s">
        <v>324</v>
      </c>
    </row>
    <row r="38" spans="1:12">
      <c r="B38" s="6">
        <v>1</v>
      </c>
      <c r="C38" s="31" t="s">
        <v>69</v>
      </c>
      <c r="D38" s="6">
        <f>B28</f>
        <v>66</v>
      </c>
      <c r="E38" s="31">
        <v>69</v>
      </c>
      <c r="F38" s="31">
        <v>62</v>
      </c>
      <c r="G38" s="31">
        <v>84</v>
      </c>
      <c r="H38" s="31">
        <v>69</v>
      </c>
    </row>
    <row r="39" spans="1:12">
      <c r="B39" s="6">
        <v>2</v>
      </c>
      <c r="C39" s="31" t="s">
        <v>74</v>
      </c>
      <c r="D39" s="31">
        <f t="shared" ref="D39:D43" si="1">B29</f>
        <v>8</v>
      </c>
      <c r="E39" s="31">
        <v>9</v>
      </c>
      <c r="F39" s="31">
        <v>21</v>
      </c>
      <c r="G39" s="31">
        <v>14</v>
      </c>
      <c r="H39" s="31">
        <v>6</v>
      </c>
    </row>
    <row r="40" spans="1:12">
      <c r="B40" s="6">
        <v>3</v>
      </c>
      <c r="C40" s="31" t="s">
        <v>90</v>
      </c>
      <c r="D40" s="31">
        <f t="shared" si="1"/>
        <v>0</v>
      </c>
      <c r="E40" s="31">
        <v>1</v>
      </c>
      <c r="F40" s="31">
        <v>0</v>
      </c>
      <c r="G40" s="31">
        <v>0</v>
      </c>
      <c r="H40" s="31">
        <v>7</v>
      </c>
    </row>
    <row r="41" spans="1:12" ht="25.5">
      <c r="B41" s="6">
        <v>4</v>
      </c>
      <c r="C41" s="31" t="s">
        <v>247</v>
      </c>
      <c r="D41" s="31">
        <f t="shared" si="1"/>
        <v>0</v>
      </c>
      <c r="E41" s="31">
        <v>0</v>
      </c>
      <c r="F41" s="31">
        <v>0</v>
      </c>
      <c r="G41" s="31">
        <v>0</v>
      </c>
      <c r="H41" s="31">
        <v>1</v>
      </c>
    </row>
    <row r="42" spans="1:12" ht="25.5">
      <c r="B42" s="6">
        <v>5</v>
      </c>
      <c r="C42" s="31" t="s">
        <v>71</v>
      </c>
      <c r="D42" s="31">
        <f t="shared" si="1"/>
        <v>0</v>
      </c>
      <c r="E42" s="31">
        <v>2</v>
      </c>
      <c r="F42" s="31">
        <v>0</v>
      </c>
      <c r="G42" s="31">
        <v>3</v>
      </c>
      <c r="H42" s="31">
        <v>2</v>
      </c>
    </row>
    <row r="43" spans="1:12">
      <c r="B43" s="6">
        <v>6</v>
      </c>
      <c r="C43" s="31" t="s">
        <v>70</v>
      </c>
      <c r="D43" s="31">
        <f t="shared" si="1"/>
        <v>0</v>
      </c>
      <c r="E43" s="31">
        <v>0</v>
      </c>
      <c r="F43" s="31">
        <v>0</v>
      </c>
      <c r="G43" s="31">
        <v>0</v>
      </c>
      <c r="H43" s="31">
        <v>1</v>
      </c>
    </row>
    <row r="44" spans="1:12">
      <c r="B44" s="6">
        <v>7</v>
      </c>
      <c r="C44" s="31" t="s">
        <v>473</v>
      </c>
      <c r="D44" s="6">
        <f>B34</f>
        <v>15</v>
      </c>
      <c r="E44" s="31">
        <v>11</v>
      </c>
      <c r="F44" s="31">
        <v>7</v>
      </c>
      <c r="G44" s="31">
        <v>8</v>
      </c>
      <c r="H44" s="31">
        <v>7</v>
      </c>
    </row>
    <row r="45" spans="1:12">
      <c r="C45" s="31" t="s">
        <v>2</v>
      </c>
      <c r="D45" s="31">
        <f>SUM(D38:D44)</f>
        <v>89</v>
      </c>
      <c r="E45" s="31">
        <v>92</v>
      </c>
      <c r="F45" s="31">
        <v>90</v>
      </c>
      <c r="G45" s="31">
        <v>109</v>
      </c>
      <c r="H45" s="31">
        <v>93</v>
      </c>
    </row>
    <row r="47" spans="1:12" s="30" customFormat="1"/>
    <row r="48" spans="1:12" s="30" customFormat="1" ht="15.75" thickBot="1"/>
    <row r="49" spans="1:8" ht="15.75" thickBot="1">
      <c r="A49" s="23" t="s">
        <v>470</v>
      </c>
      <c r="B49" s="23" t="s">
        <v>57</v>
      </c>
    </row>
    <row r="50" spans="1:8">
      <c r="A50" s="3" t="s">
        <v>327</v>
      </c>
      <c r="B50" s="24">
        <v>7</v>
      </c>
    </row>
    <row r="51" spans="1:8">
      <c r="A51" s="3" t="s">
        <v>471</v>
      </c>
      <c r="B51" s="24">
        <v>0</v>
      </c>
    </row>
    <row r="52" spans="1:8">
      <c r="A52" s="3" t="s">
        <v>472</v>
      </c>
      <c r="B52" s="24">
        <v>0</v>
      </c>
    </row>
    <row r="53" spans="1:8">
      <c r="A53" s="3" t="s">
        <v>469</v>
      </c>
      <c r="B53" s="24">
        <v>0</v>
      </c>
    </row>
    <row r="54" spans="1:8">
      <c r="A54" s="3" t="s">
        <v>8</v>
      </c>
      <c r="B54" s="24">
        <v>7</v>
      </c>
    </row>
    <row r="56" spans="1:8">
      <c r="B56" s="8" t="s">
        <v>1</v>
      </c>
      <c r="C56" s="8" t="s">
        <v>470</v>
      </c>
      <c r="D56" s="8" t="str">
        <f>D13</f>
        <v>Mar'15</v>
      </c>
      <c r="E56" s="8" t="s">
        <v>1637</v>
      </c>
      <c r="F56" s="8" t="s">
        <v>1268</v>
      </c>
      <c r="G56" s="8" t="s">
        <v>870</v>
      </c>
      <c r="H56" s="8" t="s">
        <v>324</v>
      </c>
    </row>
    <row r="57" spans="1:8">
      <c r="B57" s="31">
        <v>1</v>
      </c>
      <c r="C57" s="31" t="s">
        <v>327</v>
      </c>
      <c r="D57" s="31">
        <f>B50</f>
        <v>7</v>
      </c>
      <c r="E57" s="31">
        <v>8</v>
      </c>
      <c r="F57" s="31">
        <v>9</v>
      </c>
      <c r="G57" s="31">
        <v>9</v>
      </c>
      <c r="H57" s="31">
        <v>16</v>
      </c>
    </row>
    <row r="58" spans="1:8">
      <c r="B58" s="31">
        <v>2</v>
      </c>
      <c r="C58" s="31" t="s">
        <v>471</v>
      </c>
      <c r="D58" s="31">
        <f t="shared" ref="D58:D61" si="2">B51</f>
        <v>0</v>
      </c>
      <c r="E58" s="31">
        <v>0</v>
      </c>
      <c r="F58" s="31">
        <v>0</v>
      </c>
      <c r="G58" s="31">
        <v>3</v>
      </c>
      <c r="H58" s="31">
        <v>0</v>
      </c>
    </row>
    <row r="59" spans="1:8">
      <c r="B59" s="31">
        <v>3</v>
      </c>
      <c r="C59" s="31" t="s">
        <v>472</v>
      </c>
      <c r="D59" s="31">
        <f t="shared" si="2"/>
        <v>0</v>
      </c>
      <c r="E59" s="31">
        <v>0</v>
      </c>
      <c r="F59" s="31">
        <v>0</v>
      </c>
      <c r="G59" s="31">
        <v>0</v>
      </c>
      <c r="H59" s="31">
        <v>0</v>
      </c>
    </row>
    <row r="60" spans="1:8">
      <c r="B60" s="31">
        <v>4</v>
      </c>
      <c r="C60" s="31" t="s">
        <v>469</v>
      </c>
      <c r="D60" s="31">
        <f t="shared" si="2"/>
        <v>0</v>
      </c>
      <c r="E60" s="31">
        <v>0</v>
      </c>
      <c r="F60" s="31">
        <v>0</v>
      </c>
      <c r="G60" s="31">
        <v>0</v>
      </c>
      <c r="H60" s="31">
        <v>0</v>
      </c>
    </row>
    <row r="61" spans="1:8" ht="15.75" customHeight="1">
      <c r="B61" s="31"/>
      <c r="C61" s="31" t="s">
        <v>8</v>
      </c>
      <c r="D61" s="31">
        <f t="shared" si="2"/>
        <v>7</v>
      </c>
      <c r="E61" s="31">
        <v>8</v>
      </c>
      <c r="F61" s="31">
        <v>9</v>
      </c>
      <c r="G61" s="31">
        <v>12</v>
      </c>
      <c r="H61" s="31">
        <v>16</v>
      </c>
    </row>
  </sheetData>
  <customSheetViews>
    <customSheetView guid="{22DB46D7-10FC-42C0-80E6-21A8D8FA7C04}">
      <selection activeCell="B156" sqref="B156"/>
      <pageMargins left="0.7" right="0.7" top="0.75" bottom="0.75" header="0.3" footer="0.3"/>
      <pageSetup orientation="portrait" r:id="rId1"/>
    </customSheetView>
    <customSheetView guid="{15F0F0EB-F09E-41B3-B47F-0DB72837211B}">
      <selection activeCell="B156" sqref="B156"/>
      <pageMargins left="0.7" right="0.7" top="0.75" bottom="0.75" header="0.3" footer="0.3"/>
      <pageSetup orientation="portrait" r:id="rId2"/>
    </customSheetView>
  </customSheetView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31"/>
  <sheetViews>
    <sheetView tabSelected="1" topLeftCell="B1" zoomScale="80" zoomScaleNormal="80" workbookViewId="0">
      <selection activeCell="E9" sqref="E9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1994</v>
      </c>
      <c r="C2" s="21" t="s">
        <v>1995</v>
      </c>
      <c r="D2" s="21" t="s">
        <v>1996</v>
      </c>
      <c r="E2" s="21"/>
      <c r="F2" s="21"/>
      <c r="G2" s="21"/>
      <c r="H2" s="21"/>
      <c r="I2" s="21">
        <v>1</v>
      </c>
      <c r="J2" s="32"/>
      <c r="L2" s="21"/>
      <c r="M2" s="21"/>
      <c r="N2" s="21" t="s">
        <v>30</v>
      </c>
      <c r="O2" s="29"/>
      <c r="P2" s="13"/>
    </row>
    <row r="3" spans="1:16">
      <c r="A3" s="21">
        <v>2</v>
      </c>
      <c r="B3" s="21" t="s">
        <v>1997</v>
      </c>
      <c r="C3" s="21" t="s">
        <v>1998</v>
      </c>
      <c r="D3" s="21" t="s">
        <v>1999</v>
      </c>
      <c r="E3" s="21"/>
      <c r="F3" s="21"/>
      <c r="G3" s="21"/>
      <c r="H3" s="21"/>
      <c r="I3" s="21">
        <v>1</v>
      </c>
      <c r="J3" s="32"/>
      <c r="L3" s="21"/>
      <c r="M3" s="21"/>
      <c r="N3" s="21" t="s">
        <v>30</v>
      </c>
      <c r="O3" s="12" t="s">
        <v>11</v>
      </c>
      <c r="P3" s="68">
        <f ca="1" xml:space="preserve"> SUMIF(H2:H197,"cgc",(I2:I97))</f>
        <v>1</v>
      </c>
    </row>
    <row r="4" spans="1:16">
      <c r="A4" s="21">
        <v>3</v>
      </c>
      <c r="B4" s="21" t="s">
        <v>2000</v>
      </c>
      <c r="C4" s="21" t="s">
        <v>2001</v>
      </c>
      <c r="D4" s="21" t="s">
        <v>2002</v>
      </c>
      <c r="E4" s="21"/>
      <c r="F4" s="21"/>
      <c r="G4" s="21"/>
      <c r="H4" s="21"/>
      <c r="I4" s="21">
        <v>1</v>
      </c>
      <c r="J4" s="32"/>
      <c r="L4" s="21"/>
      <c r="M4" s="21"/>
      <c r="N4" s="21" t="s">
        <v>30</v>
      </c>
      <c r="O4" s="12" t="s">
        <v>10</v>
      </c>
      <c r="P4" s="68">
        <f ca="1" xml:space="preserve"> SUMIF(H2:H197,"FDC", I2:I97)</f>
        <v>2</v>
      </c>
    </row>
    <row r="5" spans="1:16">
      <c r="A5" s="21">
        <v>4</v>
      </c>
      <c r="B5" s="21" t="s">
        <v>2003</v>
      </c>
      <c r="C5" s="21" t="s">
        <v>2004</v>
      </c>
      <c r="D5" s="21" t="s">
        <v>2005</v>
      </c>
      <c r="E5" s="21"/>
      <c r="F5" s="21"/>
      <c r="G5" s="21"/>
      <c r="H5" s="21"/>
      <c r="I5" s="21">
        <v>1</v>
      </c>
      <c r="J5" s="32"/>
      <c r="L5" s="21"/>
      <c r="M5" s="21"/>
      <c r="N5" s="21" t="s">
        <v>30</v>
      </c>
      <c r="O5" s="12" t="s">
        <v>12</v>
      </c>
      <c r="P5" s="68">
        <f ca="1" xml:space="preserve"> SUMIF(H2:H197,"RDC", I2:I97)</f>
        <v>5</v>
      </c>
    </row>
    <row r="6" spans="1:16">
      <c r="A6" s="21">
        <v>5</v>
      </c>
      <c r="B6" s="21" t="s">
        <v>2006</v>
      </c>
      <c r="C6" s="21" t="s">
        <v>2007</v>
      </c>
      <c r="D6" s="21" t="s">
        <v>2008</v>
      </c>
      <c r="E6" s="21"/>
      <c r="F6" s="21"/>
      <c r="G6" s="21"/>
      <c r="H6" s="21"/>
      <c r="I6" s="21">
        <v>1</v>
      </c>
      <c r="J6" s="32"/>
      <c r="L6" s="21"/>
      <c r="M6" s="21"/>
      <c r="N6" s="21" t="s">
        <v>30</v>
      </c>
      <c r="O6" s="12" t="s">
        <v>13</v>
      </c>
      <c r="P6" s="68">
        <f ca="1" xml:space="preserve"> SUMIF(H2:H197,"SWISS", I2:I97)</f>
        <v>0</v>
      </c>
    </row>
    <row r="7" spans="1:16">
      <c r="A7" s="21">
        <v>6</v>
      </c>
      <c r="B7" s="21" t="s">
        <v>2009</v>
      </c>
      <c r="C7" s="21" t="s">
        <v>2010</v>
      </c>
      <c r="D7" s="21" t="s">
        <v>2011</v>
      </c>
      <c r="E7" s="21"/>
      <c r="F7" s="21"/>
      <c r="G7" s="21"/>
      <c r="H7" s="21"/>
      <c r="I7" s="21">
        <v>1</v>
      </c>
      <c r="J7" s="32"/>
      <c r="L7" s="21"/>
      <c r="M7" s="21"/>
      <c r="N7" s="21" t="s">
        <v>30</v>
      </c>
      <c r="O7" s="12" t="s">
        <v>14</v>
      </c>
      <c r="P7" s="68">
        <f ca="1" xml:space="preserve"> SUMIF(H2:H197,"Poland", I2:I97)</f>
        <v>0</v>
      </c>
    </row>
    <row r="8" spans="1:16">
      <c r="A8" s="21">
        <v>7</v>
      </c>
      <c r="B8" s="21" t="s">
        <v>2012</v>
      </c>
      <c r="C8" s="21" t="s">
        <v>2013</v>
      </c>
      <c r="D8" s="21" t="s">
        <v>2014</v>
      </c>
      <c r="E8" s="21"/>
      <c r="F8" s="21"/>
      <c r="G8" s="21"/>
      <c r="H8" s="21"/>
      <c r="I8" s="21">
        <v>1</v>
      </c>
      <c r="J8" s="32"/>
      <c r="L8" s="21"/>
      <c r="M8" s="21"/>
      <c r="N8" s="21" t="s">
        <v>30</v>
      </c>
      <c r="O8" s="14" t="s">
        <v>8</v>
      </c>
      <c r="P8" s="15">
        <f ca="1">SUM(P3:P7)</f>
        <v>8</v>
      </c>
    </row>
    <row r="9" spans="1:16">
      <c r="A9" s="21">
        <v>8</v>
      </c>
      <c r="B9" s="21" t="s">
        <v>2015</v>
      </c>
      <c r="C9" s="21" t="s">
        <v>2016</v>
      </c>
      <c r="D9" s="21" t="s">
        <v>2017</v>
      </c>
      <c r="E9" s="21"/>
      <c r="F9" s="21"/>
      <c r="G9" s="21"/>
      <c r="H9" s="21"/>
      <c r="I9" s="21">
        <v>1</v>
      </c>
      <c r="J9" s="32"/>
      <c r="L9" s="21"/>
      <c r="M9" s="21"/>
      <c r="N9" s="21" t="s">
        <v>30</v>
      </c>
      <c r="O9" s="63"/>
      <c r="P9" s="63"/>
    </row>
    <row r="10" spans="1:16">
      <c r="A10" s="21">
        <v>9</v>
      </c>
      <c r="B10" s="21" t="s">
        <v>2018</v>
      </c>
      <c r="C10" s="21" t="s">
        <v>2019</v>
      </c>
      <c r="D10" s="21" t="s">
        <v>2020</v>
      </c>
      <c r="E10" s="21" t="s">
        <v>2048</v>
      </c>
      <c r="F10" s="21">
        <v>70294976</v>
      </c>
      <c r="G10" s="21" t="s">
        <v>74</v>
      </c>
      <c r="H10" s="21" t="s">
        <v>12</v>
      </c>
      <c r="I10" s="21">
        <v>1</v>
      </c>
      <c r="J10" s="32">
        <v>42103</v>
      </c>
      <c r="K10" s="32">
        <v>42107</v>
      </c>
      <c r="L10" s="21" t="s">
        <v>508</v>
      </c>
      <c r="M10" s="21"/>
      <c r="N10" s="21" t="s">
        <v>30</v>
      </c>
    </row>
    <row r="11" spans="1:16">
      <c r="A11" s="21">
        <v>10</v>
      </c>
      <c r="B11" s="21" t="s">
        <v>2022</v>
      </c>
      <c r="C11" s="21" t="s">
        <v>2023</v>
      </c>
      <c r="D11" s="21" t="s">
        <v>2021</v>
      </c>
      <c r="E11" s="21" t="s">
        <v>2047</v>
      </c>
      <c r="F11" s="21" t="s">
        <v>2036</v>
      </c>
      <c r="G11" s="21" t="s">
        <v>2046</v>
      </c>
      <c r="H11" s="21" t="s">
        <v>10</v>
      </c>
      <c r="I11" s="21">
        <v>1</v>
      </c>
      <c r="J11" s="32">
        <v>42107</v>
      </c>
      <c r="L11" s="21"/>
      <c r="M11" s="21"/>
      <c r="N11" s="21" t="s">
        <v>30</v>
      </c>
      <c r="O11" s="28" t="s">
        <v>32</v>
      </c>
      <c r="P11" s="28" t="s">
        <v>57</v>
      </c>
    </row>
    <row r="12" spans="1:16">
      <c r="A12" s="21">
        <v>11</v>
      </c>
      <c r="B12" s="21" t="s">
        <v>2024</v>
      </c>
      <c r="C12" s="21" t="s">
        <v>2025</v>
      </c>
      <c r="D12" s="21" t="s">
        <v>2026</v>
      </c>
      <c r="E12" s="21" t="s">
        <v>2044</v>
      </c>
      <c r="F12" s="21">
        <v>70610310</v>
      </c>
      <c r="G12" s="21" t="s">
        <v>69</v>
      </c>
      <c r="H12" s="21" t="s">
        <v>12</v>
      </c>
      <c r="I12" s="21">
        <v>1</v>
      </c>
      <c r="J12" s="32">
        <v>42107</v>
      </c>
      <c r="K12" s="32">
        <v>42109</v>
      </c>
      <c r="L12" s="21" t="s">
        <v>1285</v>
      </c>
      <c r="M12" s="21"/>
      <c r="N12" s="21" t="s">
        <v>30</v>
      </c>
      <c r="O12" s="12" t="s">
        <v>15</v>
      </c>
      <c r="P12" s="68">
        <f ca="1">SUMIF(H2:H197, "SRDF",I2:I97)</f>
        <v>0</v>
      </c>
    </row>
    <row r="13" spans="1:16">
      <c r="A13" s="21">
        <v>12</v>
      </c>
      <c r="B13" s="21" t="s">
        <v>2027</v>
      </c>
      <c r="C13" s="21" t="s">
        <v>2028</v>
      </c>
      <c r="D13" s="21" t="s">
        <v>2029</v>
      </c>
      <c r="E13" s="21" t="s">
        <v>2045</v>
      </c>
      <c r="F13" s="21">
        <v>70621300</v>
      </c>
      <c r="G13" s="21" t="s">
        <v>69</v>
      </c>
      <c r="H13" s="21" t="s">
        <v>12</v>
      </c>
      <c r="I13" s="21">
        <v>1</v>
      </c>
      <c r="J13" s="32">
        <v>42107</v>
      </c>
      <c r="K13" s="32">
        <v>42109</v>
      </c>
      <c r="L13" s="21" t="s">
        <v>1285</v>
      </c>
      <c r="M13" s="21"/>
      <c r="N13" s="21" t="s">
        <v>30</v>
      </c>
      <c r="O13" s="12" t="s">
        <v>16</v>
      </c>
      <c r="P13" s="68">
        <f ca="1">SUMIF(H2:H197,"bcv",I2:I97)</f>
        <v>0</v>
      </c>
    </row>
    <row r="14" spans="1:16" ht="25.5">
      <c r="A14" s="21">
        <v>13</v>
      </c>
      <c r="B14" s="21" t="s">
        <v>2031</v>
      </c>
      <c r="C14" s="21" t="s">
        <v>2036</v>
      </c>
      <c r="D14" s="21" t="s">
        <v>2030</v>
      </c>
      <c r="E14" s="21" t="s">
        <v>2043</v>
      </c>
      <c r="F14" s="21" t="s">
        <v>2042</v>
      </c>
      <c r="G14" s="21" t="s">
        <v>2040</v>
      </c>
      <c r="H14" s="21" t="s">
        <v>10</v>
      </c>
      <c r="I14" s="21">
        <v>1</v>
      </c>
      <c r="J14" s="32">
        <v>42107</v>
      </c>
      <c r="L14" s="21"/>
      <c r="M14" s="21"/>
      <c r="N14" s="21" t="s">
        <v>30</v>
      </c>
      <c r="O14" s="14" t="s">
        <v>8</v>
      </c>
      <c r="P14" s="15">
        <f ca="1">SUM(P12:P13)</f>
        <v>0</v>
      </c>
    </row>
    <row r="15" spans="1:16" ht="25.5">
      <c r="A15" s="21">
        <v>14</v>
      </c>
      <c r="B15" s="21" t="s">
        <v>2033</v>
      </c>
      <c r="C15" s="21" t="s">
        <v>2036</v>
      </c>
      <c r="D15" s="21" t="s">
        <v>2032</v>
      </c>
      <c r="E15" s="21" t="s">
        <v>2041</v>
      </c>
      <c r="F15" s="21">
        <v>69744216</v>
      </c>
      <c r="G15" s="21" t="s">
        <v>2040</v>
      </c>
      <c r="H15" s="21" t="s">
        <v>11</v>
      </c>
      <c r="I15" s="21">
        <v>1</v>
      </c>
      <c r="J15" s="32">
        <v>42107</v>
      </c>
      <c r="L15" s="21"/>
      <c r="M15" s="21"/>
      <c r="N15" s="21" t="s">
        <v>30</v>
      </c>
      <c r="O15" s="63"/>
      <c r="P15" s="63"/>
    </row>
    <row r="16" spans="1:16" ht="25.5">
      <c r="A16" s="21">
        <v>15</v>
      </c>
      <c r="B16" s="21" t="s">
        <v>2035</v>
      </c>
      <c r="C16" s="21" t="s">
        <v>2036</v>
      </c>
      <c r="D16" s="21" t="s">
        <v>2034</v>
      </c>
      <c r="E16" s="21" t="s">
        <v>2039</v>
      </c>
      <c r="F16" s="21">
        <v>69743214</v>
      </c>
      <c r="G16" s="21" t="s">
        <v>2040</v>
      </c>
      <c r="H16" s="21" t="s">
        <v>12</v>
      </c>
      <c r="I16" s="21">
        <v>1</v>
      </c>
      <c r="J16" s="32">
        <v>42107</v>
      </c>
      <c r="L16" s="21"/>
      <c r="M16" s="21"/>
      <c r="N16" s="21" t="s">
        <v>30</v>
      </c>
    </row>
    <row r="17" spans="1:16">
      <c r="A17" s="21">
        <v>16</v>
      </c>
      <c r="B17" s="21" t="s">
        <v>2038</v>
      </c>
      <c r="C17" s="21" t="s">
        <v>2023</v>
      </c>
      <c r="D17" s="21" t="s">
        <v>2037</v>
      </c>
      <c r="E17" s="21" t="s">
        <v>2045</v>
      </c>
      <c r="F17" s="21" t="s">
        <v>2036</v>
      </c>
      <c r="G17" s="21" t="s">
        <v>2046</v>
      </c>
      <c r="H17" s="21" t="s">
        <v>12</v>
      </c>
      <c r="I17" s="21">
        <v>1</v>
      </c>
      <c r="J17" s="32">
        <v>42107</v>
      </c>
      <c r="L17" s="21"/>
      <c r="M17" s="21"/>
      <c r="N17" s="21" t="s">
        <v>30</v>
      </c>
    </row>
    <row r="18" spans="1:16">
      <c r="A18" s="21">
        <v>17</v>
      </c>
      <c r="B18" s="21"/>
      <c r="C18" s="21"/>
      <c r="D18" s="21"/>
      <c r="E18" s="21"/>
      <c r="F18" s="21"/>
      <c r="G18" s="21"/>
      <c r="H18" s="21"/>
      <c r="I18" s="21"/>
      <c r="J18" s="32"/>
      <c r="L18" s="21"/>
      <c r="M18" s="21"/>
      <c r="N18" s="21"/>
      <c r="O18" s="13" t="s">
        <v>5</v>
      </c>
      <c r="P18" s="13" t="s">
        <v>0</v>
      </c>
    </row>
    <row r="19" spans="1:16">
      <c r="A19" s="21">
        <v>18</v>
      </c>
      <c r="B19" s="21"/>
      <c r="C19" s="21"/>
      <c r="D19" s="21"/>
      <c r="E19" s="21"/>
      <c r="F19" s="21"/>
      <c r="G19" s="21"/>
      <c r="H19" s="21"/>
      <c r="I19" s="21"/>
      <c r="J19" s="32"/>
      <c r="L19" s="21"/>
      <c r="M19" s="21"/>
      <c r="N19" s="21"/>
      <c r="O19" s="12" t="s">
        <v>6</v>
      </c>
      <c r="P19" s="69">
        <f ca="1">SUMIF(H3:H198,"oth",J3:J98)</f>
        <v>0</v>
      </c>
    </row>
    <row r="20" spans="1:16">
      <c r="A20" s="21">
        <v>19</v>
      </c>
      <c r="B20" s="21"/>
      <c r="C20" s="21"/>
      <c r="D20" s="21"/>
      <c r="E20" s="21"/>
      <c r="F20" s="21"/>
      <c r="G20" s="21"/>
      <c r="H20" s="21"/>
      <c r="I20" s="21"/>
      <c r="J20" s="32"/>
      <c r="L20" s="21"/>
      <c r="M20" s="21"/>
      <c r="N20" s="21"/>
      <c r="O20" s="64"/>
      <c r="P20" s="65"/>
    </row>
    <row r="21" spans="1:16">
      <c r="A21" s="21">
        <v>20</v>
      </c>
      <c r="B21" s="21"/>
      <c r="C21" s="21"/>
      <c r="D21" s="21"/>
      <c r="E21" s="21"/>
      <c r="F21" s="21"/>
      <c r="G21" s="21"/>
      <c r="H21" s="21"/>
      <c r="I21" s="21"/>
      <c r="J21" s="32"/>
      <c r="L21" s="21"/>
      <c r="M21" s="21"/>
      <c r="N21" s="21"/>
      <c r="O21" s="14" t="s">
        <v>7</v>
      </c>
      <c r="P21" s="19">
        <f ca="1">SUM(P19:P20)</f>
        <v>0</v>
      </c>
    </row>
    <row r="22" spans="1:16">
      <c r="A22" s="21">
        <v>21</v>
      </c>
      <c r="B22" s="21"/>
      <c r="C22" s="21"/>
      <c r="D22" s="21"/>
      <c r="E22" s="21"/>
      <c r="F22" s="21"/>
      <c r="G22" s="21"/>
      <c r="H22" s="21"/>
      <c r="I22" s="21"/>
      <c r="J22" s="32"/>
      <c r="L22" s="21"/>
      <c r="M22" s="21"/>
      <c r="N22" s="21"/>
    </row>
    <row r="23" spans="1:16">
      <c r="A23" s="21">
        <v>22</v>
      </c>
      <c r="B23" s="21"/>
      <c r="C23" s="21"/>
      <c r="D23" s="21"/>
      <c r="E23" s="21"/>
      <c r="F23" s="21"/>
      <c r="G23" s="21"/>
      <c r="H23" s="21"/>
      <c r="I23" s="21"/>
      <c r="J23" s="32"/>
      <c r="L23" s="21"/>
      <c r="M23" s="21"/>
      <c r="N23" s="21"/>
    </row>
    <row r="24" spans="1:16">
      <c r="A24" s="21">
        <v>23</v>
      </c>
      <c r="B24" s="21"/>
      <c r="C24" s="21"/>
      <c r="D24" s="21"/>
      <c r="E24" s="21"/>
      <c r="F24" s="21"/>
      <c r="G24" s="21"/>
      <c r="H24" s="21"/>
      <c r="I24" s="21"/>
      <c r="J24" s="32"/>
      <c r="L24" s="21"/>
      <c r="M24" s="21"/>
      <c r="N24" s="21"/>
      <c r="O24" s="28" t="s">
        <v>56</v>
      </c>
      <c r="P24" s="28" t="s">
        <v>57</v>
      </c>
    </row>
    <row r="25" spans="1:16">
      <c r="A25" s="21">
        <v>24</v>
      </c>
      <c r="B25" s="21"/>
      <c r="C25" s="21"/>
      <c r="D25" s="21"/>
      <c r="E25" s="21"/>
      <c r="F25" s="21"/>
      <c r="G25" s="21"/>
      <c r="H25" s="21"/>
      <c r="I25" s="21"/>
      <c r="J25" s="32"/>
      <c r="L25" s="21"/>
      <c r="M25" s="21"/>
      <c r="N25" s="21"/>
      <c r="O25" s="12" t="s">
        <v>30</v>
      </c>
      <c r="P25" s="68">
        <f ca="1">SUMIF(N2:N198,"Sankaralingam Manivel",I2:I98)</f>
        <v>16</v>
      </c>
    </row>
    <row r="26" spans="1:16">
      <c r="A26" s="21">
        <v>25</v>
      </c>
      <c r="B26" s="21"/>
      <c r="C26" s="21"/>
      <c r="D26" s="21"/>
      <c r="E26" s="21"/>
      <c r="F26" s="21"/>
      <c r="G26" s="21"/>
      <c r="H26" s="21"/>
      <c r="I26" s="21"/>
      <c r="J26" s="32"/>
      <c r="L26" s="21"/>
      <c r="M26" s="21"/>
      <c r="N26" s="21"/>
      <c r="O26" s="12" t="s">
        <v>43</v>
      </c>
      <c r="P26" s="68">
        <f ca="1">SUMIF(N2:N198,"Novadaniel Joshua",I2:I98)</f>
        <v>0</v>
      </c>
    </row>
    <row r="27" spans="1:16">
      <c r="A27" s="21">
        <v>26</v>
      </c>
      <c r="B27" s="21"/>
      <c r="C27" s="21"/>
      <c r="D27" s="21"/>
      <c r="E27" s="21"/>
      <c r="F27" s="21"/>
      <c r="G27" s="21"/>
      <c r="H27" s="21"/>
      <c r="I27" s="21"/>
      <c r="J27" s="32"/>
      <c r="L27" s="21"/>
      <c r="M27" s="21"/>
      <c r="N27" s="21"/>
      <c r="O27" s="12" t="s">
        <v>1066</v>
      </c>
      <c r="P27" s="68">
        <f ca="1">SUMIF(N2:N199,"Divakar T S",I2:I99)</f>
        <v>0</v>
      </c>
    </row>
    <row r="28" spans="1:16">
      <c r="A28" s="21">
        <v>27</v>
      </c>
      <c r="B28" s="21"/>
      <c r="C28" s="21"/>
      <c r="D28" s="21"/>
      <c r="E28" s="21"/>
      <c r="F28" s="21"/>
      <c r="G28" s="21"/>
      <c r="H28" s="21"/>
      <c r="I28" s="21"/>
      <c r="J28" s="32"/>
      <c r="L28" s="21"/>
      <c r="M28" s="21"/>
      <c r="N28" s="21"/>
      <c r="O28" s="14" t="s">
        <v>8</v>
      </c>
      <c r="P28" s="15">
        <f ca="1">SUM(P25:P27)</f>
        <v>16</v>
      </c>
    </row>
    <row r="29" spans="1:16">
      <c r="A29" s="21">
        <v>28</v>
      </c>
      <c r="B29" s="21"/>
      <c r="C29" s="21"/>
      <c r="D29" s="21"/>
      <c r="E29" s="21"/>
      <c r="F29" s="21"/>
      <c r="G29" s="21"/>
      <c r="H29" s="21"/>
      <c r="I29" s="21"/>
      <c r="J29" s="32"/>
      <c r="L29" s="21"/>
      <c r="M29" s="21"/>
      <c r="N29" s="21"/>
    </row>
    <row r="30" spans="1:16">
      <c r="A30" s="21">
        <v>29</v>
      </c>
      <c r="B30" s="21"/>
      <c r="C30" s="21"/>
      <c r="D30" s="21"/>
      <c r="E30" s="21"/>
      <c r="F30" s="21"/>
      <c r="G30" s="21"/>
      <c r="H30" s="21"/>
      <c r="I30" s="21"/>
      <c r="J30" s="32"/>
      <c r="L30" s="21"/>
      <c r="M30" s="21"/>
      <c r="N30" s="21"/>
    </row>
    <row r="31" spans="1:16">
      <c r="A31" s="21">
        <v>30</v>
      </c>
      <c r="B31" s="21"/>
      <c r="C31" s="21"/>
      <c r="D31" s="21"/>
      <c r="E31" s="21"/>
      <c r="F31" s="21"/>
      <c r="G31" s="21"/>
      <c r="H31" s="21"/>
      <c r="I31" s="21"/>
      <c r="J31" s="32"/>
      <c r="L31" s="21"/>
      <c r="M31" s="21"/>
      <c r="N31" s="21"/>
      <c r="O31" s="28" t="s">
        <v>59</v>
      </c>
      <c r="P31" s="28" t="s">
        <v>57</v>
      </c>
    </row>
    <row r="32" spans="1:16">
      <c r="A32" s="21">
        <v>31</v>
      </c>
      <c r="B32" s="21"/>
      <c r="C32" s="21"/>
      <c r="D32" s="21"/>
      <c r="E32" s="21"/>
      <c r="F32" s="21"/>
      <c r="G32" s="21"/>
      <c r="H32" s="21"/>
      <c r="I32" s="21"/>
      <c r="J32" s="32"/>
      <c r="L32" s="21"/>
      <c r="M32" s="21"/>
      <c r="N32" s="21"/>
      <c r="O32" s="12" t="s">
        <v>69</v>
      </c>
      <c r="P32" s="68">
        <f>SUMIF(G:G,"Disk replacement",I:I)</f>
        <v>2</v>
      </c>
    </row>
    <row r="33" spans="1:16">
      <c r="A33" s="21">
        <v>32</v>
      </c>
      <c r="B33" s="21"/>
      <c r="C33" s="21"/>
      <c r="D33" s="21"/>
      <c r="E33" s="21"/>
      <c r="F33" s="21"/>
      <c r="G33" s="21"/>
      <c r="H33" s="21"/>
      <c r="I33" s="21"/>
      <c r="J33" s="32"/>
      <c r="L33" s="21"/>
      <c r="M33" s="21"/>
      <c r="N33" s="21"/>
      <c r="O33" s="12" t="s">
        <v>74</v>
      </c>
      <c r="P33" s="68">
        <f>SUMIF(G:G,"SPS replacement",I:I)</f>
        <v>1</v>
      </c>
    </row>
    <row r="34" spans="1:16">
      <c r="A34" s="21">
        <v>33</v>
      </c>
      <c r="B34" s="21"/>
      <c r="C34" s="21"/>
      <c r="D34" s="21"/>
      <c r="E34" s="21"/>
      <c r="F34" s="21"/>
      <c r="G34" s="21"/>
      <c r="H34" s="21"/>
      <c r="I34" s="21"/>
      <c r="J34" s="32"/>
      <c r="L34" s="21"/>
      <c r="M34" s="21"/>
      <c r="N34" s="21"/>
      <c r="O34" s="12" t="s">
        <v>90</v>
      </c>
      <c r="P34" s="68">
        <f>SUMIF(G:G,"SFP Replacement",I:I)</f>
        <v>0</v>
      </c>
    </row>
    <row r="35" spans="1:16" ht="25.5">
      <c r="A35" s="21">
        <v>34</v>
      </c>
      <c r="B35" s="21"/>
      <c r="C35" s="21"/>
      <c r="D35" s="21"/>
      <c r="E35" s="21"/>
      <c r="F35" s="21"/>
      <c r="G35" s="21"/>
      <c r="H35" s="21"/>
      <c r="I35" s="21"/>
      <c r="J35" s="32"/>
      <c r="L35" s="21"/>
      <c r="M35" s="21"/>
      <c r="N35" s="21"/>
      <c r="O35" s="12" t="s">
        <v>247</v>
      </c>
      <c r="P35" s="68">
        <f>SUMIF(G:G,"Supervisor module replacement",I:I)</f>
        <v>0</v>
      </c>
    </row>
    <row r="36" spans="1:16" ht="25.5">
      <c r="A36" s="21">
        <v>35</v>
      </c>
      <c r="B36" s="21"/>
      <c r="C36" s="21"/>
      <c r="D36" s="21"/>
      <c r="E36" s="21"/>
      <c r="F36" s="21"/>
      <c r="G36" s="21"/>
      <c r="H36" s="21"/>
      <c r="I36" s="21"/>
      <c r="J36" s="32"/>
      <c r="L36" s="21"/>
      <c r="M36" s="21"/>
      <c r="N36" s="21"/>
      <c r="O36" s="12" t="s">
        <v>71</v>
      </c>
      <c r="P36" s="68">
        <f>SUMIF(G:G,"Powersupply replacement",I:I)</f>
        <v>0</v>
      </c>
    </row>
    <row r="37" spans="1:16">
      <c r="A37" s="21">
        <v>36</v>
      </c>
      <c r="B37" s="21"/>
      <c r="C37" s="21"/>
      <c r="D37" s="21"/>
      <c r="E37" s="21"/>
      <c r="F37" s="21"/>
      <c r="G37" s="21"/>
      <c r="H37" s="21"/>
      <c r="I37" s="21"/>
      <c r="J37" s="32"/>
      <c r="L37" s="21"/>
      <c r="M37" s="21"/>
      <c r="N37" s="21"/>
      <c r="O37" s="12" t="s">
        <v>70</v>
      </c>
      <c r="P37" s="68">
        <f>SUMIF(G:G,"Line card replacement",I:I)</f>
        <v>0</v>
      </c>
    </row>
    <row r="38" spans="1:16">
      <c r="A38" s="21">
        <v>37</v>
      </c>
      <c r="B38" s="21"/>
      <c r="C38" s="21"/>
      <c r="D38" s="21"/>
      <c r="E38" s="21"/>
      <c r="F38" s="21"/>
      <c r="G38" s="21"/>
      <c r="H38" s="21"/>
      <c r="I38" s="21"/>
      <c r="J38" s="32"/>
      <c r="L38" s="21"/>
      <c r="M38" s="21"/>
      <c r="N38" s="21"/>
      <c r="O38" s="12" t="s">
        <v>473</v>
      </c>
      <c r="P38" s="68">
        <f ca="1" xml:space="preserve"> P8- SUM(P32:P37)</f>
        <v>5</v>
      </c>
    </row>
    <row r="39" spans="1:16">
      <c r="A39" s="21">
        <v>38</v>
      </c>
      <c r="B39" s="21"/>
      <c r="C39" s="21"/>
      <c r="D39" s="21"/>
      <c r="E39" s="21"/>
      <c r="F39" s="21"/>
      <c r="G39" s="21"/>
      <c r="H39" s="21"/>
      <c r="I39" s="21"/>
      <c r="J39" s="32"/>
      <c r="L39" s="21"/>
      <c r="M39" s="21"/>
      <c r="N39" s="21"/>
      <c r="O39" s="14" t="s">
        <v>8</v>
      </c>
      <c r="P39" s="15">
        <f ca="1">SUM(P32:P38)</f>
        <v>8</v>
      </c>
    </row>
    <row r="40" spans="1:16">
      <c r="A40" s="21">
        <v>39</v>
      </c>
      <c r="B40" s="21"/>
      <c r="C40" s="21"/>
      <c r="D40" s="21"/>
      <c r="E40" s="21"/>
      <c r="F40" s="21"/>
      <c r="G40" s="21"/>
      <c r="H40" s="21"/>
      <c r="I40" s="21"/>
      <c r="J40" s="32"/>
      <c r="L40" s="21"/>
      <c r="M40" s="21"/>
      <c r="N40" s="21"/>
    </row>
    <row r="41" spans="1:16">
      <c r="A41" s="21">
        <v>40</v>
      </c>
      <c r="B41" s="21"/>
      <c r="C41" s="21"/>
      <c r="D41" s="21"/>
      <c r="E41" s="21"/>
      <c r="F41" s="21"/>
      <c r="G41" s="21"/>
      <c r="H41" s="21"/>
      <c r="I41" s="21"/>
      <c r="J41" s="32"/>
      <c r="L41" s="21"/>
      <c r="M41" s="21"/>
      <c r="N41" s="21"/>
    </row>
    <row r="42" spans="1:16">
      <c r="A42" s="21">
        <v>41</v>
      </c>
      <c r="B42" s="21"/>
      <c r="C42" s="21"/>
      <c r="D42" s="21"/>
      <c r="E42" s="21"/>
      <c r="F42" s="21"/>
      <c r="G42" s="21"/>
      <c r="H42" s="21"/>
      <c r="I42" s="21"/>
      <c r="J42" s="32"/>
      <c r="L42" s="21"/>
      <c r="M42" s="21"/>
      <c r="N42" s="21"/>
    </row>
    <row r="43" spans="1:16">
      <c r="A43" s="21">
        <v>42</v>
      </c>
      <c r="B43" s="21"/>
      <c r="C43" s="21"/>
      <c r="D43" s="21"/>
      <c r="E43" s="21"/>
      <c r="F43" s="21"/>
      <c r="G43" s="21"/>
      <c r="H43" s="21"/>
      <c r="I43" s="21"/>
      <c r="J43" s="32"/>
      <c r="L43" s="21"/>
      <c r="M43" s="21"/>
      <c r="N43" s="21"/>
      <c r="O43" s="28" t="s">
        <v>470</v>
      </c>
      <c r="P43" s="28" t="s">
        <v>57</v>
      </c>
    </row>
    <row r="44" spans="1:16">
      <c r="A44" s="21">
        <v>43</v>
      </c>
      <c r="B44" s="21"/>
      <c r="C44" s="21"/>
      <c r="D44" s="21"/>
      <c r="E44" s="21"/>
      <c r="F44" s="21"/>
      <c r="G44" s="21"/>
      <c r="H44" s="21"/>
      <c r="I44" s="21"/>
      <c r="J44" s="32"/>
      <c r="L44" s="21"/>
      <c r="M44" s="21"/>
      <c r="N44" s="21"/>
      <c r="O44" s="12" t="s">
        <v>327</v>
      </c>
      <c r="P44" s="68">
        <f>SUMIF(M:M,"Vendor",I:I)</f>
        <v>0</v>
      </c>
    </row>
    <row r="45" spans="1:16">
      <c r="A45" s="21">
        <v>44</v>
      </c>
      <c r="B45" s="21"/>
      <c r="C45" s="21"/>
      <c r="D45" s="21"/>
      <c r="E45" s="21"/>
      <c r="F45" s="21"/>
      <c r="G45" s="21"/>
      <c r="H45" s="21"/>
      <c r="I45" s="21"/>
      <c r="J45" s="32"/>
      <c r="L45" s="21"/>
      <c r="M45" s="21"/>
      <c r="N45" s="21"/>
      <c r="O45" s="12" t="s">
        <v>471</v>
      </c>
      <c r="P45" s="68">
        <f>SUMIF(M:M,"Change",I:I)</f>
        <v>0</v>
      </c>
    </row>
    <row r="46" spans="1:16">
      <c r="A46" s="21">
        <v>45</v>
      </c>
      <c r="B46" s="21"/>
      <c r="C46" s="21"/>
      <c r="D46" s="21"/>
      <c r="E46" s="21"/>
      <c r="F46" s="21"/>
      <c r="G46" s="21"/>
      <c r="H46" s="21"/>
      <c r="I46" s="21"/>
      <c r="J46" s="32"/>
      <c r="L46" s="21"/>
      <c r="M46" s="21"/>
      <c r="N46" s="21"/>
      <c r="O46" s="12" t="s">
        <v>472</v>
      </c>
      <c r="P46" s="68">
        <f>SUMIF(M:M,"CMP",I:I)</f>
        <v>0</v>
      </c>
    </row>
    <row r="47" spans="1:16">
      <c r="A47" s="21">
        <v>46</v>
      </c>
      <c r="B47" s="21"/>
      <c r="C47" s="21"/>
      <c r="D47" s="21"/>
      <c r="E47" s="21"/>
      <c r="F47" s="21"/>
      <c r="G47" s="21"/>
      <c r="H47" s="21"/>
      <c r="I47" s="21"/>
      <c r="J47" s="32"/>
      <c r="L47" s="21"/>
      <c r="M47" s="21"/>
      <c r="N47" s="21"/>
      <c r="O47" s="12" t="s">
        <v>469</v>
      </c>
      <c r="P47" s="68">
        <f>SUMIF(M:M,"SA",I:I)</f>
        <v>0</v>
      </c>
    </row>
    <row r="48" spans="1:16">
      <c r="A48" s="21">
        <v>47</v>
      </c>
      <c r="B48" s="21"/>
      <c r="C48" s="21"/>
      <c r="D48" s="21"/>
      <c r="E48" s="21"/>
      <c r="F48" s="21"/>
      <c r="G48" s="21"/>
      <c r="H48" s="21"/>
      <c r="I48" s="21"/>
      <c r="J48" s="32"/>
      <c r="L48" s="21"/>
      <c r="M48" s="21"/>
      <c r="N48" s="21"/>
      <c r="O48" s="14" t="s">
        <v>8</v>
      </c>
      <c r="P48" s="15">
        <f>SUM(P44:P47)</f>
        <v>0</v>
      </c>
    </row>
    <row r="49" spans="1:14">
      <c r="A49" s="21">
        <v>48</v>
      </c>
      <c r="B49" s="21"/>
      <c r="C49" s="21"/>
      <c r="D49" s="21"/>
      <c r="E49" s="21"/>
      <c r="F49" s="21"/>
      <c r="G49" s="21"/>
      <c r="H49" s="21"/>
      <c r="I49" s="21"/>
      <c r="J49" s="32"/>
      <c r="L49" s="21"/>
      <c r="M49" s="21"/>
      <c r="N49" s="21"/>
    </row>
    <row r="50" spans="1:14">
      <c r="A50" s="21">
        <v>49</v>
      </c>
      <c r="B50" s="21"/>
      <c r="C50" s="21"/>
      <c r="D50" s="21"/>
      <c r="E50" s="21"/>
      <c r="F50" s="21"/>
      <c r="G50" s="21"/>
      <c r="H50" s="21"/>
      <c r="I50" s="21"/>
      <c r="J50" s="32"/>
      <c r="L50" s="21"/>
      <c r="M50" s="21"/>
      <c r="N50" s="21"/>
    </row>
    <row r="51" spans="1:14">
      <c r="A51" s="21">
        <v>50</v>
      </c>
      <c r="B51" s="21"/>
      <c r="C51" s="21"/>
      <c r="D51" s="21"/>
      <c r="E51" s="21"/>
      <c r="F51" s="21"/>
      <c r="G51" s="21"/>
      <c r="H51" s="21"/>
      <c r="I51" s="21"/>
      <c r="J51" s="32"/>
      <c r="L51" s="21"/>
      <c r="M51" s="21"/>
      <c r="N51" s="21"/>
    </row>
    <row r="52" spans="1:14">
      <c r="A52" s="21">
        <v>51</v>
      </c>
      <c r="B52" s="21"/>
      <c r="C52" s="21"/>
      <c r="D52" s="21"/>
      <c r="E52" s="21"/>
      <c r="F52" s="21"/>
      <c r="G52" s="21"/>
      <c r="H52" s="21"/>
      <c r="I52" s="21"/>
      <c r="J52" s="32"/>
      <c r="L52" s="21"/>
      <c r="M52" s="21"/>
      <c r="N52" s="21"/>
    </row>
    <row r="53" spans="1:14">
      <c r="A53" s="21">
        <v>52</v>
      </c>
      <c r="B53" s="21"/>
      <c r="C53" s="21"/>
      <c r="D53" s="21"/>
      <c r="E53" s="21"/>
      <c r="F53" s="21"/>
      <c r="G53" s="21"/>
      <c r="H53" s="21"/>
      <c r="I53" s="21"/>
      <c r="J53" s="32"/>
      <c r="L53" s="21"/>
      <c r="M53" s="21"/>
      <c r="N53" s="21"/>
    </row>
    <row r="54" spans="1:14">
      <c r="A54" s="21">
        <v>53</v>
      </c>
      <c r="B54" s="21"/>
      <c r="C54" s="21"/>
      <c r="D54" s="21"/>
      <c r="E54" s="21"/>
      <c r="F54" s="21"/>
      <c r="G54" s="21"/>
      <c r="H54" s="21"/>
      <c r="I54" s="21"/>
      <c r="J54" s="32"/>
      <c r="L54" s="21"/>
      <c r="M54" s="21"/>
      <c r="N54" s="21"/>
    </row>
    <row r="55" spans="1:14">
      <c r="A55" s="21">
        <v>54</v>
      </c>
      <c r="B55" s="21"/>
      <c r="C55" s="21"/>
      <c r="D55" s="21"/>
      <c r="E55" s="21"/>
      <c r="F55" s="21"/>
      <c r="G55" s="21"/>
      <c r="H55" s="21"/>
      <c r="I55" s="21"/>
      <c r="J55" s="32"/>
      <c r="L55" s="21"/>
      <c r="M55" s="21"/>
      <c r="N55" s="21"/>
    </row>
    <row r="56" spans="1:14">
      <c r="A56" s="21">
        <v>55</v>
      </c>
      <c r="B56" s="21"/>
      <c r="C56" s="21"/>
      <c r="D56" s="21"/>
      <c r="E56" s="21"/>
      <c r="F56" s="21"/>
      <c r="G56" s="21"/>
      <c r="H56" s="21"/>
      <c r="I56" s="21"/>
      <c r="J56" s="32"/>
      <c r="L56" s="21"/>
      <c r="M56" s="21"/>
      <c r="N56" s="21"/>
    </row>
    <row r="57" spans="1:14">
      <c r="A57" s="21">
        <v>56</v>
      </c>
      <c r="B57" s="21"/>
      <c r="C57" s="21"/>
      <c r="D57" s="21"/>
      <c r="E57" s="21"/>
      <c r="F57" s="21"/>
      <c r="G57" s="21"/>
      <c r="H57" s="21"/>
      <c r="I57" s="21"/>
      <c r="J57" s="32"/>
      <c r="L57" s="21"/>
      <c r="M57" s="21"/>
      <c r="N57" s="21"/>
    </row>
    <row r="58" spans="1:14">
      <c r="A58" s="21">
        <v>57</v>
      </c>
      <c r="B58" s="21"/>
      <c r="C58" s="21"/>
      <c r="D58" s="21"/>
      <c r="E58" s="21"/>
      <c r="F58" s="21"/>
      <c r="G58" s="21"/>
      <c r="H58" s="21"/>
      <c r="I58" s="21"/>
      <c r="J58" s="32"/>
      <c r="L58" s="21"/>
      <c r="M58" s="21"/>
      <c r="N58" s="21"/>
    </row>
    <row r="59" spans="1:14">
      <c r="A59" s="21">
        <v>58</v>
      </c>
      <c r="B59" s="21"/>
      <c r="C59" s="21"/>
      <c r="D59" s="21"/>
      <c r="E59" s="21"/>
      <c r="F59" s="21"/>
      <c r="G59" s="21"/>
      <c r="H59" s="21"/>
      <c r="I59" s="21"/>
      <c r="J59" s="32"/>
      <c r="L59" s="21"/>
      <c r="M59" s="21"/>
      <c r="N59" s="21"/>
    </row>
    <row r="60" spans="1:14">
      <c r="A60" s="21">
        <v>59</v>
      </c>
      <c r="B60" s="21"/>
      <c r="C60" s="21"/>
      <c r="D60" s="21"/>
      <c r="E60" s="21"/>
      <c r="F60" s="21"/>
      <c r="G60" s="21"/>
      <c r="H60" s="21"/>
      <c r="I60" s="21"/>
      <c r="J60" s="32"/>
      <c r="L60" s="21"/>
      <c r="M60" s="21"/>
      <c r="N60" s="21"/>
    </row>
    <row r="61" spans="1:14">
      <c r="A61" s="21">
        <v>60</v>
      </c>
      <c r="B61" s="21"/>
      <c r="C61" s="21"/>
      <c r="D61" s="21"/>
      <c r="E61" s="21"/>
      <c r="F61" s="21"/>
      <c r="G61" s="21"/>
      <c r="H61" s="21"/>
      <c r="I61" s="21"/>
      <c r="J61" s="32"/>
      <c r="L61" s="21"/>
      <c r="M61" s="21"/>
      <c r="N61" s="21"/>
    </row>
    <row r="62" spans="1:14">
      <c r="A62" s="21">
        <v>61</v>
      </c>
      <c r="B62" s="21"/>
      <c r="C62" s="21"/>
      <c r="D62" s="21"/>
      <c r="E62" s="21"/>
      <c r="F62" s="21"/>
      <c r="G62" s="21"/>
      <c r="H62" s="21"/>
      <c r="I62" s="21"/>
      <c r="J62" s="32"/>
      <c r="L62" s="21"/>
      <c r="M62" s="21"/>
      <c r="N62" s="21"/>
    </row>
    <row r="63" spans="1:14">
      <c r="A63" s="21">
        <v>62</v>
      </c>
      <c r="B63" s="21"/>
      <c r="C63" s="21"/>
      <c r="D63" s="21"/>
      <c r="E63" s="21"/>
      <c r="F63" s="21"/>
      <c r="G63" s="21"/>
      <c r="H63" s="21"/>
      <c r="I63" s="21"/>
      <c r="J63" s="32"/>
      <c r="L63" s="21"/>
      <c r="M63" s="21"/>
      <c r="N63" s="21"/>
    </row>
    <row r="64" spans="1:14">
      <c r="A64" s="21">
        <v>63</v>
      </c>
      <c r="B64" s="21"/>
      <c r="C64" s="21"/>
      <c r="D64" s="21"/>
      <c r="E64" s="21"/>
      <c r="F64" s="21"/>
      <c r="G64" s="21"/>
      <c r="H64" s="21"/>
      <c r="I64" s="21"/>
      <c r="J64" s="32"/>
      <c r="L64" s="21"/>
      <c r="M64" s="21"/>
      <c r="N64" s="21"/>
    </row>
    <row r="65" spans="1:14">
      <c r="A65" s="21">
        <v>64</v>
      </c>
      <c r="B65" s="21"/>
      <c r="C65" s="21"/>
      <c r="D65" s="21"/>
      <c r="E65" s="21"/>
      <c r="F65" s="21"/>
      <c r="G65" s="21"/>
      <c r="H65" s="21"/>
      <c r="I65" s="21"/>
      <c r="J65" s="32"/>
      <c r="L65" s="21"/>
      <c r="M65" s="21"/>
      <c r="N65" s="21"/>
    </row>
    <row r="66" spans="1:14">
      <c r="A66" s="21">
        <v>65</v>
      </c>
      <c r="B66" s="21"/>
      <c r="C66" s="21"/>
      <c r="D66" s="21"/>
      <c r="E66" s="21"/>
      <c r="F66" s="21"/>
      <c r="G66" s="21"/>
      <c r="H66" s="21"/>
      <c r="I66" s="21"/>
      <c r="J66" s="32"/>
      <c r="L66" s="21"/>
      <c r="M66" s="21"/>
      <c r="N66" s="21"/>
    </row>
    <row r="67" spans="1:14">
      <c r="A67" s="21">
        <v>66</v>
      </c>
      <c r="B67" s="21"/>
      <c r="C67" s="21"/>
      <c r="D67" s="21"/>
      <c r="E67" s="21"/>
      <c r="F67" s="21"/>
      <c r="G67" s="21"/>
      <c r="H67" s="21"/>
      <c r="I67" s="21"/>
      <c r="J67" s="32"/>
      <c r="L67" s="21"/>
      <c r="M67" s="21"/>
      <c r="N67" s="21"/>
    </row>
    <row r="68" spans="1:14">
      <c r="A68" s="21">
        <v>67</v>
      </c>
      <c r="B68" s="21"/>
      <c r="C68" s="21"/>
      <c r="D68" s="21"/>
      <c r="E68" s="21"/>
      <c r="F68" s="21"/>
      <c r="G68" s="21"/>
      <c r="H68" s="21"/>
      <c r="I68" s="21"/>
      <c r="J68" s="32"/>
      <c r="L68" s="21"/>
      <c r="M68" s="21"/>
      <c r="N68" s="21"/>
    </row>
    <row r="69" spans="1:14">
      <c r="A69" s="21">
        <v>68</v>
      </c>
      <c r="B69" s="21"/>
      <c r="C69" s="21"/>
      <c r="D69" s="21"/>
      <c r="E69" s="21"/>
      <c r="F69" s="21"/>
      <c r="G69" s="21"/>
      <c r="H69" s="21"/>
      <c r="I69" s="21"/>
      <c r="J69" s="32"/>
      <c r="L69" s="21"/>
      <c r="M69" s="21"/>
      <c r="N69" s="21"/>
    </row>
    <row r="70" spans="1:14">
      <c r="A70" s="21">
        <v>69</v>
      </c>
      <c r="B70" s="21"/>
      <c r="C70" s="21"/>
      <c r="D70" s="21"/>
      <c r="E70" s="21"/>
      <c r="F70" s="21"/>
      <c r="G70" s="21"/>
      <c r="H70" s="21"/>
      <c r="I70" s="21"/>
      <c r="J70" s="32"/>
      <c r="L70" s="21"/>
      <c r="M70" s="21"/>
      <c r="N70" s="21"/>
    </row>
    <row r="71" spans="1:14">
      <c r="A71" s="21">
        <v>70</v>
      </c>
      <c r="B71" s="21"/>
      <c r="C71" s="21"/>
      <c r="D71" s="21"/>
      <c r="E71" s="21"/>
      <c r="F71" s="21"/>
      <c r="G71" s="21"/>
      <c r="H71" s="21"/>
      <c r="I71" s="21"/>
      <c r="J71" s="32"/>
      <c r="L71" s="21"/>
      <c r="M71" s="21"/>
      <c r="N71" s="21"/>
    </row>
    <row r="72" spans="1:14">
      <c r="A72" s="21">
        <v>71</v>
      </c>
      <c r="B72" s="21"/>
      <c r="C72" s="21"/>
      <c r="D72" s="21"/>
      <c r="E72" s="21"/>
      <c r="F72" s="21"/>
      <c r="G72" s="21"/>
      <c r="H72" s="21"/>
      <c r="I72" s="21"/>
      <c r="J72" s="32"/>
      <c r="L72" s="21"/>
      <c r="M72" s="21"/>
      <c r="N72" s="21"/>
    </row>
    <row r="73" spans="1:14">
      <c r="A73" s="21">
        <v>72</v>
      </c>
      <c r="B73" s="21"/>
      <c r="C73" s="21"/>
      <c r="D73" s="21"/>
      <c r="E73" s="21"/>
      <c r="F73" s="21"/>
      <c r="G73" s="21"/>
      <c r="H73" s="21"/>
      <c r="I73" s="21"/>
      <c r="J73" s="32"/>
      <c r="L73" s="21"/>
      <c r="M73" s="21"/>
      <c r="N73" s="21"/>
    </row>
    <row r="74" spans="1:14">
      <c r="A74" s="21">
        <v>73</v>
      </c>
      <c r="B74" s="21"/>
      <c r="C74" s="21"/>
      <c r="D74" s="21"/>
      <c r="E74" s="21"/>
      <c r="F74" s="21"/>
      <c r="G74" s="21"/>
      <c r="H74" s="21"/>
      <c r="I74" s="21"/>
      <c r="J74" s="32"/>
      <c r="L74" s="21"/>
      <c r="M74" s="21"/>
      <c r="N74" s="21"/>
    </row>
    <row r="75" spans="1:14">
      <c r="A75" s="21">
        <v>74</v>
      </c>
      <c r="B75" s="21"/>
      <c r="C75" s="21"/>
      <c r="D75" s="21"/>
      <c r="E75" s="21"/>
      <c r="F75" s="21"/>
      <c r="G75" s="21"/>
      <c r="H75" s="21"/>
      <c r="I75" s="21"/>
      <c r="J75" s="32"/>
      <c r="L75" s="21"/>
      <c r="M75" s="21"/>
      <c r="N75" s="21"/>
    </row>
    <row r="76" spans="1:14">
      <c r="A76" s="21">
        <v>75</v>
      </c>
      <c r="B76" s="21"/>
      <c r="C76" s="21"/>
      <c r="D76" s="21"/>
      <c r="E76" s="21"/>
      <c r="F76" s="21"/>
      <c r="G76" s="21"/>
      <c r="H76" s="21"/>
      <c r="I76" s="21"/>
      <c r="J76" s="32"/>
      <c r="L76" s="21"/>
      <c r="M76" s="21"/>
      <c r="N76" s="21"/>
    </row>
    <row r="77" spans="1:14">
      <c r="A77" s="21">
        <v>76</v>
      </c>
      <c r="B77" s="21"/>
      <c r="C77" s="21"/>
      <c r="D77" s="21"/>
      <c r="E77" s="21"/>
      <c r="F77" s="21"/>
      <c r="G77" s="21"/>
      <c r="H77" s="21"/>
      <c r="I77" s="21"/>
      <c r="J77" s="32"/>
      <c r="L77" s="21"/>
      <c r="M77" s="21"/>
      <c r="N77" s="21"/>
    </row>
    <row r="78" spans="1:14">
      <c r="A78" s="21">
        <v>77</v>
      </c>
      <c r="B78" s="21"/>
      <c r="C78" s="21"/>
      <c r="D78" s="21"/>
      <c r="E78" s="21"/>
      <c r="F78" s="21"/>
      <c r="G78" s="21"/>
      <c r="H78" s="21"/>
      <c r="I78" s="21"/>
      <c r="J78" s="32"/>
      <c r="L78" s="21"/>
      <c r="M78" s="21"/>
      <c r="N78" s="21"/>
    </row>
    <row r="79" spans="1:14">
      <c r="A79" s="21">
        <v>78</v>
      </c>
      <c r="B79" s="21"/>
      <c r="C79" s="21"/>
      <c r="D79" s="21"/>
      <c r="E79" s="21"/>
      <c r="F79" s="21"/>
      <c r="G79" s="21"/>
      <c r="H79" s="21"/>
      <c r="I79" s="21"/>
      <c r="J79" s="32"/>
      <c r="L79" s="21"/>
      <c r="M79" s="21"/>
      <c r="N79" s="21"/>
    </row>
    <row r="80" spans="1:14">
      <c r="A80" s="21">
        <v>79</v>
      </c>
      <c r="B80" s="21"/>
      <c r="C80" s="21"/>
      <c r="D80" s="21"/>
      <c r="E80" s="21"/>
      <c r="F80" s="21"/>
      <c r="G80" s="21"/>
      <c r="H80" s="21"/>
      <c r="I80" s="21"/>
      <c r="J80" s="32"/>
      <c r="L80" s="21"/>
      <c r="M80" s="21"/>
      <c r="N80" s="21"/>
    </row>
    <row r="81" spans="1:14">
      <c r="A81" s="21">
        <v>80</v>
      </c>
      <c r="B81" s="21"/>
      <c r="C81" s="21"/>
      <c r="D81" s="21"/>
      <c r="E81" s="21"/>
      <c r="F81" s="21"/>
      <c r="G81" s="21"/>
      <c r="H81" s="21"/>
      <c r="I81" s="21"/>
      <c r="J81" s="32"/>
      <c r="L81" s="21"/>
      <c r="M81" s="21"/>
      <c r="N81" s="21"/>
    </row>
    <row r="82" spans="1:14">
      <c r="A82" s="21">
        <v>81</v>
      </c>
      <c r="B82" s="21"/>
      <c r="C82" s="21"/>
      <c r="D82" s="21"/>
      <c r="E82" s="21"/>
      <c r="F82" s="21"/>
      <c r="G82" s="21"/>
      <c r="H82" s="21"/>
      <c r="I82" s="21"/>
      <c r="J82" s="32"/>
      <c r="L82" s="21"/>
      <c r="M82" s="21"/>
      <c r="N82" s="21"/>
    </row>
    <row r="83" spans="1:14">
      <c r="A83" s="21">
        <v>82</v>
      </c>
      <c r="B83" s="21"/>
      <c r="C83" s="21"/>
      <c r="D83" s="21"/>
      <c r="E83" s="21"/>
      <c r="F83" s="21"/>
      <c r="G83" s="21"/>
      <c r="H83" s="21"/>
      <c r="I83" s="21"/>
      <c r="J83" s="32"/>
      <c r="L83" s="21"/>
      <c r="M83" s="21"/>
      <c r="N83" s="21"/>
    </row>
    <row r="84" spans="1:14">
      <c r="A84" s="21">
        <v>83</v>
      </c>
      <c r="B84" s="21"/>
      <c r="C84" s="21"/>
      <c r="D84" s="21"/>
      <c r="E84" s="21"/>
      <c r="F84" s="21"/>
      <c r="G84" s="21"/>
      <c r="H84" s="21"/>
      <c r="I84" s="21"/>
      <c r="J84" s="32"/>
      <c r="L84" s="21"/>
      <c r="M84" s="21"/>
      <c r="N84" s="21"/>
    </row>
    <row r="85" spans="1:14">
      <c r="A85" s="21">
        <v>84</v>
      </c>
      <c r="B85" s="21"/>
      <c r="C85" s="21"/>
      <c r="D85" s="21"/>
      <c r="E85" s="21"/>
      <c r="F85" s="21"/>
      <c r="G85" s="21"/>
      <c r="H85" s="21"/>
      <c r="I85" s="21"/>
      <c r="J85" s="32"/>
      <c r="L85" s="21"/>
      <c r="M85" s="21"/>
      <c r="N85" s="21"/>
    </row>
    <row r="86" spans="1:14">
      <c r="A86" s="21">
        <v>85</v>
      </c>
      <c r="B86" s="21"/>
      <c r="C86" s="21"/>
      <c r="D86" s="21"/>
      <c r="E86" s="21"/>
      <c r="F86" s="21"/>
      <c r="G86" s="21"/>
      <c r="H86" s="21"/>
      <c r="I86" s="21"/>
      <c r="J86" s="32"/>
      <c r="L86" s="21"/>
      <c r="M86" s="21"/>
      <c r="N86" s="21"/>
    </row>
    <row r="87" spans="1:14">
      <c r="A87" s="21">
        <v>86</v>
      </c>
      <c r="B87" s="21"/>
      <c r="C87" s="21"/>
      <c r="D87" s="21"/>
      <c r="E87" s="21"/>
      <c r="F87" s="21"/>
      <c r="G87" s="21"/>
      <c r="H87" s="21"/>
      <c r="I87" s="21"/>
      <c r="J87" s="32"/>
      <c r="L87" s="21"/>
      <c r="M87" s="21"/>
      <c r="N87" s="21"/>
    </row>
    <row r="88" spans="1:14">
      <c r="A88" s="21">
        <v>87</v>
      </c>
      <c r="B88" s="21"/>
      <c r="C88" s="21"/>
      <c r="D88" s="21"/>
      <c r="E88" s="21"/>
      <c r="F88" s="21"/>
      <c r="G88" s="21"/>
      <c r="H88" s="21"/>
      <c r="I88" s="21"/>
      <c r="J88" s="32"/>
      <c r="L88" s="21"/>
      <c r="M88" s="21"/>
      <c r="N88" s="21"/>
    </row>
    <row r="89" spans="1:14">
      <c r="A89" s="21">
        <v>88</v>
      </c>
      <c r="B89" s="21"/>
      <c r="C89" s="21"/>
      <c r="D89" s="21"/>
      <c r="E89" s="21"/>
      <c r="F89" s="21"/>
      <c r="G89" s="21"/>
      <c r="H89" s="21"/>
      <c r="I89" s="21"/>
      <c r="J89" s="32"/>
      <c r="L89" s="21"/>
      <c r="M89" s="21"/>
      <c r="N89" s="21"/>
    </row>
    <row r="90" spans="1:14">
      <c r="A90" s="21">
        <v>89</v>
      </c>
      <c r="B90" s="21"/>
      <c r="C90" s="21"/>
      <c r="D90" s="21"/>
      <c r="E90" s="21"/>
      <c r="F90" s="21"/>
      <c r="G90" s="21"/>
      <c r="H90" s="21"/>
      <c r="I90" s="21"/>
      <c r="J90" s="32"/>
      <c r="L90" s="21"/>
      <c r="M90" s="21"/>
      <c r="N90" s="21"/>
    </row>
    <row r="91" spans="1:14">
      <c r="A91" s="21">
        <v>90</v>
      </c>
      <c r="B91" s="21"/>
      <c r="C91" s="21"/>
      <c r="D91" s="21"/>
      <c r="E91" s="21"/>
      <c r="F91" s="21"/>
      <c r="G91" s="21"/>
      <c r="H91" s="21"/>
      <c r="I91" s="21"/>
      <c r="J91" s="32"/>
      <c r="L91" s="21"/>
      <c r="M91" s="21"/>
      <c r="N91" s="21"/>
    </row>
    <row r="92" spans="1:14">
      <c r="A92" s="21">
        <v>91</v>
      </c>
      <c r="B92" s="21"/>
      <c r="C92" s="21"/>
      <c r="D92" s="21"/>
      <c r="E92" s="21"/>
      <c r="F92" s="21"/>
      <c r="G92" s="21"/>
      <c r="H92" s="21"/>
      <c r="I92" s="21"/>
      <c r="J92" s="32"/>
      <c r="L92" s="21"/>
      <c r="M92" s="21"/>
      <c r="N92" s="21"/>
    </row>
    <row r="93" spans="1:14">
      <c r="A93" s="21">
        <v>92</v>
      </c>
      <c r="B93" s="21"/>
      <c r="C93" s="21"/>
      <c r="D93" s="21"/>
      <c r="E93" s="21"/>
      <c r="F93" s="21"/>
      <c r="G93" s="21"/>
      <c r="H93" s="21"/>
      <c r="I93" s="21"/>
      <c r="J93" s="32"/>
      <c r="L93" s="21"/>
      <c r="M93" s="21"/>
      <c r="N93" s="21"/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0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31"/>
  <sheetViews>
    <sheetView topLeftCell="F22" zoomScale="80" zoomScaleNormal="80" workbookViewId="0">
      <selection activeCell="L29" sqref="L29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1638</v>
      </c>
      <c r="C2" s="21" t="s">
        <v>1639</v>
      </c>
      <c r="D2" s="21" t="s">
        <v>1640</v>
      </c>
      <c r="E2" s="21" t="s">
        <v>1641</v>
      </c>
      <c r="F2" s="21">
        <v>69608558</v>
      </c>
      <c r="G2" s="21" t="s">
        <v>69</v>
      </c>
      <c r="H2" s="21" t="s">
        <v>12</v>
      </c>
      <c r="I2" s="21">
        <v>1</v>
      </c>
      <c r="J2" s="32">
        <v>42065</v>
      </c>
      <c r="K2" s="32">
        <v>42066</v>
      </c>
      <c r="L2" s="21" t="s">
        <v>1285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1642</v>
      </c>
      <c r="C3" s="21" t="s">
        <v>1643</v>
      </c>
      <c r="D3" s="21" t="s">
        <v>1644</v>
      </c>
      <c r="E3" s="21" t="s">
        <v>1645</v>
      </c>
      <c r="F3" s="21">
        <v>69602282</v>
      </c>
      <c r="G3" s="21" t="s">
        <v>69</v>
      </c>
      <c r="H3" s="21" t="s">
        <v>10</v>
      </c>
      <c r="I3" s="21">
        <v>1</v>
      </c>
      <c r="J3" s="32">
        <v>42065</v>
      </c>
      <c r="K3" s="32">
        <v>42066</v>
      </c>
      <c r="L3" s="21" t="s">
        <v>1285</v>
      </c>
      <c r="M3" s="21"/>
      <c r="N3" s="21" t="s">
        <v>30</v>
      </c>
      <c r="O3" s="12" t="s">
        <v>11</v>
      </c>
      <c r="P3" s="67">
        <f ca="1" xml:space="preserve"> SUMIF(H2:H197,"cgc",(I2:I97))</f>
        <v>8</v>
      </c>
    </row>
    <row r="4" spans="1:16">
      <c r="A4" s="21">
        <v>3</v>
      </c>
      <c r="B4" s="21" t="s">
        <v>1646</v>
      </c>
      <c r="C4" s="21" t="s">
        <v>1647</v>
      </c>
      <c r="D4" s="21" t="s">
        <v>1648</v>
      </c>
      <c r="E4" s="21" t="s">
        <v>1641</v>
      </c>
      <c r="F4" s="21">
        <v>69559716</v>
      </c>
      <c r="G4" s="21" t="s">
        <v>69</v>
      </c>
      <c r="H4" s="21" t="s">
        <v>12</v>
      </c>
      <c r="I4" s="21">
        <v>1</v>
      </c>
      <c r="J4" s="32">
        <v>42065</v>
      </c>
      <c r="K4" s="32">
        <v>42066</v>
      </c>
      <c r="L4" s="21" t="s">
        <v>1285</v>
      </c>
      <c r="M4" s="21"/>
      <c r="N4" s="21" t="s">
        <v>30</v>
      </c>
      <c r="O4" s="12" t="s">
        <v>10</v>
      </c>
      <c r="P4" s="67">
        <f ca="1" xml:space="preserve"> SUMIF(H2:H197,"FDC", I2:I97)</f>
        <v>29</v>
      </c>
    </row>
    <row r="5" spans="1:16">
      <c r="A5" s="21">
        <v>4</v>
      </c>
      <c r="B5" s="21" t="s">
        <v>1649</v>
      </c>
      <c r="C5" s="21" t="s">
        <v>1650</v>
      </c>
      <c r="D5" s="21" t="s">
        <v>1651</v>
      </c>
      <c r="E5" s="21" t="s">
        <v>1652</v>
      </c>
      <c r="F5" s="21">
        <v>69625166</v>
      </c>
      <c r="G5" s="21" t="s">
        <v>69</v>
      </c>
      <c r="H5" s="21" t="s">
        <v>13</v>
      </c>
      <c r="I5" s="21">
        <v>1</v>
      </c>
      <c r="J5" s="32">
        <v>42065</v>
      </c>
      <c r="K5" s="32">
        <v>42066</v>
      </c>
      <c r="L5" s="21" t="s">
        <v>1285</v>
      </c>
      <c r="M5" s="21"/>
      <c r="N5" s="21" t="s">
        <v>30</v>
      </c>
      <c r="O5" s="12" t="s">
        <v>12</v>
      </c>
      <c r="P5" s="67">
        <f ca="1" xml:space="preserve"> SUMIF(H2:H197,"RDC", I2:I97)</f>
        <v>47</v>
      </c>
    </row>
    <row r="6" spans="1:16" ht="25.5">
      <c r="A6" s="21">
        <v>5</v>
      </c>
      <c r="B6" s="21" t="s">
        <v>1680</v>
      </c>
      <c r="C6" s="21" t="s">
        <v>1681</v>
      </c>
      <c r="D6" s="21" t="s">
        <v>1682</v>
      </c>
      <c r="E6" s="21" t="s">
        <v>1683</v>
      </c>
      <c r="F6" s="21" t="s">
        <v>1684</v>
      </c>
      <c r="G6" s="21" t="s">
        <v>69</v>
      </c>
      <c r="H6" s="21" t="s">
        <v>11</v>
      </c>
      <c r="I6" s="21">
        <v>1</v>
      </c>
      <c r="J6" s="32">
        <v>42065</v>
      </c>
      <c r="K6" s="32">
        <v>42067</v>
      </c>
      <c r="L6" s="21" t="s">
        <v>1285</v>
      </c>
      <c r="M6" s="21"/>
      <c r="N6" s="21" t="s">
        <v>1066</v>
      </c>
      <c r="O6" s="12" t="s">
        <v>13</v>
      </c>
      <c r="P6" s="67">
        <f ca="1" xml:space="preserve"> SUMIF(H2:H197,"SWISS", I2:I97)</f>
        <v>5</v>
      </c>
    </row>
    <row r="7" spans="1:16">
      <c r="A7" s="21">
        <v>6</v>
      </c>
      <c r="B7" s="21" t="s">
        <v>1689</v>
      </c>
      <c r="C7" s="21" t="s">
        <v>1690</v>
      </c>
      <c r="D7" s="21" t="s">
        <v>1691</v>
      </c>
      <c r="E7" s="21" t="s">
        <v>1641</v>
      </c>
      <c r="F7" s="21">
        <v>69623106</v>
      </c>
      <c r="G7" s="21" t="s">
        <v>69</v>
      </c>
      <c r="H7" s="21" t="s">
        <v>12</v>
      </c>
      <c r="I7" s="21">
        <v>1</v>
      </c>
      <c r="J7" s="32">
        <v>42065</v>
      </c>
      <c r="K7" s="32">
        <v>42066</v>
      </c>
      <c r="L7" s="21" t="s">
        <v>1301</v>
      </c>
      <c r="M7" s="21" t="s">
        <v>327</v>
      </c>
      <c r="N7" s="21" t="s">
        <v>1066</v>
      </c>
      <c r="O7" s="12" t="s">
        <v>14</v>
      </c>
      <c r="P7" s="67">
        <f ca="1" xml:space="preserve"> SUMIF(H2:H197,"Poland", I2:I97)</f>
        <v>0</v>
      </c>
    </row>
    <row r="8" spans="1:16" ht="38.25">
      <c r="A8" s="21">
        <v>7</v>
      </c>
      <c r="B8" s="21" t="s">
        <v>1868</v>
      </c>
      <c r="C8" s="21" t="s">
        <v>66</v>
      </c>
      <c r="D8" s="21" t="s">
        <v>66</v>
      </c>
      <c r="E8" s="21" t="s">
        <v>1869</v>
      </c>
      <c r="F8" s="21"/>
      <c r="G8" s="21" t="s">
        <v>136</v>
      </c>
      <c r="H8" s="21" t="s">
        <v>15</v>
      </c>
      <c r="I8" s="21">
        <v>1</v>
      </c>
      <c r="J8" s="32">
        <v>42065</v>
      </c>
      <c r="K8" s="32">
        <v>42065</v>
      </c>
      <c r="L8" s="21" t="s">
        <v>1196</v>
      </c>
      <c r="M8" s="21"/>
      <c r="N8" s="21" t="s">
        <v>1066</v>
      </c>
      <c r="O8" s="14" t="s">
        <v>8</v>
      </c>
      <c r="P8" s="15">
        <f ca="1">SUM(P3:P7)</f>
        <v>89</v>
      </c>
    </row>
    <row r="9" spans="1:16">
      <c r="A9" s="21">
        <v>8</v>
      </c>
      <c r="B9" s="21" t="s">
        <v>66</v>
      </c>
      <c r="C9" s="21" t="s">
        <v>66</v>
      </c>
      <c r="D9" s="21" t="s">
        <v>1653</v>
      </c>
      <c r="E9" s="21" t="s">
        <v>1654</v>
      </c>
      <c r="F9" s="21">
        <v>69625166</v>
      </c>
      <c r="G9" s="21" t="s">
        <v>1655</v>
      </c>
      <c r="H9" s="21" t="s">
        <v>13</v>
      </c>
      <c r="I9" s="21">
        <v>1</v>
      </c>
      <c r="J9" s="32">
        <v>42066</v>
      </c>
      <c r="K9" s="32">
        <v>42066</v>
      </c>
      <c r="L9" s="21" t="s">
        <v>1655</v>
      </c>
      <c r="M9" s="21"/>
      <c r="N9" s="21" t="s">
        <v>30</v>
      </c>
      <c r="O9" s="63"/>
      <c r="P9" s="63"/>
    </row>
    <row r="10" spans="1:16">
      <c r="A10" s="21">
        <v>9</v>
      </c>
      <c r="B10" s="21" t="s">
        <v>1656</v>
      </c>
      <c r="C10" s="21" t="s">
        <v>1657</v>
      </c>
      <c r="D10" s="21" t="s">
        <v>66</v>
      </c>
      <c r="E10" s="21" t="s">
        <v>1659</v>
      </c>
      <c r="F10" s="21">
        <v>69599942</v>
      </c>
      <c r="G10" s="21" t="s">
        <v>1658</v>
      </c>
      <c r="H10" s="21" t="s">
        <v>10</v>
      </c>
      <c r="I10" s="21">
        <v>1</v>
      </c>
      <c r="J10" s="32">
        <v>42066</v>
      </c>
      <c r="K10" s="32">
        <v>42067</v>
      </c>
      <c r="L10" s="21" t="s">
        <v>1306</v>
      </c>
      <c r="M10" s="21"/>
      <c r="N10" s="21" t="s">
        <v>30</v>
      </c>
    </row>
    <row r="11" spans="1:16">
      <c r="A11" s="21">
        <v>10</v>
      </c>
      <c r="B11" s="21" t="s">
        <v>1685</v>
      </c>
      <c r="C11" s="21" t="s">
        <v>1686</v>
      </c>
      <c r="D11" s="21" t="s">
        <v>1687</v>
      </c>
      <c r="E11" s="21" t="s">
        <v>1688</v>
      </c>
      <c r="F11" s="21">
        <v>69623106</v>
      </c>
      <c r="G11" s="21" t="s">
        <v>69</v>
      </c>
      <c r="H11" s="21" t="s">
        <v>12</v>
      </c>
      <c r="I11" s="21">
        <v>1</v>
      </c>
      <c r="J11" s="32">
        <v>42066</v>
      </c>
      <c r="K11" s="32">
        <v>42067</v>
      </c>
      <c r="L11" s="21" t="s">
        <v>1285</v>
      </c>
      <c r="M11" s="21"/>
      <c r="N11" s="21" t="s">
        <v>1066</v>
      </c>
      <c r="O11" s="28" t="s">
        <v>32</v>
      </c>
      <c r="P11" s="28" t="s">
        <v>57</v>
      </c>
    </row>
    <row r="12" spans="1:16">
      <c r="A12" s="21">
        <v>11</v>
      </c>
      <c r="B12" s="21" t="s">
        <v>1692</v>
      </c>
      <c r="C12" s="21" t="s">
        <v>1693</v>
      </c>
      <c r="D12" s="21" t="s">
        <v>1694</v>
      </c>
      <c r="E12" s="21" t="s">
        <v>1688</v>
      </c>
      <c r="F12" s="21">
        <v>69645872</v>
      </c>
      <c r="G12" s="21" t="s">
        <v>69</v>
      </c>
      <c r="H12" s="21" t="s">
        <v>12</v>
      </c>
      <c r="I12" s="21">
        <v>1</v>
      </c>
      <c r="J12" s="32">
        <v>42066</v>
      </c>
      <c r="K12" s="32">
        <v>42067</v>
      </c>
      <c r="L12" s="21" t="s">
        <v>1285</v>
      </c>
      <c r="M12" s="21"/>
      <c r="N12" s="21" t="s">
        <v>1066</v>
      </c>
      <c r="O12" s="12" t="s">
        <v>15</v>
      </c>
      <c r="P12" s="67">
        <f ca="1">SUMIF(H2:H197, "SRDF",I2:I97)</f>
        <v>3</v>
      </c>
    </row>
    <row r="13" spans="1:16">
      <c r="A13" s="21">
        <v>12</v>
      </c>
      <c r="B13" s="21" t="s">
        <v>1695</v>
      </c>
      <c r="C13" s="21" t="s">
        <v>1696</v>
      </c>
      <c r="D13" s="21" t="s">
        <v>1697</v>
      </c>
      <c r="E13" s="21" t="s">
        <v>1688</v>
      </c>
      <c r="F13" s="21">
        <v>69567046</v>
      </c>
      <c r="G13" s="21" t="s">
        <v>69</v>
      </c>
      <c r="H13" s="21" t="s">
        <v>12</v>
      </c>
      <c r="I13" s="21">
        <v>1</v>
      </c>
      <c r="J13" s="32">
        <v>42066</v>
      </c>
      <c r="K13" s="32">
        <v>42067</v>
      </c>
      <c r="L13" s="21" t="s">
        <v>1301</v>
      </c>
      <c r="M13" s="21" t="s">
        <v>327</v>
      </c>
      <c r="N13" s="21" t="s">
        <v>1066</v>
      </c>
      <c r="O13" s="12" t="s">
        <v>16</v>
      </c>
      <c r="P13" s="67">
        <f ca="1">SUMIF(H2:H197,"bcv",I2:I97)</f>
        <v>0</v>
      </c>
    </row>
    <row r="14" spans="1:16">
      <c r="A14" s="21">
        <v>13</v>
      </c>
      <c r="B14" s="21" t="s">
        <v>1872</v>
      </c>
      <c r="C14" s="21" t="s">
        <v>1873</v>
      </c>
      <c r="D14" s="21" t="s">
        <v>1874</v>
      </c>
      <c r="E14" s="21" t="s">
        <v>1875</v>
      </c>
      <c r="F14" s="21">
        <v>69637134</v>
      </c>
      <c r="G14" s="21" t="s">
        <v>69</v>
      </c>
      <c r="H14" s="21" t="s">
        <v>10</v>
      </c>
      <c r="I14" s="21">
        <v>1</v>
      </c>
      <c r="J14" s="32">
        <v>42066</v>
      </c>
      <c r="K14" s="32">
        <v>42066</v>
      </c>
      <c r="L14" s="21" t="s">
        <v>1285</v>
      </c>
      <c r="M14" s="21"/>
      <c r="N14" s="21" t="s">
        <v>43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1876</v>
      </c>
      <c r="C15" s="21" t="s">
        <v>1877</v>
      </c>
      <c r="D15" s="21" t="s">
        <v>1878</v>
      </c>
      <c r="E15" s="21" t="s">
        <v>1875</v>
      </c>
      <c r="F15" s="21">
        <v>69614272</v>
      </c>
      <c r="G15" s="21" t="s">
        <v>69</v>
      </c>
      <c r="H15" s="21" t="s">
        <v>10</v>
      </c>
      <c r="I15" s="21">
        <v>1</v>
      </c>
      <c r="J15" s="32">
        <v>42066</v>
      </c>
      <c r="K15" s="32">
        <v>42066</v>
      </c>
      <c r="L15" s="21" t="s">
        <v>1285</v>
      </c>
      <c r="M15" s="21"/>
      <c r="N15" s="21" t="s">
        <v>43</v>
      </c>
      <c r="O15" s="63"/>
      <c r="P15" s="63"/>
    </row>
    <row r="16" spans="1:16">
      <c r="A16" s="21">
        <v>15</v>
      </c>
      <c r="B16" s="21" t="s">
        <v>1879</v>
      </c>
      <c r="C16" s="21" t="s">
        <v>1880</v>
      </c>
      <c r="D16" s="21" t="s">
        <v>1881</v>
      </c>
      <c r="E16" s="21" t="s">
        <v>1875</v>
      </c>
      <c r="F16" s="21">
        <v>69630890</v>
      </c>
      <c r="G16" s="21" t="s">
        <v>74</v>
      </c>
      <c r="H16" s="21" t="s">
        <v>10</v>
      </c>
      <c r="I16" s="21">
        <v>1</v>
      </c>
      <c r="J16" s="32">
        <v>42066</v>
      </c>
      <c r="K16" s="32">
        <v>42066</v>
      </c>
      <c r="L16" s="21" t="s">
        <v>508</v>
      </c>
      <c r="M16" s="21"/>
      <c r="N16" s="21" t="s">
        <v>43</v>
      </c>
    </row>
    <row r="17" spans="1:16">
      <c r="A17" s="21">
        <v>16</v>
      </c>
      <c r="B17" s="21" t="s">
        <v>1882</v>
      </c>
      <c r="C17" s="21" t="s">
        <v>1883</v>
      </c>
      <c r="D17" s="21" t="s">
        <v>1884</v>
      </c>
      <c r="E17" s="21" t="s">
        <v>1885</v>
      </c>
      <c r="F17" s="21">
        <v>69667864</v>
      </c>
      <c r="G17" s="21" t="s">
        <v>69</v>
      </c>
      <c r="H17" s="21" t="s">
        <v>12</v>
      </c>
      <c r="I17" s="21">
        <v>1</v>
      </c>
      <c r="J17" s="32">
        <v>42066</v>
      </c>
      <c r="K17" s="32">
        <v>42067</v>
      </c>
      <c r="L17" s="21" t="s">
        <v>1301</v>
      </c>
      <c r="M17" s="21"/>
      <c r="N17" s="21" t="s">
        <v>43</v>
      </c>
    </row>
    <row r="18" spans="1:16">
      <c r="A18" s="21">
        <v>17</v>
      </c>
      <c r="B18" s="21" t="s">
        <v>1890</v>
      </c>
      <c r="C18" s="21" t="s">
        <v>1891</v>
      </c>
      <c r="D18" s="21" t="s">
        <v>1892</v>
      </c>
      <c r="E18" s="21" t="s">
        <v>1893</v>
      </c>
      <c r="F18" s="21">
        <v>69682198</v>
      </c>
      <c r="G18" s="21" t="s">
        <v>69</v>
      </c>
      <c r="H18" s="21" t="s">
        <v>10</v>
      </c>
      <c r="I18" s="21">
        <v>1</v>
      </c>
      <c r="J18" s="32">
        <v>42066</v>
      </c>
      <c r="K18" s="32">
        <v>42067</v>
      </c>
      <c r="L18" s="21" t="s">
        <v>1285</v>
      </c>
      <c r="M18" s="21"/>
      <c r="N18" s="21" t="s">
        <v>43</v>
      </c>
      <c r="O18" s="13" t="s">
        <v>5</v>
      </c>
      <c r="P18" s="13" t="s">
        <v>0</v>
      </c>
    </row>
    <row r="19" spans="1:16">
      <c r="A19" s="21">
        <v>18</v>
      </c>
      <c r="B19" s="21" t="s">
        <v>1660</v>
      </c>
      <c r="C19" s="21" t="s">
        <v>1661</v>
      </c>
      <c r="D19" s="21" t="s">
        <v>1662</v>
      </c>
      <c r="E19" s="21" t="s">
        <v>1663</v>
      </c>
      <c r="F19" s="21">
        <v>69698484</v>
      </c>
      <c r="G19" s="21" t="s">
        <v>69</v>
      </c>
      <c r="H19" s="21" t="s">
        <v>10</v>
      </c>
      <c r="I19" s="21">
        <v>1</v>
      </c>
      <c r="J19" s="32">
        <v>42067</v>
      </c>
      <c r="K19" s="32">
        <v>42069</v>
      </c>
      <c r="L19" s="21" t="s">
        <v>1285</v>
      </c>
      <c r="M19" s="21"/>
      <c r="N19" s="21" t="s">
        <v>30</v>
      </c>
      <c r="O19" s="12" t="s">
        <v>6</v>
      </c>
      <c r="P19" s="66">
        <f ca="1">SUMIF(H3:H198,"oth",J3:J98)</f>
        <v>0</v>
      </c>
    </row>
    <row r="20" spans="1:16">
      <c r="A20" s="21">
        <v>19</v>
      </c>
      <c r="B20" s="21" t="s">
        <v>1664</v>
      </c>
      <c r="C20" s="21" t="s">
        <v>1665</v>
      </c>
      <c r="D20" s="21" t="s">
        <v>1666</v>
      </c>
      <c r="E20" s="21" t="s">
        <v>1663</v>
      </c>
      <c r="F20" s="21">
        <v>69701590</v>
      </c>
      <c r="G20" s="21" t="s">
        <v>69</v>
      </c>
      <c r="H20" s="21" t="s">
        <v>10</v>
      </c>
      <c r="I20" s="21">
        <v>1</v>
      </c>
      <c r="J20" s="32">
        <v>42067</v>
      </c>
      <c r="K20" s="32">
        <v>42069</v>
      </c>
      <c r="L20" s="21" t="s">
        <v>1285</v>
      </c>
      <c r="M20" s="21"/>
      <c r="N20" s="21" t="s">
        <v>30</v>
      </c>
      <c r="O20" s="64"/>
      <c r="P20" s="65"/>
    </row>
    <row r="21" spans="1:16">
      <c r="A21" s="21">
        <v>20</v>
      </c>
      <c r="B21" s="21" t="s">
        <v>1698</v>
      </c>
      <c r="C21" s="21" t="s">
        <v>1699</v>
      </c>
      <c r="D21" s="21" t="s">
        <v>1700</v>
      </c>
      <c r="E21" s="21" t="s">
        <v>1701</v>
      </c>
      <c r="F21" s="21">
        <v>69692608</v>
      </c>
      <c r="G21" s="21" t="s">
        <v>69</v>
      </c>
      <c r="H21" s="21" t="s">
        <v>11</v>
      </c>
      <c r="I21" s="21">
        <v>1</v>
      </c>
      <c r="J21" s="32">
        <v>42067</v>
      </c>
      <c r="K21" s="32">
        <v>42068</v>
      </c>
      <c r="L21" s="21" t="s">
        <v>1285</v>
      </c>
      <c r="M21" s="21"/>
      <c r="N21" s="21" t="s">
        <v>1066</v>
      </c>
      <c r="O21" s="14" t="s">
        <v>7</v>
      </c>
      <c r="P21" s="19">
        <f ca="1">SUM(P19:P20)</f>
        <v>0</v>
      </c>
    </row>
    <row r="22" spans="1:16">
      <c r="A22" s="21">
        <v>21</v>
      </c>
      <c r="B22" s="21" t="s">
        <v>1702</v>
      </c>
      <c r="C22" s="21" t="s">
        <v>1703</v>
      </c>
      <c r="D22" s="21" t="s">
        <v>1704</v>
      </c>
      <c r="E22" s="21" t="s">
        <v>1670</v>
      </c>
      <c r="F22" s="21">
        <v>69567046</v>
      </c>
      <c r="G22" s="21" t="s">
        <v>69</v>
      </c>
      <c r="H22" s="21" t="s">
        <v>12</v>
      </c>
      <c r="I22" s="21">
        <v>1</v>
      </c>
      <c r="J22" s="32">
        <v>42067</v>
      </c>
      <c r="K22" s="32">
        <v>42069</v>
      </c>
      <c r="L22" s="21" t="s">
        <v>1301</v>
      </c>
      <c r="M22" s="21" t="s">
        <v>327</v>
      </c>
      <c r="N22" s="21" t="s">
        <v>1066</v>
      </c>
    </row>
    <row r="23" spans="1:16">
      <c r="A23" s="21">
        <v>22</v>
      </c>
      <c r="B23" s="21" t="s">
        <v>1886</v>
      </c>
      <c r="C23" s="21" t="s">
        <v>1887</v>
      </c>
      <c r="D23" s="21" t="s">
        <v>1888</v>
      </c>
      <c r="E23" s="21" t="s">
        <v>1889</v>
      </c>
      <c r="F23" s="21">
        <v>69667864</v>
      </c>
      <c r="G23" s="21" t="s">
        <v>69</v>
      </c>
      <c r="H23" s="21" t="s">
        <v>12</v>
      </c>
      <c r="I23" s="21">
        <v>1</v>
      </c>
      <c r="J23" s="32">
        <v>42067</v>
      </c>
      <c r="K23" s="32">
        <v>42068</v>
      </c>
      <c r="L23" s="21" t="s">
        <v>1285</v>
      </c>
      <c r="M23" s="21"/>
      <c r="N23" s="21" t="s">
        <v>43</v>
      </c>
    </row>
    <row r="24" spans="1:16">
      <c r="A24" s="21">
        <v>23</v>
      </c>
      <c r="B24" s="21" t="s">
        <v>1667</v>
      </c>
      <c r="C24" s="21" t="s">
        <v>1668</v>
      </c>
      <c r="D24" s="21" t="s">
        <v>1669</v>
      </c>
      <c r="E24" s="21" t="s">
        <v>1670</v>
      </c>
      <c r="F24" s="21">
        <v>69722686</v>
      </c>
      <c r="G24" s="21" t="s">
        <v>69</v>
      </c>
      <c r="H24" s="21" t="s">
        <v>12</v>
      </c>
      <c r="I24" s="21">
        <v>1</v>
      </c>
      <c r="J24" s="32">
        <v>42068</v>
      </c>
      <c r="K24" s="32">
        <v>42069</v>
      </c>
      <c r="L24" s="21" t="s">
        <v>1285</v>
      </c>
      <c r="M24" s="21"/>
      <c r="N24" s="21" t="s">
        <v>30</v>
      </c>
      <c r="O24" s="28" t="s">
        <v>56</v>
      </c>
      <c r="P24" s="28" t="s">
        <v>57</v>
      </c>
    </row>
    <row r="25" spans="1:16">
      <c r="A25" s="21">
        <v>24</v>
      </c>
      <c r="B25" s="21" t="s">
        <v>1702</v>
      </c>
      <c r="C25" s="21" t="s">
        <v>1705</v>
      </c>
      <c r="D25" s="21" t="s">
        <v>1706</v>
      </c>
      <c r="E25" s="21" t="s">
        <v>1670</v>
      </c>
      <c r="F25" s="21">
        <v>69567046</v>
      </c>
      <c r="G25" s="21" t="s">
        <v>69</v>
      </c>
      <c r="H25" s="21" t="s">
        <v>12</v>
      </c>
      <c r="I25" s="21">
        <v>1</v>
      </c>
      <c r="J25" s="32">
        <v>42068</v>
      </c>
      <c r="K25" s="32">
        <v>42069</v>
      </c>
      <c r="L25" s="21" t="s">
        <v>1285</v>
      </c>
      <c r="M25" s="21"/>
      <c r="N25" s="21" t="s">
        <v>1066</v>
      </c>
      <c r="O25" s="12" t="s">
        <v>30</v>
      </c>
      <c r="P25" s="67">
        <f ca="1">SUMIF(N2:N198,"Sankaralingam Manivel",I2:I98)</f>
        <v>24</v>
      </c>
    </row>
    <row r="26" spans="1:16" ht="25.5">
      <c r="A26" s="21">
        <v>25</v>
      </c>
      <c r="B26" s="21" t="s">
        <v>1707</v>
      </c>
      <c r="C26" s="21" t="s">
        <v>1708</v>
      </c>
      <c r="D26" s="21" t="s">
        <v>1709</v>
      </c>
      <c r="E26" s="21" t="s">
        <v>1711</v>
      </c>
      <c r="F26" s="21"/>
      <c r="G26" s="21" t="s">
        <v>1710</v>
      </c>
      <c r="H26" s="21" t="s">
        <v>12</v>
      </c>
      <c r="I26" s="21">
        <v>1</v>
      </c>
      <c r="J26" s="32">
        <v>42068</v>
      </c>
      <c r="K26" s="32">
        <v>42072</v>
      </c>
      <c r="L26" s="21" t="s">
        <v>1769</v>
      </c>
      <c r="M26" s="21"/>
      <c r="N26" s="21" t="s">
        <v>1066</v>
      </c>
      <c r="O26" s="12" t="s">
        <v>43</v>
      </c>
      <c r="P26" s="67">
        <f ca="1">SUMIF(N2:N198,"Novadaniel Joshua",I2:I98)</f>
        <v>30</v>
      </c>
    </row>
    <row r="27" spans="1:16">
      <c r="A27" s="21">
        <v>26</v>
      </c>
      <c r="B27" s="21" t="s">
        <v>1894</v>
      </c>
      <c r="C27" s="21" t="s">
        <v>1895</v>
      </c>
      <c r="D27" s="21" t="s">
        <v>1896</v>
      </c>
      <c r="E27" s="21" t="s">
        <v>1897</v>
      </c>
      <c r="F27" s="21">
        <v>69632718</v>
      </c>
      <c r="G27" s="21" t="s">
        <v>1049</v>
      </c>
      <c r="H27" s="21" t="s">
        <v>12</v>
      </c>
      <c r="I27" s="21">
        <v>1</v>
      </c>
      <c r="J27" s="32">
        <v>42068</v>
      </c>
      <c r="K27" s="32">
        <v>42073</v>
      </c>
      <c r="L27" s="21" t="s">
        <v>1898</v>
      </c>
      <c r="M27" s="21"/>
      <c r="N27" s="21" t="s">
        <v>43</v>
      </c>
      <c r="O27" s="12" t="s">
        <v>1066</v>
      </c>
      <c r="P27" s="67">
        <f ca="1">SUMIF(N2:N199,"Divakar T S",I2:I99)</f>
        <v>38</v>
      </c>
    </row>
    <row r="28" spans="1:16">
      <c r="A28" s="21">
        <v>27</v>
      </c>
      <c r="B28" s="21" t="s">
        <v>1899</v>
      </c>
      <c r="C28" s="21" t="s">
        <v>1900</v>
      </c>
      <c r="D28" s="21" t="s">
        <v>1901</v>
      </c>
      <c r="E28" s="21" t="s">
        <v>1902</v>
      </c>
      <c r="F28" s="21">
        <v>94053</v>
      </c>
      <c r="G28" s="21" t="s">
        <v>69</v>
      </c>
      <c r="H28" s="21" t="s">
        <v>10</v>
      </c>
      <c r="I28" s="21">
        <v>1</v>
      </c>
      <c r="J28" s="32">
        <v>42068</v>
      </c>
      <c r="K28" s="32">
        <v>42069</v>
      </c>
      <c r="L28" s="21" t="s">
        <v>1285</v>
      </c>
      <c r="M28" s="21"/>
      <c r="N28" s="21" t="s">
        <v>43</v>
      </c>
      <c r="O28" s="14" t="s">
        <v>8</v>
      </c>
      <c r="P28" s="15">
        <f ca="1">SUM(P25:P27)</f>
        <v>92</v>
      </c>
    </row>
    <row r="29" spans="1:16">
      <c r="A29" s="21">
        <v>28</v>
      </c>
      <c r="B29" s="21" t="s">
        <v>1903</v>
      </c>
      <c r="C29" s="21" t="s">
        <v>1904</v>
      </c>
      <c r="D29" s="21" t="s">
        <v>1905</v>
      </c>
      <c r="E29" s="21" t="s">
        <v>1906</v>
      </c>
      <c r="F29" s="21">
        <v>69557714</v>
      </c>
      <c r="G29" s="21" t="s">
        <v>74</v>
      </c>
      <c r="H29" s="21" t="s">
        <v>12</v>
      </c>
      <c r="I29" s="21">
        <v>1</v>
      </c>
      <c r="J29" s="32">
        <v>42068</v>
      </c>
      <c r="K29" s="32">
        <v>42072</v>
      </c>
      <c r="L29" s="21" t="s">
        <v>508</v>
      </c>
      <c r="M29" s="21"/>
      <c r="N29" s="21" t="s">
        <v>43</v>
      </c>
    </row>
    <row r="30" spans="1:16">
      <c r="A30" s="21">
        <v>29</v>
      </c>
      <c r="B30" s="21" t="s">
        <v>1671</v>
      </c>
      <c r="C30" s="21" t="s">
        <v>1672</v>
      </c>
      <c r="D30" s="21" t="s">
        <v>1673</v>
      </c>
      <c r="E30" s="21" t="s">
        <v>1675</v>
      </c>
      <c r="F30" s="21" t="s">
        <v>1674</v>
      </c>
      <c r="G30" s="21" t="s">
        <v>69</v>
      </c>
      <c r="H30" s="21" t="s">
        <v>10</v>
      </c>
      <c r="I30" s="21">
        <v>1</v>
      </c>
      <c r="J30" s="32">
        <v>42069</v>
      </c>
      <c r="K30" s="32">
        <v>42071</v>
      </c>
      <c r="L30" s="21" t="s">
        <v>1285</v>
      </c>
      <c r="M30" s="21"/>
      <c r="N30" s="21" t="s">
        <v>30</v>
      </c>
    </row>
    <row r="31" spans="1:16">
      <c r="A31" s="21">
        <v>30</v>
      </c>
      <c r="B31" s="21" t="s">
        <v>1676</v>
      </c>
      <c r="C31" s="21" t="s">
        <v>1677</v>
      </c>
      <c r="D31" s="21" t="s">
        <v>1678</v>
      </c>
      <c r="E31" s="21" t="s">
        <v>1679</v>
      </c>
      <c r="F31" s="21">
        <v>69763288</v>
      </c>
      <c r="G31" s="21" t="s">
        <v>69</v>
      </c>
      <c r="H31" s="21" t="s">
        <v>10</v>
      </c>
      <c r="I31" s="21">
        <v>1</v>
      </c>
      <c r="J31" s="32">
        <v>42069</v>
      </c>
      <c r="K31" s="32">
        <v>42070</v>
      </c>
      <c r="L31" s="21" t="s">
        <v>1285</v>
      </c>
      <c r="M31" s="21"/>
      <c r="N31" s="21" t="s">
        <v>30</v>
      </c>
      <c r="O31" s="28" t="s">
        <v>59</v>
      </c>
      <c r="P31" s="28" t="s">
        <v>57</v>
      </c>
    </row>
    <row r="32" spans="1:16">
      <c r="A32" s="21">
        <v>31</v>
      </c>
      <c r="B32" s="21" t="s">
        <v>1712</v>
      </c>
      <c r="C32" s="21" t="s">
        <v>1713</v>
      </c>
      <c r="D32" s="21" t="s">
        <v>1714</v>
      </c>
      <c r="E32" s="21" t="s">
        <v>1715</v>
      </c>
      <c r="F32" s="21">
        <v>69761358</v>
      </c>
      <c r="G32" s="21" t="s">
        <v>69</v>
      </c>
      <c r="H32" s="21" t="s">
        <v>11</v>
      </c>
      <c r="I32" s="21">
        <v>1</v>
      </c>
      <c r="J32" s="32">
        <v>42069</v>
      </c>
      <c r="K32" s="32">
        <v>42072</v>
      </c>
      <c r="L32" s="21" t="s">
        <v>1285</v>
      </c>
      <c r="M32" s="21"/>
      <c r="N32" s="21" t="s">
        <v>1066</v>
      </c>
      <c r="O32" s="12" t="s">
        <v>69</v>
      </c>
      <c r="P32" s="67">
        <f>SUMIF(G:G,"Disk replacement",I:I)</f>
        <v>66</v>
      </c>
    </row>
    <row r="33" spans="1:16">
      <c r="A33" s="21">
        <v>32</v>
      </c>
      <c r="B33" s="21" t="s">
        <v>1712</v>
      </c>
      <c r="C33" s="21" t="s">
        <v>1713</v>
      </c>
      <c r="D33" s="21" t="s">
        <v>1714</v>
      </c>
      <c r="E33" s="21" t="s">
        <v>1715</v>
      </c>
      <c r="F33" s="21">
        <v>69761358</v>
      </c>
      <c r="G33" s="21" t="s">
        <v>69</v>
      </c>
      <c r="H33" s="21" t="s">
        <v>11</v>
      </c>
      <c r="I33" s="21">
        <v>1</v>
      </c>
      <c r="J33" s="32">
        <v>42069</v>
      </c>
      <c r="K33" s="32">
        <v>42072</v>
      </c>
      <c r="L33" s="21" t="s">
        <v>1285</v>
      </c>
      <c r="M33" s="21"/>
      <c r="N33" s="21" t="s">
        <v>1066</v>
      </c>
      <c r="O33" s="12" t="s">
        <v>74</v>
      </c>
      <c r="P33" s="67">
        <f>SUMIF(G:G,"SPS replacement",I:I)</f>
        <v>8</v>
      </c>
    </row>
    <row r="34" spans="1:16">
      <c r="A34" s="21">
        <v>33</v>
      </c>
      <c r="B34" s="21" t="s">
        <v>66</v>
      </c>
      <c r="C34" s="21" t="s">
        <v>1770</v>
      </c>
      <c r="D34" s="21" t="s">
        <v>1771</v>
      </c>
      <c r="E34" s="21"/>
      <c r="F34" s="21" t="s">
        <v>66</v>
      </c>
      <c r="G34" s="21" t="s">
        <v>1772</v>
      </c>
      <c r="H34" s="21" t="s">
        <v>12</v>
      </c>
      <c r="I34" s="21">
        <v>1</v>
      </c>
      <c r="J34" s="32">
        <v>42069</v>
      </c>
      <c r="K34" s="32">
        <v>42076</v>
      </c>
      <c r="L34" s="21" t="s">
        <v>1773</v>
      </c>
      <c r="M34" s="21"/>
      <c r="N34" s="21" t="s">
        <v>1066</v>
      </c>
      <c r="O34" s="12" t="s">
        <v>90</v>
      </c>
      <c r="P34" s="67">
        <f>SUMIF(G:G,"SFP Replacement",I:I)</f>
        <v>0</v>
      </c>
    </row>
    <row r="35" spans="1:16" ht="25.5">
      <c r="A35" s="21">
        <v>34</v>
      </c>
      <c r="B35" s="21" t="s">
        <v>1716</v>
      </c>
      <c r="C35" s="21" t="s">
        <v>1717</v>
      </c>
      <c r="D35" s="21" t="s">
        <v>1718</v>
      </c>
      <c r="E35" s="21" t="s">
        <v>1719</v>
      </c>
      <c r="F35" s="21">
        <v>69788646</v>
      </c>
      <c r="G35" s="21" t="s">
        <v>69</v>
      </c>
      <c r="H35" s="21" t="s">
        <v>12</v>
      </c>
      <c r="I35" s="21">
        <v>1</v>
      </c>
      <c r="J35" s="32">
        <v>42072</v>
      </c>
      <c r="K35" s="32">
        <v>42073</v>
      </c>
      <c r="L35" s="21" t="s">
        <v>1285</v>
      </c>
      <c r="M35" s="21"/>
      <c r="N35" s="21" t="s">
        <v>30</v>
      </c>
      <c r="O35" s="12" t="s">
        <v>247</v>
      </c>
      <c r="P35" s="67">
        <f>SUMIF(G:G,"Supervisor module replacement",I:I)</f>
        <v>0</v>
      </c>
    </row>
    <row r="36" spans="1:16" ht="25.5">
      <c r="A36" s="21">
        <v>35</v>
      </c>
      <c r="B36" s="21" t="s">
        <v>1720</v>
      </c>
      <c r="C36" s="21" t="s">
        <v>1721</v>
      </c>
      <c r="D36" s="21" t="s">
        <v>1722</v>
      </c>
      <c r="E36" s="21" t="s">
        <v>1723</v>
      </c>
      <c r="F36" s="21">
        <v>69786082</v>
      </c>
      <c r="G36" s="21" t="s">
        <v>69</v>
      </c>
      <c r="H36" s="21" t="s">
        <v>11</v>
      </c>
      <c r="I36" s="21">
        <v>1</v>
      </c>
      <c r="J36" s="32">
        <v>42072</v>
      </c>
      <c r="K36" s="32">
        <v>42073</v>
      </c>
      <c r="L36" s="21" t="s">
        <v>1301</v>
      </c>
      <c r="M36" s="21" t="s">
        <v>327</v>
      </c>
      <c r="N36" s="21" t="s">
        <v>30</v>
      </c>
      <c r="O36" s="12" t="s">
        <v>71</v>
      </c>
      <c r="P36" s="67">
        <f>SUMIF(G:G,"Powersupply replacement",I:I)</f>
        <v>0</v>
      </c>
    </row>
    <row r="37" spans="1:16">
      <c r="A37" s="21">
        <v>36</v>
      </c>
      <c r="B37" s="21" t="s">
        <v>1774</v>
      </c>
      <c r="C37" s="21" t="s">
        <v>1775</v>
      </c>
      <c r="D37" s="21" t="s">
        <v>1776</v>
      </c>
      <c r="E37" s="21" t="s">
        <v>1723</v>
      </c>
      <c r="F37" s="21">
        <v>69790872</v>
      </c>
      <c r="G37" s="21" t="s">
        <v>69</v>
      </c>
      <c r="H37" s="21" t="s">
        <v>11</v>
      </c>
      <c r="I37" s="21">
        <v>1</v>
      </c>
      <c r="J37" s="32">
        <v>42072</v>
      </c>
      <c r="K37" s="32">
        <v>42073</v>
      </c>
      <c r="L37" s="21" t="s">
        <v>1285</v>
      </c>
      <c r="M37" s="21"/>
      <c r="N37" s="21" t="s">
        <v>1066</v>
      </c>
      <c r="O37" s="12" t="s">
        <v>70</v>
      </c>
      <c r="P37" s="67">
        <f>SUMIF(G:G,"Line card replacement",I:I)</f>
        <v>0</v>
      </c>
    </row>
    <row r="38" spans="1:16">
      <c r="A38" s="21">
        <v>37</v>
      </c>
      <c r="B38" s="21" t="s">
        <v>1777</v>
      </c>
      <c r="C38" s="21" t="s">
        <v>1778</v>
      </c>
      <c r="D38" s="21" t="s">
        <v>1779</v>
      </c>
      <c r="E38" s="21" t="s">
        <v>1780</v>
      </c>
      <c r="F38" s="21">
        <v>69808460</v>
      </c>
      <c r="G38" s="21" t="s">
        <v>69</v>
      </c>
      <c r="H38" s="21" t="s">
        <v>12</v>
      </c>
      <c r="I38" s="21">
        <v>1</v>
      </c>
      <c r="J38" s="32">
        <v>42072</v>
      </c>
      <c r="K38" s="32">
        <v>42074</v>
      </c>
      <c r="L38" s="21" t="s">
        <v>1285</v>
      </c>
      <c r="M38" s="21"/>
      <c r="N38" s="21" t="s">
        <v>1066</v>
      </c>
      <c r="O38" s="12" t="s">
        <v>473</v>
      </c>
      <c r="P38" s="67">
        <f ca="1" xml:space="preserve"> P8- SUM(P32:P37)</f>
        <v>15</v>
      </c>
    </row>
    <row r="39" spans="1:16">
      <c r="A39" s="21">
        <v>38</v>
      </c>
      <c r="B39" s="21" t="s">
        <v>1781</v>
      </c>
      <c r="C39" s="21" t="s">
        <v>1782</v>
      </c>
      <c r="D39" s="21" t="s">
        <v>1783</v>
      </c>
      <c r="E39" s="21" t="s">
        <v>1784</v>
      </c>
      <c r="F39" s="21" t="s">
        <v>1785</v>
      </c>
      <c r="G39" s="21" t="s">
        <v>69</v>
      </c>
      <c r="H39" s="21" t="s">
        <v>10</v>
      </c>
      <c r="I39" s="21">
        <v>1</v>
      </c>
      <c r="J39" s="32">
        <v>42072</v>
      </c>
      <c r="K39" s="32">
        <v>42072</v>
      </c>
      <c r="L39" s="21" t="s">
        <v>1285</v>
      </c>
      <c r="M39" s="21"/>
      <c r="N39" s="21" t="s">
        <v>1066</v>
      </c>
      <c r="O39" s="14" t="s">
        <v>8</v>
      </c>
      <c r="P39" s="15">
        <f ca="1">SUM(P32:P38)</f>
        <v>89</v>
      </c>
    </row>
    <row r="40" spans="1:16" ht="25.5">
      <c r="A40" s="21">
        <v>39</v>
      </c>
      <c r="B40" s="21" t="s">
        <v>1870</v>
      </c>
      <c r="C40" s="21" t="s">
        <v>66</v>
      </c>
      <c r="D40" s="21" t="s">
        <v>66</v>
      </c>
      <c r="E40" s="21" t="s">
        <v>1871</v>
      </c>
      <c r="F40" s="21"/>
      <c r="G40" s="21" t="s">
        <v>136</v>
      </c>
      <c r="H40" s="21" t="s">
        <v>15</v>
      </c>
      <c r="I40" s="21">
        <v>1</v>
      </c>
      <c r="J40" s="32">
        <v>42072</v>
      </c>
      <c r="K40" s="32">
        <v>42075</v>
      </c>
      <c r="L40" s="21" t="s">
        <v>1196</v>
      </c>
      <c r="M40" s="21"/>
      <c r="N40" s="21" t="s">
        <v>1066</v>
      </c>
    </row>
    <row r="41" spans="1:16">
      <c r="A41" s="21">
        <v>40</v>
      </c>
      <c r="B41" s="21" t="s">
        <v>1907</v>
      </c>
      <c r="C41" s="21" t="s">
        <v>1908</v>
      </c>
      <c r="D41" s="21" t="s">
        <v>1909</v>
      </c>
      <c r="E41" s="21" t="s">
        <v>1910</v>
      </c>
      <c r="F41" s="21" t="s">
        <v>1911</v>
      </c>
      <c r="G41" s="21" t="s">
        <v>1912</v>
      </c>
      <c r="H41" s="21" t="s">
        <v>12</v>
      </c>
      <c r="I41" s="21">
        <v>1</v>
      </c>
      <c r="J41" s="32">
        <v>42072</v>
      </c>
      <c r="K41" s="32">
        <v>42073</v>
      </c>
      <c r="L41" s="21" t="s">
        <v>1913</v>
      </c>
      <c r="M41" s="21"/>
      <c r="N41" s="21" t="s">
        <v>43</v>
      </c>
    </row>
    <row r="42" spans="1:16">
      <c r="A42" s="21">
        <v>41</v>
      </c>
      <c r="B42" s="21" t="s">
        <v>1914</v>
      </c>
      <c r="C42" s="21" t="s">
        <v>1915</v>
      </c>
      <c r="D42" s="21" t="s">
        <v>1916</v>
      </c>
      <c r="E42" s="21" t="s">
        <v>1917</v>
      </c>
      <c r="F42" s="21">
        <v>69784310</v>
      </c>
      <c r="G42" s="21" t="s">
        <v>69</v>
      </c>
      <c r="H42" s="21" t="s">
        <v>10</v>
      </c>
      <c r="I42" s="21">
        <v>1</v>
      </c>
      <c r="J42" s="32">
        <v>42072</v>
      </c>
      <c r="K42" s="32">
        <v>42072</v>
      </c>
      <c r="L42" s="21" t="s">
        <v>1285</v>
      </c>
      <c r="M42" s="21"/>
      <c r="N42" s="21" t="s">
        <v>43</v>
      </c>
    </row>
    <row r="43" spans="1:16">
      <c r="A43" s="21">
        <v>42</v>
      </c>
      <c r="B43" s="21" t="s">
        <v>1724</v>
      </c>
      <c r="C43" s="21" t="s">
        <v>1725</v>
      </c>
      <c r="D43" s="21"/>
      <c r="E43" s="21" t="s">
        <v>1729</v>
      </c>
      <c r="F43" s="21">
        <v>68857830</v>
      </c>
      <c r="G43" s="21" t="s">
        <v>1730</v>
      </c>
      <c r="H43" s="21" t="s">
        <v>12</v>
      </c>
      <c r="I43" s="21">
        <v>1</v>
      </c>
      <c r="J43" s="32">
        <v>42073</v>
      </c>
      <c r="K43" s="32">
        <v>42074</v>
      </c>
      <c r="L43" s="21" t="s">
        <v>1306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1726</v>
      </c>
      <c r="C44" s="21" t="s">
        <v>1727</v>
      </c>
      <c r="D44" s="21" t="s">
        <v>1728</v>
      </c>
      <c r="E44" s="21" t="s">
        <v>1731</v>
      </c>
      <c r="F44" s="21">
        <v>69793114</v>
      </c>
      <c r="G44" s="21" t="s">
        <v>69</v>
      </c>
      <c r="H44" s="21" t="s">
        <v>13</v>
      </c>
      <c r="I44" s="21">
        <v>1</v>
      </c>
      <c r="J44" s="32">
        <v>42073</v>
      </c>
      <c r="K44" s="32">
        <v>42076</v>
      </c>
      <c r="L44" s="21" t="s">
        <v>1301</v>
      </c>
      <c r="M44" s="21" t="s">
        <v>327</v>
      </c>
      <c r="N44" s="21" t="s">
        <v>30</v>
      </c>
      <c r="O44" s="12" t="s">
        <v>327</v>
      </c>
      <c r="P44" s="67">
        <f>SUMIF(M:M,"Vendor",I:I)</f>
        <v>7</v>
      </c>
    </row>
    <row r="45" spans="1:16">
      <c r="A45" s="21">
        <v>44</v>
      </c>
      <c r="B45" s="21" t="s">
        <v>1732</v>
      </c>
      <c r="C45" s="21" t="s">
        <v>1733</v>
      </c>
      <c r="D45" s="21" t="s">
        <v>1734</v>
      </c>
      <c r="E45" s="21" t="s">
        <v>1735</v>
      </c>
      <c r="F45" s="21">
        <v>69841148</v>
      </c>
      <c r="G45" s="21" t="s">
        <v>69</v>
      </c>
      <c r="H45" s="21" t="s">
        <v>10</v>
      </c>
      <c r="I45" s="21">
        <v>1</v>
      </c>
      <c r="J45" s="32">
        <v>42073</v>
      </c>
      <c r="K45" s="32">
        <v>42074</v>
      </c>
      <c r="L45" s="21" t="s">
        <v>1301</v>
      </c>
      <c r="M45" s="21" t="s">
        <v>327</v>
      </c>
      <c r="N45" s="21" t="s">
        <v>30</v>
      </c>
      <c r="O45" s="12" t="s">
        <v>471</v>
      </c>
      <c r="P45" s="67">
        <f>SUMIF(M:M,"Change",I:I)</f>
        <v>0</v>
      </c>
    </row>
    <row r="46" spans="1:16">
      <c r="A46" s="21">
        <v>45</v>
      </c>
      <c r="B46" s="21" t="s">
        <v>1786</v>
      </c>
      <c r="C46" s="21" t="s">
        <v>1787</v>
      </c>
      <c r="D46" s="21" t="s">
        <v>1788</v>
      </c>
      <c r="E46" s="21" t="s">
        <v>1789</v>
      </c>
      <c r="F46" s="21">
        <v>69843030</v>
      </c>
      <c r="G46" s="21" t="s">
        <v>69</v>
      </c>
      <c r="H46" s="21" t="s">
        <v>11</v>
      </c>
      <c r="I46" s="21">
        <v>1</v>
      </c>
      <c r="J46" s="32">
        <v>42073</v>
      </c>
      <c r="K46" s="32">
        <v>42074</v>
      </c>
      <c r="L46" s="21" t="s">
        <v>1285</v>
      </c>
      <c r="M46" s="21"/>
      <c r="N46" s="21" t="s">
        <v>1066</v>
      </c>
      <c r="O46" s="12" t="s">
        <v>472</v>
      </c>
      <c r="P46" s="67">
        <f>SUMIF(M:M,"CMP",I:I)</f>
        <v>0</v>
      </c>
    </row>
    <row r="47" spans="1:16">
      <c r="A47" s="21">
        <v>46</v>
      </c>
      <c r="B47" s="21" t="s">
        <v>1790</v>
      </c>
      <c r="C47" s="21" t="s">
        <v>1791</v>
      </c>
      <c r="D47" s="21" t="s">
        <v>1792</v>
      </c>
      <c r="E47" s="21" t="s">
        <v>1729</v>
      </c>
      <c r="F47" s="21">
        <v>69834534</v>
      </c>
      <c r="G47" s="21" t="s">
        <v>69</v>
      </c>
      <c r="H47" s="21" t="s">
        <v>12</v>
      </c>
      <c r="I47" s="21">
        <v>1</v>
      </c>
      <c r="J47" s="32">
        <v>42073</v>
      </c>
      <c r="K47" s="32">
        <v>42075</v>
      </c>
      <c r="L47" s="21" t="s">
        <v>1285</v>
      </c>
      <c r="M47" s="21"/>
      <c r="N47" s="21" t="s">
        <v>1066</v>
      </c>
      <c r="O47" s="12" t="s">
        <v>469</v>
      </c>
      <c r="P47" s="67">
        <f>SUMIF(M:M,"SA",I:I)</f>
        <v>0</v>
      </c>
    </row>
    <row r="48" spans="1:16">
      <c r="A48" s="21">
        <v>47</v>
      </c>
      <c r="B48" s="21" t="s">
        <v>1918</v>
      </c>
      <c r="C48" s="21" t="s">
        <v>1919</v>
      </c>
      <c r="D48" s="21" t="s">
        <v>1920</v>
      </c>
      <c r="E48" s="21" t="s">
        <v>1921</v>
      </c>
      <c r="F48" s="21">
        <v>69797966</v>
      </c>
      <c r="G48" s="21" t="s">
        <v>69</v>
      </c>
      <c r="H48" s="21" t="s">
        <v>12</v>
      </c>
      <c r="I48" s="21">
        <v>1</v>
      </c>
      <c r="J48" s="32">
        <v>42073</v>
      </c>
      <c r="K48" s="32">
        <v>42074</v>
      </c>
      <c r="L48" s="21" t="s">
        <v>1285</v>
      </c>
      <c r="M48" s="21"/>
      <c r="N48" s="21" t="s">
        <v>43</v>
      </c>
      <c r="O48" s="14" t="s">
        <v>8</v>
      </c>
      <c r="P48" s="15">
        <f>SUM(P44:P47)</f>
        <v>7</v>
      </c>
    </row>
    <row r="49" spans="1:14">
      <c r="A49" s="21">
        <v>48</v>
      </c>
      <c r="B49" s="21" t="s">
        <v>1922</v>
      </c>
      <c r="C49" s="21" t="s">
        <v>1923</v>
      </c>
      <c r="D49" s="21" t="s">
        <v>1924</v>
      </c>
      <c r="E49" s="21" t="s">
        <v>1925</v>
      </c>
      <c r="F49" s="21">
        <v>69833640</v>
      </c>
      <c r="G49" s="21" t="s">
        <v>69</v>
      </c>
      <c r="H49" s="21" t="s">
        <v>11</v>
      </c>
      <c r="I49" s="21">
        <v>1</v>
      </c>
      <c r="J49" s="32">
        <v>42073</v>
      </c>
      <c r="K49" s="32">
        <v>42074</v>
      </c>
      <c r="L49" s="21" t="s">
        <v>1926</v>
      </c>
      <c r="M49" s="21"/>
      <c r="N49" s="21" t="s">
        <v>43</v>
      </c>
    </row>
    <row r="50" spans="1:14">
      <c r="A50" s="21">
        <v>49</v>
      </c>
      <c r="B50" s="21" t="s">
        <v>1736</v>
      </c>
      <c r="C50" s="21" t="s">
        <v>1737</v>
      </c>
      <c r="D50" s="21" t="s">
        <v>1738</v>
      </c>
      <c r="E50" s="21" t="s">
        <v>1739</v>
      </c>
      <c r="F50" s="21">
        <v>69841148</v>
      </c>
      <c r="G50" s="21" t="s">
        <v>69</v>
      </c>
      <c r="H50" s="21" t="s">
        <v>10</v>
      </c>
      <c r="I50" s="21">
        <v>1</v>
      </c>
      <c r="J50" s="32">
        <v>42074</v>
      </c>
      <c r="K50" s="32">
        <v>42075</v>
      </c>
      <c r="L50" s="21" t="s">
        <v>1285</v>
      </c>
      <c r="M50" s="21"/>
      <c r="N50" s="21" t="s">
        <v>30</v>
      </c>
    </row>
    <row r="51" spans="1:14">
      <c r="A51" s="21">
        <v>50</v>
      </c>
      <c r="B51" s="21" t="s">
        <v>1740</v>
      </c>
      <c r="C51" s="21" t="s">
        <v>1741</v>
      </c>
      <c r="D51" s="21" t="s">
        <v>1742</v>
      </c>
      <c r="E51" s="21" t="s">
        <v>1743</v>
      </c>
      <c r="F51" s="21">
        <v>69877062</v>
      </c>
      <c r="G51" s="21" t="s">
        <v>1744</v>
      </c>
      <c r="H51" s="21" t="s">
        <v>12</v>
      </c>
      <c r="I51" s="21">
        <v>1</v>
      </c>
      <c r="J51" s="32">
        <v>42074</v>
      </c>
      <c r="K51" s="32">
        <v>42079</v>
      </c>
      <c r="L51" s="21" t="s">
        <v>1750</v>
      </c>
      <c r="M51" s="21"/>
      <c r="N51" s="21" t="s">
        <v>30</v>
      </c>
    </row>
    <row r="52" spans="1:14">
      <c r="A52" s="21">
        <v>51</v>
      </c>
      <c r="B52" s="21" t="s">
        <v>1793</v>
      </c>
      <c r="C52" s="21" t="s">
        <v>1794</v>
      </c>
      <c r="D52" s="21" t="s">
        <v>1795</v>
      </c>
      <c r="E52" s="21" t="s">
        <v>1729</v>
      </c>
      <c r="F52" s="21">
        <v>69474322</v>
      </c>
      <c r="G52" s="21" t="s">
        <v>69</v>
      </c>
      <c r="H52" s="21" t="s">
        <v>12</v>
      </c>
      <c r="I52" s="21">
        <v>1</v>
      </c>
      <c r="J52" s="32">
        <v>42074</v>
      </c>
      <c r="K52" s="32">
        <v>42075</v>
      </c>
      <c r="L52" s="21" t="s">
        <v>1285</v>
      </c>
      <c r="M52" s="21"/>
      <c r="N52" s="21" t="s">
        <v>1066</v>
      </c>
    </row>
    <row r="53" spans="1:14">
      <c r="A53" s="21">
        <v>52</v>
      </c>
      <c r="B53" s="21" t="s">
        <v>1796</v>
      </c>
      <c r="C53" s="21" t="s">
        <v>1797</v>
      </c>
      <c r="D53" s="21" t="s">
        <v>1798</v>
      </c>
      <c r="E53" s="21" t="s">
        <v>1799</v>
      </c>
      <c r="F53" s="21">
        <v>69893734</v>
      </c>
      <c r="G53" s="21" t="s">
        <v>69</v>
      </c>
      <c r="H53" s="21" t="s">
        <v>12</v>
      </c>
      <c r="I53" s="21">
        <v>1</v>
      </c>
      <c r="J53" s="32">
        <v>42075</v>
      </c>
      <c r="K53" s="32">
        <v>42080</v>
      </c>
      <c r="L53" s="21" t="s">
        <v>1285</v>
      </c>
      <c r="M53" s="21"/>
      <c r="N53" s="21" t="s">
        <v>1066</v>
      </c>
    </row>
    <row r="54" spans="1:14">
      <c r="A54" s="21">
        <v>53</v>
      </c>
      <c r="B54" s="21" t="s">
        <v>1927</v>
      </c>
      <c r="C54" s="21" t="s">
        <v>1928</v>
      </c>
      <c r="D54" s="21" t="s">
        <v>1929</v>
      </c>
      <c r="E54" s="21" t="s">
        <v>1930</v>
      </c>
      <c r="F54" s="21">
        <v>69868784</v>
      </c>
      <c r="G54" s="21" t="s">
        <v>69</v>
      </c>
      <c r="H54" s="21" t="s">
        <v>12</v>
      </c>
      <c r="I54" s="21">
        <v>1</v>
      </c>
      <c r="J54" s="32">
        <v>42075</v>
      </c>
      <c r="K54" s="32">
        <v>42076</v>
      </c>
      <c r="L54" s="21" t="s">
        <v>1285</v>
      </c>
      <c r="M54" s="21"/>
      <c r="N54" s="21" t="s">
        <v>43</v>
      </c>
    </row>
    <row r="55" spans="1:14">
      <c r="A55" s="21">
        <v>54</v>
      </c>
      <c r="B55" s="21" t="s">
        <v>1745</v>
      </c>
      <c r="C55" s="21" t="s">
        <v>1746</v>
      </c>
      <c r="D55" s="21" t="s">
        <v>1747</v>
      </c>
      <c r="E55" s="21" t="s">
        <v>1748</v>
      </c>
      <c r="F55" s="21">
        <v>69780444</v>
      </c>
      <c r="G55" s="21" t="s">
        <v>1749</v>
      </c>
      <c r="H55" s="21" t="s">
        <v>12</v>
      </c>
      <c r="I55" s="21">
        <v>1</v>
      </c>
      <c r="J55" s="32">
        <v>42076</v>
      </c>
      <c r="K55" s="32">
        <v>42079</v>
      </c>
      <c r="L55" s="21" t="s">
        <v>1768</v>
      </c>
      <c r="M55" s="21"/>
      <c r="N55" s="21" t="s">
        <v>30</v>
      </c>
    </row>
    <row r="56" spans="1:14">
      <c r="A56" s="21">
        <v>55</v>
      </c>
      <c r="B56" s="21" t="s">
        <v>1800</v>
      </c>
      <c r="C56" s="21" t="s">
        <v>1801</v>
      </c>
      <c r="D56" s="21" t="s">
        <v>1802</v>
      </c>
      <c r="E56" s="21" t="s">
        <v>1803</v>
      </c>
      <c r="F56" s="21">
        <v>69793114</v>
      </c>
      <c r="G56" s="21" t="s">
        <v>69</v>
      </c>
      <c r="H56" s="21" t="s">
        <v>13</v>
      </c>
      <c r="I56" s="21">
        <v>1</v>
      </c>
      <c r="J56" s="32">
        <v>42076</v>
      </c>
      <c r="K56" s="32">
        <v>42080</v>
      </c>
      <c r="L56" s="21" t="s">
        <v>1285</v>
      </c>
      <c r="M56" s="21"/>
      <c r="N56" s="21" t="s">
        <v>1066</v>
      </c>
    </row>
    <row r="57" spans="1:14">
      <c r="A57" s="21">
        <v>56</v>
      </c>
      <c r="B57" s="21" t="s">
        <v>1931</v>
      </c>
      <c r="C57" s="21" t="s">
        <v>1932</v>
      </c>
      <c r="D57" s="21" t="s">
        <v>1933</v>
      </c>
      <c r="E57" s="21" t="s">
        <v>1934</v>
      </c>
      <c r="F57" s="21">
        <v>69820596</v>
      </c>
      <c r="G57" s="21" t="s">
        <v>74</v>
      </c>
      <c r="H57" s="21" t="s">
        <v>12</v>
      </c>
      <c r="I57" s="21">
        <v>1</v>
      </c>
      <c r="J57" s="32">
        <v>42076</v>
      </c>
      <c r="K57" s="32">
        <v>42079</v>
      </c>
      <c r="L57" s="21" t="s">
        <v>508</v>
      </c>
      <c r="M57" s="21"/>
      <c r="N57" s="21" t="s">
        <v>43</v>
      </c>
    </row>
    <row r="58" spans="1:14">
      <c r="A58" s="21">
        <v>57</v>
      </c>
      <c r="B58" s="21" t="s">
        <v>1935</v>
      </c>
      <c r="C58" s="21" t="s">
        <v>1936</v>
      </c>
      <c r="D58" s="21" t="s">
        <v>1937</v>
      </c>
      <c r="E58" s="21" t="s">
        <v>1938</v>
      </c>
      <c r="F58" s="21">
        <v>69922334</v>
      </c>
      <c r="G58" s="21" t="s">
        <v>69</v>
      </c>
      <c r="H58" s="21" t="s">
        <v>12</v>
      </c>
      <c r="I58" s="21">
        <v>1</v>
      </c>
      <c r="J58" s="32">
        <v>42076</v>
      </c>
      <c r="K58" s="32">
        <v>42079</v>
      </c>
      <c r="L58" s="21" t="s">
        <v>1301</v>
      </c>
      <c r="M58" s="21"/>
      <c r="N58" s="21" t="s">
        <v>43</v>
      </c>
    </row>
    <row r="59" spans="1:14">
      <c r="A59" s="21">
        <v>58</v>
      </c>
      <c r="B59" s="21" t="s">
        <v>66</v>
      </c>
      <c r="C59" s="21" t="s">
        <v>66</v>
      </c>
      <c r="D59" s="21" t="s">
        <v>1804</v>
      </c>
      <c r="E59" s="21"/>
      <c r="F59" s="21"/>
      <c r="G59" s="21" t="s">
        <v>1805</v>
      </c>
      <c r="H59" s="21" t="s">
        <v>13</v>
      </c>
      <c r="I59" s="21">
        <v>1</v>
      </c>
      <c r="J59" s="32">
        <v>42079</v>
      </c>
      <c r="L59" s="21"/>
      <c r="M59" s="21"/>
      <c r="N59" s="21" t="s">
        <v>1066</v>
      </c>
    </row>
    <row r="60" spans="1:14">
      <c r="A60" s="21">
        <v>59</v>
      </c>
      <c r="B60" s="21" t="s">
        <v>1806</v>
      </c>
      <c r="C60" s="21" t="s">
        <v>1807</v>
      </c>
      <c r="D60" s="21" t="s">
        <v>1808</v>
      </c>
      <c r="E60" s="21" t="s">
        <v>1810</v>
      </c>
      <c r="F60" s="21" t="s">
        <v>1809</v>
      </c>
      <c r="G60" s="21" t="s">
        <v>69</v>
      </c>
      <c r="H60" s="21" t="s">
        <v>10</v>
      </c>
      <c r="I60" s="21">
        <v>1</v>
      </c>
      <c r="J60" s="32">
        <v>42079</v>
      </c>
      <c r="K60" s="32">
        <v>42080</v>
      </c>
      <c r="L60" s="21" t="s">
        <v>1285</v>
      </c>
      <c r="M60" s="21"/>
      <c r="N60" s="21" t="s">
        <v>1066</v>
      </c>
    </row>
    <row r="61" spans="1:14" ht="25.5">
      <c r="A61" s="21">
        <v>60</v>
      </c>
      <c r="B61" s="21" t="s">
        <v>1811</v>
      </c>
      <c r="C61" s="21" t="s">
        <v>1812</v>
      </c>
      <c r="D61" s="21" t="s">
        <v>1813</v>
      </c>
      <c r="E61" s="21" t="s">
        <v>1810</v>
      </c>
      <c r="F61" s="21" t="s">
        <v>1814</v>
      </c>
      <c r="G61" s="21" t="s">
        <v>69</v>
      </c>
      <c r="H61" s="21" t="s">
        <v>10</v>
      </c>
      <c r="I61" s="21">
        <v>1</v>
      </c>
      <c r="J61" s="32">
        <v>42079</v>
      </c>
      <c r="K61" s="32">
        <v>42079</v>
      </c>
      <c r="L61" s="21" t="s">
        <v>1285</v>
      </c>
      <c r="M61" s="21"/>
      <c r="N61" s="21" t="s">
        <v>1066</v>
      </c>
    </row>
    <row r="62" spans="1:14">
      <c r="A62" s="21">
        <v>61</v>
      </c>
      <c r="B62" s="21" t="s">
        <v>1815</v>
      </c>
      <c r="C62" s="21" t="s">
        <v>1816</v>
      </c>
      <c r="D62" s="21" t="s">
        <v>1817</v>
      </c>
      <c r="E62" s="21" t="s">
        <v>1810</v>
      </c>
      <c r="F62" s="21" t="s">
        <v>1818</v>
      </c>
      <c r="G62" s="21" t="s">
        <v>69</v>
      </c>
      <c r="H62" s="21" t="s">
        <v>10</v>
      </c>
      <c r="I62" s="21">
        <v>1</v>
      </c>
      <c r="J62" s="32">
        <v>42079</v>
      </c>
      <c r="K62" s="32">
        <v>42079</v>
      </c>
      <c r="L62" s="21" t="s">
        <v>1285</v>
      </c>
      <c r="M62" s="21"/>
      <c r="N62" s="21" t="s">
        <v>1066</v>
      </c>
    </row>
    <row r="63" spans="1:14" ht="25.5">
      <c r="A63" s="21">
        <v>62</v>
      </c>
      <c r="B63" s="21" t="s">
        <v>1819</v>
      </c>
      <c r="C63" s="21" t="s">
        <v>1820</v>
      </c>
      <c r="D63" s="21" t="s">
        <v>1822</v>
      </c>
      <c r="E63" s="21" t="s">
        <v>1810</v>
      </c>
      <c r="F63" s="21" t="s">
        <v>1821</v>
      </c>
      <c r="G63" s="21" t="s">
        <v>1824</v>
      </c>
      <c r="H63" s="21" t="s">
        <v>10</v>
      </c>
      <c r="I63" s="21">
        <v>1</v>
      </c>
      <c r="J63" s="32">
        <v>42079</v>
      </c>
      <c r="K63" s="32">
        <v>42080</v>
      </c>
      <c r="L63" s="21" t="s">
        <v>1823</v>
      </c>
      <c r="M63" s="21"/>
      <c r="N63" s="21" t="s">
        <v>1066</v>
      </c>
    </row>
    <row r="64" spans="1:14">
      <c r="A64" s="21">
        <v>63</v>
      </c>
      <c r="B64" s="21" t="s">
        <v>1939</v>
      </c>
      <c r="C64" s="21" t="s">
        <v>1940</v>
      </c>
      <c r="D64" s="21" t="s">
        <v>1941</v>
      </c>
      <c r="E64" s="21" t="s">
        <v>1942</v>
      </c>
      <c r="F64" s="21">
        <v>69922334</v>
      </c>
      <c r="G64" s="21" t="s">
        <v>69</v>
      </c>
      <c r="H64" s="21" t="s">
        <v>12</v>
      </c>
      <c r="I64" s="21">
        <v>1</v>
      </c>
      <c r="J64" s="32">
        <v>42079</v>
      </c>
      <c r="K64" s="32">
        <v>42080</v>
      </c>
      <c r="L64" s="21" t="s">
        <v>1285</v>
      </c>
      <c r="M64" s="21"/>
      <c r="N64" s="21" t="s">
        <v>43</v>
      </c>
    </row>
    <row r="65" spans="1:14">
      <c r="A65" s="21">
        <v>64</v>
      </c>
      <c r="B65" s="21" t="s">
        <v>1943</v>
      </c>
      <c r="C65" s="21" t="s">
        <v>1944</v>
      </c>
      <c r="D65" s="21" t="s">
        <v>1945</v>
      </c>
      <c r="E65" s="21" t="s">
        <v>1942</v>
      </c>
      <c r="F65" s="21">
        <v>69930870</v>
      </c>
      <c r="G65" s="21" t="s">
        <v>69</v>
      </c>
      <c r="H65" s="21" t="s">
        <v>12</v>
      </c>
      <c r="I65" s="21">
        <v>1</v>
      </c>
      <c r="J65" s="32">
        <v>42079</v>
      </c>
      <c r="K65" s="32">
        <v>42080</v>
      </c>
      <c r="L65" s="21" t="s">
        <v>1285</v>
      </c>
      <c r="M65" s="21"/>
      <c r="N65" s="21" t="s">
        <v>43</v>
      </c>
    </row>
    <row r="66" spans="1:14">
      <c r="A66" s="21">
        <v>65</v>
      </c>
      <c r="B66" s="21" t="s">
        <v>1946</v>
      </c>
      <c r="C66" s="21" t="s">
        <v>1947</v>
      </c>
      <c r="D66" s="21" t="s">
        <v>1948</v>
      </c>
      <c r="E66" s="21" t="s">
        <v>1942</v>
      </c>
      <c r="F66" s="21">
        <v>69944586</v>
      </c>
      <c r="G66" s="21" t="s">
        <v>69</v>
      </c>
      <c r="H66" s="21" t="s">
        <v>12</v>
      </c>
      <c r="I66" s="21">
        <v>1</v>
      </c>
      <c r="J66" s="32">
        <v>42079</v>
      </c>
      <c r="K66" s="32">
        <v>42080</v>
      </c>
      <c r="L66" s="21" t="s">
        <v>1285</v>
      </c>
      <c r="M66" s="21"/>
      <c r="N66" s="21" t="s">
        <v>43</v>
      </c>
    </row>
    <row r="67" spans="1:14">
      <c r="A67" s="21">
        <v>66</v>
      </c>
      <c r="B67" s="21" t="s">
        <v>1949</v>
      </c>
      <c r="C67" s="21" t="s">
        <v>1950</v>
      </c>
      <c r="D67" s="21" t="s">
        <v>1951</v>
      </c>
      <c r="E67" s="21" t="s">
        <v>1952</v>
      </c>
      <c r="F67" s="21">
        <v>69981932</v>
      </c>
      <c r="G67" s="21" t="s">
        <v>69</v>
      </c>
      <c r="H67" s="21" t="s">
        <v>12</v>
      </c>
      <c r="I67" s="21">
        <v>1</v>
      </c>
      <c r="J67" s="32">
        <v>42079</v>
      </c>
      <c r="K67" s="32">
        <v>42081</v>
      </c>
      <c r="L67" s="21" t="s">
        <v>1285</v>
      </c>
      <c r="M67" s="21"/>
      <c r="N67" s="21" t="s">
        <v>43</v>
      </c>
    </row>
    <row r="68" spans="1:14">
      <c r="A68" s="21">
        <v>67</v>
      </c>
      <c r="B68" s="21" t="s">
        <v>1751</v>
      </c>
      <c r="C68" s="21" t="s">
        <v>1752</v>
      </c>
      <c r="D68" s="21" t="s">
        <v>1753</v>
      </c>
      <c r="E68" s="21" t="s">
        <v>1754</v>
      </c>
      <c r="F68" s="21">
        <v>69779072</v>
      </c>
      <c r="G68" s="21" t="s">
        <v>1730</v>
      </c>
      <c r="H68" s="21" t="s">
        <v>12</v>
      </c>
      <c r="I68" s="21">
        <v>1</v>
      </c>
      <c r="J68" s="32">
        <v>42080</v>
      </c>
      <c r="K68" s="32">
        <v>42081</v>
      </c>
      <c r="L68" s="21" t="s">
        <v>1301</v>
      </c>
      <c r="M68" s="21" t="s">
        <v>327</v>
      </c>
      <c r="N68" s="21" t="s">
        <v>30</v>
      </c>
    </row>
    <row r="69" spans="1:14">
      <c r="A69" s="21">
        <v>68</v>
      </c>
      <c r="B69" s="21" t="s">
        <v>1755</v>
      </c>
      <c r="C69" s="21" t="s">
        <v>1756</v>
      </c>
      <c r="D69" s="21" t="s">
        <v>1757</v>
      </c>
      <c r="E69" s="21" t="s">
        <v>1758</v>
      </c>
      <c r="F69" s="21">
        <v>70013028</v>
      </c>
      <c r="G69" s="21" t="s">
        <v>69</v>
      </c>
      <c r="H69" s="21" t="s">
        <v>10</v>
      </c>
      <c r="I69" s="21">
        <v>1</v>
      </c>
      <c r="J69" s="32">
        <v>42080</v>
      </c>
      <c r="K69" s="32">
        <v>42081</v>
      </c>
      <c r="L69" s="21" t="s">
        <v>1285</v>
      </c>
      <c r="M69" s="21"/>
      <c r="N69" s="21" t="s">
        <v>30</v>
      </c>
    </row>
    <row r="70" spans="1:14">
      <c r="A70" s="21">
        <v>69</v>
      </c>
      <c r="B70" s="21" t="s">
        <v>1825</v>
      </c>
      <c r="C70" s="21" t="s">
        <v>1826</v>
      </c>
      <c r="D70" s="21" t="s">
        <v>1827</v>
      </c>
      <c r="E70" s="21" t="s">
        <v>1828</v>
      </c>
      <c r="F70" s="21">
        <v>70001998</v>
      </c>
      <c r="G70" s="21" t="s">
        <v>69</v>
      </c>
      <c r="H70" s="21" t="s">
        <v>12</v>
      </c>
      <c r="I70" s="21">
        <v>1</v>
      </c>
      <c r="J70" s="32">
        <v>42080</v>
      </c>
      <c r="K70" s="32">
        <v>42082</v>
      </c>
      <c r="L70" s="21" t="s">
        <v>1285</v>
      </c>
      <c r="M70" s="21"/>
      <c r="N70" s="21" t="s">
        <v>1066</v>
      </c>
    </row>
    <row r="71" spans="1:14">
      <c r="A71" s="21">
        <v>70</v>
      </c>
      <c r="B71" s="21" t="s">
        <v>1829</v>
      </c>
      <c r="C71" s="21" t="s">
        <v>1830</v>
      </c>
      <c r="D71" s="21" t="s">
        <v>1831</v>
      </c>
      <c r="E71" s="21" t="s">
        <v>1758</v>
      </c>
      <c r="F71" s="21">
        <v>69961884</v>
      </c>
      <c r="G71" s="21" t="s">
        <v>69</v>
      </c>
      <c r="H71" s="21" t="s">
        <v>10</v>
      </c>
      <c r="I71" s="21">
        <v>1</v>
      </c>
      <c r="J71" s="32">
        <v>42080</v>
      </c>
      <c r="K71" s="32">
        <v>42081</v>
      </c>
      <c r="L71" s="21" t="s">
        <v>1285</v>
      </c>
      <c r="M71" s="21"/>
      <c r="N71" s="21" t="s">
        <v>1066</v>
      </c>
    </row>
    <row r="72" spans="1:14">
      <c r="A72" s="21">
        <v>71</v>
      </c>
      <c r="B72" s="21" t="s">
        <v>1832</v>
      </c>
      <c r="C72" s="21" t="s">
        <v>1833</v>
      </c>
      <c r="D72" s="21" t="s">
        <v>1834</v>
      </c>
      <c r="E72" s="21" t="s">
        <v>1828</v>
      </c>
      <c r="F72" s="21">
        <v>70010432</v>
      </c>
      <c r="G72" s="21" t="s">
        <v>69</v>
      </c>
      <c r="H72" s="21" t="s">
        <v>12</v>
      </c>
      <c r="I72" s="21">
        <v>1</v>
      </c>
      <c r="J72" s="32">
        <v>42080</v>
      </c>
      <c r="K72" s="32">
        <v>42082</v>
      </c>
      <c r="L72" s="21" t="s">
        <v>1285</v>
      </c>
      <c r="M72" s="21"/>
      <c r="N72" s="21" t="s">
        <v>1066</v>
      </c>
    </row>
    <row r="73" spans="1:14">
      <c r="A73" s="21">
        <v>72</v>
      </c>
      <c r="B73" s="21" t="s">
        <v>1953</v>
      </c>
      <c r="C73" s="21" t="s">
        <v>1954</v>
      </c>
      <c r="D73" s="21" t="s">
        <v>1955</v>
      </c>
      <c r="E73" s="21" t="s">
        <v>1952</v>
      </c>
      <c r="F73" s="21">
        <v>69980724</v>
      </c>
      <c r="G73" s="21" t="s">
        <v>1049</v>
      </c>
      <c r="H73" s="21" t="s">
        <v>12</v>
      </c>
      <c r="I73" s="21">
        <v>1</v>
      </c>
      <c r="J73" s="32">
        <v>42080</v>
      </c>
      <c r="K73" s="32">
        <v>42081</v>
      </c>
      <c r="L73" s="21" t="s">
        <v>1898</v>
      </c>
      <c r="M73" s="21"/>
      <c r="N73" s="21" t="s">
        <v>43</v>
      </c>
    </row>
    <row r="74" spans="1:14">
      <c r="A74" s="21">
        <v>73</v>
      </c>
      <c r="B74" s="21" t="s">
        <v>1759</v>
      </c>
      <c r="C74" s="21" t="s">
        <v>1760</v>
      </c>
      <c r="D74" s="21" t="s">
        <v>1761</v>
      </c>
      <c r="E74" s="21" t="s">
        <v>1765</v>
      </c>
      <c r="F74" s="21" t="s">
        <v>1767</v>
      </c>
      <c r="G74" s="21" t="s">
        <v>69</v>
      </c>
      <c r="H74" s="21" t="s">
        <v>10</v>
      </c>
      <c r="I74" s="21">
        <v>1</v>
      </c>
      <c r="J74" s="32">
        <v>42081</v>
      </c>
      <c r="K74" s="32">
        <v>42082</v>
      </c>
      <c r="L74" s="21" t="s">
        <v>1285</v>
      </c>
      <c r="M74" s="21"/>
      <c r="N74" s="21" t="s">
        <v>30</v>
      </c>
    </row>
    <row r="75" spans="1:14">
      <c r="A75" s="21">
        <v>74</v>
      </c>
      <c r="B75" s="21" t="s">
        <v>1762</v>
      </c>
      <c r="C75" s="21" t="s">
        <v>1763</v>
      </c>
      <c r="D75" s="21" t="s">
        <v>1764</v>
      </c>
      <c r="E75" s="21" t="s">
        <v>1765</v>
      </c>
      <c r="F75" s="21" t="s">
        <v>1766</v>
      </c>
      <c r="G75" s="21" t="s">
        <v>69</v>
      </c>
      <c r="H75" s="21" t="s">
        <v>10</v>
      </c>
      <c r="I75" s="21">
        <v>1</v>
      </c>
      <c r="J75" s="32">
        <v>42081</v>
      </c>
      <c r="K75" s="32">
        <v>42082</v>
      </c>
      <c r="L75" s="21" t="s">
        <v>1285</v>
      </c>
      <c r="M75" s="21"/>
      <c r="N75" s="21" t="s">
        <v>30</v>
      </c>
    </row>
    <row r="76" spans="1:14" ht="25.5">
      <c r="A76" s="21">
        <v>75</v>
      </c>
      <c r="B76" s="21" t="s">
        <v>1835</v>
      </c>
      <c r="C76" s="21" t="s">
        <v>1836</v>
      </c>
      <c r="D76" s="21" t="s">
        <v>1837</v>
      </c>
      <c r="E76" s="21" t="s">
        <v>1828</v>
      </c>
      <c r="F76" s="21">
        <v>68857878</v>
      </c>
      <c r="G76" s="21" t="s">
        <v>1838</v>
      </c>
      <c r="H76" s="21" t="s">
        <v>12</v>
      </c>
      <c r="I76" s="21">
        <v>1</v>
      </c>
      <c r="J76" s="32">
        <v>42081</v>
      </c>
      <c r="K76" s="32">
        <v>42083</v>
      </c>
      <c r="L76" s="21" t="s">
        <v>1839</v>
      </c>
      <c r="M76" s="21"/>
      <c r="N76" s="21" t="s">
        <v>1066</v>
      </c>
    </row>
    <row r="77" spans="1:14">
      <c r="A77" s="21">
        <v>76</v>
      </c>
      <c r="B77" s="21" t="s">
        <v>1840</v>
      </c>
      <c r="C77" s="21" t="s">
        <v>1841</v>
      </c>
      <c r="D77" s="21" t="s">
        <v>1842</v>
      </c>
      <c r="E77" s="21" t="s">
        <v>1828</v>
      </c>
      <c r="F77" s="21"/>
      <c r="G77" s="21" t="s">
        <v>69</v>
      </c>
      <c r="H77" s="21" t="s">
        <v>12</v>
      </c>
      <c r="I77" s="21">
        <v>1</v>
      </c>
      <c r="J77" s="32">
        <v>42081</v>
      </c>
      <c r="K77" s="32">
        <v>42082</v>
      </c>
      <c r="L77" s="21" t="s">
        <v>1285</v>
      </c>
      <c r="M77" s="21"/>
      <c r="N77" s="21" t="s">
        <v>1066</v>
      </c>
    </row>
    <row r="78" spans="1:14">
      <c r="A78" s="21">
        <v>77</v>
      </c>
      <c r="B78" s="21" t="s">
        <v>1956</v>
      </c>
      <c r="C78" s="21" t="s">
        <v>1957</v>
      </c>
      <c r="D78" s="21" t="s">
        <v>1958</v>
      </c>
      <c r="E78" s="21" t="s">
        <v>1959</v>
      </c>
      <c r="F78" s="21">
        <v>70014416</v>
      </c>
      <c r="G78" s="21" t="s">
        <v>69</v>
      </c>
      <c r="H78" s="21" t="s">
        <v>12</v>
      </c>
      <c r="I78" s="21">
        <v>1</v>
      </c>
      <c r="J78" s="32">
        <v>42081</v>
      </c>
      <c r="K78" s="32">
        <v>42082</v>
      </c>
      <c r="L78" s="21" t="s">
        <v>1285</v>
      </c>
      <c r="M78" s="21"/>
      <c r="N78" s="21" t="s">
        <v>43</v>
      </c>
    </row>
    <row r="79" spans="1:14">
      <c r="A79" s="21">
        <v>78</v>
      </c>
      <c r="B79" s="21" t="s">
        <v>1866</v>
      </c>
      <c r="C79" s="21" t="s">
        <v>66</v>
      </c>
      <c r="D79" s="21" t="s">
        <v>66</v>
      </c>
      <c r="E79" s="21" t="s">
        <v>1867</v>
      </c>
      <c r="F79" s="21"/>
      <c r="G79" s="21" t="s">
        <v>136</v>
      </c>
      <c r="H79" s="21" t="s">
        <v>15</v>
      </c>
      <c r="I79" s="21">
        <v>1</v>
      </c>
      <c r="J79" s="32">
        <v>42083</v>
      </c>
      <c r="K79" s="32">
        <v>42086</v>
      </c>
      <c r="L79" s="21" t="s">
        <v>1196</v>
      </c>
      <c r="M79" s="21"/>
      <c r="N79" s="21" t="s">
        <v>1066</v>
      </c>
    </row>
    <row r="80" spans="1:14">
      <c r="A80" s="21">
        <v>79</v>
      </c>
      <c r="B80" s="21" t="s">
        <v>1960</v>
      </c>
      <c r="C80" s="21" t="s">
        <v>1961</v>
      </c>
      <c r="D80" s="21" t="s">
        <v>1962</v>
      </c>
      <c r="E80" s="21" t="s">
        <v>1963</v>
      </c>
      <c r="F80" s="21">
        <v>70095640</v>
      </c>
      <c r="G80" s="21" t="s">
        <v>69</v>
      </c>
      <c r="H80" s="21" t="s">
        <v>12</v>
      </c>
      <c r="I80" s="21">
        <v>1</v>
      </c>
      <c r="J80" s="32">
        <v>42083</v>
      </c>
      <c r="K80" s="32">
        <v>42086</v>
      </c>
      <c r="L80" s="21" t="s">
        <v>1285</v>
      </c>
      <c r="M80" s="21"/>
      <c r="N80" s="21" t="s">
        <v>43</v>
      </c>
    </row>
    <row r="81" spans="1:14">
      <c r="A81" s="21">
        <v>80</v>
      </c>
      <c r="B81" s="21" t="s">
        <v>1964</v>
      </c>
      <c r="C81" s="21" t="s">
        <v>1965</v>
      </c>
      <c r="D81" s="21" t="s">
        <v>1966</v>
      </c>
      <c r="E81" s="21" t="s">
        <v>1963</v>
      </c>
      <c r="F81" s="21">
        <v>70074908</v>
      </c>
      <c r="G81" s="21" t="s">
        <v>1967</v>
      </c>
      <c r="H81" s="21" t="s">
        <v>12</v>
      </c>
      <c r="I81" s="21">
        <v>1</v>
      </c>
      <c r="J81" s="32">
        <v>42083</v>
      </c>
      <c r="K81" s="32">
        <v>42086</v>
      </c>
      <c r="L81" s="21" t="s">
        <v>1968</v>
      </c>
      <c r="M81" s="21"/>
      <c r="N81" s="21" t="s">
        <v>43</v>
      </c>
    </row>
    <row r="82" spans="1:14">
      <c r="A82" s="21">
        <v>81</v>
      </c>
      <c r="B82" s="21" t="s">
        <v>1843</v>
      </c>
      <c r="C82" s="21" t="s">
        <v>1844</v>
      </c>
      <c r="D82" s="21" t="s">
        <v>1845</v>
      </c>
      <c r="E82" s="21" t="s">
        <v>1846</v>
      </c>
      <c r="F82" s="21">
        <v>70142464</v>
      </c>
      <c r="G82" s="21" t="s">
        <v>69</v>
      </c>
      <c r="H82" s="21" t="s">
        <v>12</v>
      </c>
      <c r="I82" s="21">
        <v>1</v>
      </c>
      <c r="J82" s="32">
        <v>42086</v>
      </c>
      <c r="K82" s="32">
        <v>42088</v>
      </c>
      <c r="L82" s="21" t="s">
        <v>1285</v>
      </c>
      <c r="M82" s="21"/>
      <c r="N82" s="21" t="s">
        <v>1066</v>
      </c>
    </row>
    <row r="83" spans="1:14">
      <c r="A83" s="21">
        <v>82</v>
      </c>
      <c r="B83" s="21" t="s">
        <v>1969</v>
      </c>
      <c r="C83" s="21" t="s">
        <v>1970</v>
      </c>
      <c r="D83" s="21" t="s">
        <v>1971</v>
      </c>
      <c r="E83" s="21" t="s">
        <v>1972</v>
      </c>
      <c r="F83" s="21">
        <v>70111280</v>
      </c>
      <c r="G83" s="21" t="s">
        <v>69</v>
      </c>
      <c r="H83" s="21" t="s">
        <v>12</v>
      </c>
      <c r="I83" s="21">
        <v>1</v>
      </c>
      <c r="J83" s="32">
        <v>42086</v>
      </c>
      <c r="K83" s="32">
        <v>42088</v>
      </c>
      <c r="L83" s="21" t="s">
        <v>1285</v>
      </c>
      <c r="M83" s="21"/>
      <c r="N83" s="21" t="s">
        <v>43</v>
      </c>
    </row>
    <row r="84" spans="1:14">
      <c r="A84" s="21">
        <v>83</v>
      </c>
      <c r="B84" s="21" t="s">
        <v>1973</v>
      </c>
      <c r="C84" s="21" t="s">
        <v>1974</v>
      </c>
      <c r="D84" s="21" t="s">
        <v>1975</v>
      </c>
      <c r="E84" s="21" t="s">
        <v>1976</v>
      </c>
      <c r="F84" s="21">
        <v>70111280</v>
      </c>
      <c r="G84" s="21" t="s">
        <v>74</v>
      </c>
      <c r="H84" s="21" t="s">
        <v>10</v>
      </c>
      <c r="I84" s="21">
        <v>1</v>
      </c>
      <c r="J84" s="32">
        <v>42087</v>
      </c>
      <c r="K84" s="32">
        <v>42087</v>
      </c>
      <c r="L84" s="21" t="s">
        <v>508</v>
      </c>
      <c r="M84" s="21"/>
      <c r="N84" s="21" t="s">
        <v>43</v>
      </c>
    </row>
    <row r="85" spans="1:14">
      <c r="A85" s="21">
        <v>84</v>
      </c>
      <c r="B85" s="21" t="s">
        <v>1977</v>
      </c>
      <c r="C85" s="21" t="s">
        <v>1978</v>
      </c>
      <c r="D85" s="21" t="s">
        <v>1979</v>
      </c>
      <c r="E85" s="21" t="s">
        <v>1980</v>
      </c>
      <c r="F85" s="21">
        <v>70174524</v>
      </c>
      <c r="G85" s="21" t="s">
        <v>74</v>
      </c>
      <c r="H85" s="21" t="s">
        <v>10</v>
      </c>
      <c r="I85" s="21">
        <v>1</v>
      </c>
      <c r="J85" s="32">
        <v>42087</v>
      </c>
      <c r="K85" s="32">
        <v>42087</v>
      </c>
      <c r="L85" s="21" t="s">
        <v>508</v>
      </c>
      <c r="M85" s="21"/>
      <c r="N85" s="21" t="s">
        <v>43</v>
      </c>
    </row>
    <row r="86" spans="1:14">
      <c r="A86" s="21">
        <v>85</v>
      </c>
      <c r="B86" s="21" t="s">
        <v>1981</v>
      </c>
      <c r="C86" s="21" t="s">
        <v>1982</v>
      </c>
      <c r="D86" s="21" t="s">
        <v>1983</v>
      </c>
      <c r="E86" s="21" t="s">
        <v>1984</v>
      </c>
      <c r="F86" s="21">
        <v>70135426</v>
      </c>
      <c r="G86" s="21" t="s">
        <v>69</v>
      </c>
      <c r="H86" s="21" t="s">
        <v>10</v>
      </c>
      <c r="I86" s="21">
        <v>1</v>
      </c>
      <c r="J86" s="32">
        <v>42087</v>
      </c>
      <c r="K86" s="32">
        <v>42087</v>
      </c>
      <c r="L86" s="21" t="s">
        <v>1285</v>
      </c>
      <c r="M86" s="21"/>
      <c r="N86" s="21" t="s">
        <v>43</v>
      </c>
    </row>
    <row r="87" spans="1:14">
      <c r="A87" s="21">
        <v>86</v>
      </c>
      <c r="B87" s="21" t="s">
        <v>1985</v>
      </c>
      <c r="C87" s="21" t="s">
        <v>1986</v>
      </c>
      <c r="D87" s="21" t="s">
        <v>1987</v>
      </c>
      <c r="E87" s="21" t="s">
        <v>1988</v>
      </c>
      <c r="F87" s="21">
        <v>70200448</v>
      </c>
      <c r="G87" s="21" t="s">
        <v>69</v>
      </c>
      <c r="H87" s="21" t="s">
        <v>10</v>
      </c>
      <c r="I87" s="21">
        <v>1</v>
      </c>
      <c r="J87" s="32">
        <v>42089</v>
      </c>
      <c r="K87" s="32">
        <v>42089</v>
      </c>
      <c r="L87" s="21" t="s">
        <v>1285</v>
      </c>
      <c r="M87" s="21"/>
      <c r="N87" s="21" t="s">
        <v>43</v>
      </c>
    </row>
    <row r="88" spans="1:14">
      <c r="A88" s="21">
        <v>87</v>
      </c>
      <c r="B88" s="21" t="s">
        <v>1847</v>
      </c>
      <c r="C88" s="21" t="s">
        <v>1848</v>
      </c>
      <c r="D88" s="21" t="s">
        <v>1849</v>
      </c>
      <c r="E88" s="21" t="s">
        <v>1850</v>
      </c>
      <c r="F88" s="21">
        <v>70206312</v>
      </c>
      <c r="G88" s="21" t="s">
        <v>74</v>
      </c>
      <c r="H88" s="21" t="s">
        <v>12</v>
      </c>
      <c r="I88" s="21">
        <v>1</v>
      </c>
      <c r="J88" s="32">
        <v>42090</v>
      </c>
      <c r="K88" s="32">
        <v>42094</v>
      </c>
      <c r="L88" s="21" t="s">
        <v>508</v>
      </c>
      <c r="M88" s="21"/>
      <c r="N88" s="21" t="s">
        <v>1066</v>
      </c>
    </row>
    <row r="89" spans="1:14">
      <c r="A89" s="21">
        <v>88</v>
      </c>
      <c r="B89" s="21" t="s">
        <v>1851</v>
      </c>
      <c r="C89" s="21" t="s">
        <v>1852</v>
      </c>
      <c r="D89" s="21" t="s">
        <v>1853</v>
      </c>
      <c r="E89" s="21" t="s">
        <v>1854</v>
      </c>
      <c r="F89" s="21">
        <v>70264142</v>
      </c>
      <c r="G89" s="21" t="s">
        <v>69</v>
      </c>
      <c r="H89" s="21" t="s">
        <v>12</v>
      </c>
      <c r="I89" s="21">
        <v>1</v>
      </c>
      <c r="J89" s="32">
        <v>42090</v>
      </c>
      <c r="K89" s="32">
        <v>42094</v>
      </c>
      <c r="L89" s="21" t="s">
        <v>1285</v>
      </c>
      <c r="M89" s="21"/>
      <c r="N89" s="21" t="s">
        <v>1066</v>
      </c>
    </row>
    <row r="90" spans="1:14">
      <c r="A90" s="21">
        <v>89</v>
      </c>
      <c r="B90" s="21" t="s">
        <v>1989</v>
      </c>
      <c r="C90" s="21" t="s">
        <v>1990</v>
      </c>
      <c r="D90" s="21" t="s">
        <v>1991</v>
      </c>
      <c r="E90" s="21" t="s">
        <v>1992</v>
      </c>
      <c r="F90" s="21">
        <v>70139950</v>
      </c>
      <c r="G90" s="21" t="s">
        <v>74</v>
      </c>
      <c r="H90" s="21" t="s">
        <v>12</v>
      </c>
      <c r="I90" s="21">
        <v>1</v>
      </c>
      <c r="J90" s="32">
        <v>42090</v>
      </c>
      <c r="K90" s="32">
        <v>42093</v>
      </c>
      <c r="L90" s="21" t="s">
        <v>508</v>
      </c>
      <c r="M90" s="21"/>
      <c r="N90" s="21" t="s">
        <v>43</v>
      </c>
    </row>
    <row r="91" spans="1:14">
      <c r="A91" s="21">
        <v>90</v>
      </c>
      <c r="B91" s="21" t="s">
        <v>1855</v>
      </c>
      <c r="C91" s="21" t="s">
        <v>1856</v>
      </c>
      <c r="D91" s="21" t="s">
        <v>1857</v>
      </c>
      <c r="E91" s="21" t="s">
        <v>1858</v>
      </c>
      <c r="F91" s="21">
        <v>70288982</v>
      </c>
      <c r="G91" s="21" t="s">
        <v>69</v>
      </c>
      <c r="H91" s="21" t="s">
        <v>10</v>
      </c>
      <c r="I91" s="21">
        <v>1</v>
      </c>
      <c r="J91" s="32">
        <v>42094</v>
      </c>
      <c r="K91" s="32">
        <v>42094</v>
      </c>
      <c r="L91" s="21" t="s">
        <v>1285</v>
      </c>
      <c r="M91" s="21"/>
      <c r="N91" s="21" t="s">
        <v>1066</v>
      </c>
    </row>
    <row r="92" spans="1:14">
      <c r="A92" s="21">
        <v>91</v>
      </c>
      <c r="B92" s="21" t="s">
        <v>1859</v>
      </c>
      <c r="C92" s="21" t="s">
        <v>1860</v>
      </c>
      <c r="D92" s="21" t="s">
        <v>1861</v>
      </c>
      <c r="E92" s="21" t="s">
        <v>1858</v>
      </c>
      <c r="F92" s="21">
        <v>70317892</v>
      </c>
      <c r="G92" s="21" t="s">
        <v>74</v>
      </c>
      <c r="H92" s="21" t="s">
        <v>10</v>
      </c>
      <c r="I92" s="21">
        <v>1</v>
      </c>
      <c r="J92" s="32">
        <v>42094</v>
      </c>
      <c r="K92" s="32">
        <v>42094</v>
      </c>
      <c r="L92" s="21" t="s">
        <v>1285</v>
      </c>
      <c r="M92" s="21"/>
      <c r="N92" s="21" t="s">
        <v>1066</v>
      </c>
    </row>
    <row r="93" spans="1:14">
      <c r="A93" s="21">
        <v>92</v>
      </c>
      <c r="B93" s="21" t="s">
        <v>1862</v>
      </c>
      <c r="C93" s="21" t="s">
        <v>1863</v>
      </c>
      <c r="D93" s="21" t="s">
        <v>1864</v>
      </c>
      <c r="E93" s="21" t="s">
        <v>1865</v>
      </c>
      <c r="F93" s="21">
        <v>70327464</v>
      </c>
      <c r="G93" s="21" t="s">
        <v>69</v>
      </c>
      <c r="H93" s="21" t="s">
        <v>12</v>
      </c>
      <c r="I93" s="21">
        <v>1</v>
      </c>
      <c r="J93" s="32">
        <v>42094</v>
      </c>
      <c r="K93" s="32">
        <v>42095</v>
      </c>
      <c r="L93" s="21" t="s">
        <v>1285</v>
      </c>
      <c r="M93" s="21"/>
      <c r="N93" s="21" t="s">
        <v>30</v>
      </c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01"/>
  <sortState ref="B2:N93">
    <sortCondition ref="J2:J93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431"/>
  <sheetViews>
    <sheetView topLeftCell="A79" zoomScale="80" zoomScaleNormal="80" workbookViewId="0">
      <selection activeCell="D98" sqref="D98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1269</v>
      </c>
      <c r="C2" s="21" t="s">
        <v>1270</v>
      </c>
      <c r="D2" s="21" t="s">
        <v>1271</v>
      </c>
      <c r="E2" s="21" t="s">
        <v>1272</v>
      </c>
      <c r="F2" s="21">
        <v>68989764</v>
      </c>
      <c r="G2" s="21" t="s">
        <v>69</v>
      </c>
      <c r="H2" s="21" t="s">
        <v>12</v>
      </c>
      <c r="I2" s="21">
        <v>1</v>
      </c>
      <c r="J2" s="32">
        <v>42037</v>
      </c>
      <c r="K2" s="32">
        <v>42040</v>
      </c>
      <c r="L2" s="21" t="s">
        <v>1285</v>
      </c>
      <c r="M2" s="21"/>
      <c r="N2" s="21" t="s">
        <v>1066</v>
      </c>
      <c r="O2" s="29"/>
      <c r="P2" s="13"/>
    </row>
    <row r="3" spans="1:16">
      <c r="A3" s="21">
        <v>2</v>
      </c>
      <c r="B3" s="21" t="s">
        <v>1281</v>
      </c>
      <c r="C3" s="21" t="s">
        <v>1282</v>
      </c>
      <c r="D3" s="21" t="s">
        <v>1283</v>
      </c>
      <c r="E3" s="21" t="s">
        <v>1284</v>
      </c>
      <c r="F3" s="21">
        <v>68968138</v>
      </c>
      <c r="G3" s="21" t="s">
        <v>69</v>
      </c>
      <c r="H3" s="21" t="s">
        <v>12</v>
      </c>
      <c r="I3" s="21">
        <v>1</v>
      </c>
      <c r="J3" s="32">
        <v>42037</v>
      </c>
      <c r="K3" s="32">
        <v>42038</v>
      </c>
      <c r="L3" s="21" t="s">
        <v>1285</v>
      </c>
      <c r="M3" s="21"/>
      <c r="N3" s="21" t="s">
        <v>30</v>
      </c>
      <c r="O3" s="12" t="s">
        <v>11</v>
      </c>
      <c r="P3" s="60">
        <f ca="1" xml:space="preserve"> SUMIF(H2:H197,"cgc",(I2:I97))</f>
        <v>12</v>
      </c>
    </row>
    <row r="4" spans="1:16">
      <c r="A4" s="21">
        <v>3</v>
      </c>
      <c r="B4" s="21" t="s">
        <v>1286</v>
      </c>
      <c r="C4" s="21" t="s">
        <v>1287</v>
      </c>
      <c r="D4" s="21" t="s">
        <v>1288</v>
      </c>
      <c r="E4" s="21" t="s">
        <v>1289</v>
      </c>
      <c r="F4" s="21">
        <v>68951898</v>
      </c>
      <c r="G4" s="21" t="s">
        <v>74</v>
      </c>
      <c r="H4" s="21" t="s">
        <v>10</v>
      </c>
      <c r="I4" s="21">
        <v>1</v>
      </c>
      <c r="J4" s="32">
        <v>42037</v>
      </c>
      <c r="K4" s="32">
        <v>42039</v>
      </c>
      <c r="L4" s="21" t="s">
        <v>1307</v>
      </c>
      <c r="M4" s="21"/>
      <c r="N4" s="21" t="s">
        <v>30</v>
      </c>
      <c r="O4" s="12" t="s">
        <v>10</v>
      </c>
      <c r="P4" s="60">
        <f ca="1" xml:space="preserve"> SUMIF(H2:H197,"FDC", I2:I97)</f>
        <v>33</v>
      </c>
    </row>
    <row r="5" spans="1:16">
      <c r="A5" s="21">
        <v>4</v>
      </c>
      <c r="B5" s="21" t="s">
        <v>1273</v>
      </c>
      <c r="C5" s="21" t="s">
        <v>1274</v>
      </c>
      <c r="D5" s="21" t="s">
        <v>1275</v>
      </c>
      <c r="E5" s="21" t="s">
        <v>1276</v>
      </c>
      <c r="F5" s="21">
        <v>69041104</v>
      </c>
      <c r="G5" s="21" t="s">
        <v>69</v>
      </c>
      <c r="H5" s="21" t="s">
        <v>11</v>
      </c>
      <c r="I5" s="21">
        <v>1</v>
      </c>
      <c r="J5" s="32">
        <v>42038</v>
      </c>
      <c r="K5" s="32">
        <v>42040</v>
      </c>
      <c r="L5" s="21" t="s">
        <v>1285</v>
      </c>
      <c r="M5" s="21"/>
      <c r="N5" s="21" t="s">
        <v>1066</v>
      </c>
      <c r="O5" s="12" t="s">
        <v>12</v>
      </c>
      <c r="P5" s="60">
        <f ca="1" xml:space="preserve"> SUMIF(H2:H197,"RDC", I2:I97)</f>
        <v>47</v>
      </c>
    </row>
    <row r="6" spans="1:16">
      <c r="A6" s="21">
        <v>5</v>
      </c>
      <c r="B6" s="21" t="s">
        <v>1277</v>
      </c>
      <c r="C6" s="21" t="s">
        <v>1278</v>
      </c>
      <c r="D6" s="21" t="s">
        <v>1279</v>
      </c>
      <c r="E6" s="21" t="s">
        <v>1280</v>
      </c>
      <c r="F6" s="21">
        <v>69036768</v>
      </c>
      <c r="G6" s="21" t="s">
        <v>69</v>
      </c>
      <c r="H6" s="21" t="s">
        <v>12</v>
      </c>
      <c r="I6" s="21">
        <v>1</v>
      </c>
      <c r="J6" s="32">
        <v>42038</v>
      </c>
      <c r="K6" s="32">
        <v>42040</v>
      </c>
      <c r="L6" s="21" t="s">
        <v>1285</v>
      </c>
      <c r="M6" s="21"/>
      <c r="N6" s="21" t="s">
        <v>1066</v>
      </c>
      <c r="O6" s="12" t="s">
        <v>13</v>
      </c>
      <c r="P6" s="60">
        <f ca="1" xml:space="preserve"> SUMIF(H2:H197,"SWISS", I2:I97)</f>
        <v>0</v>
      </c>
    </row>
    <row r="7" spans="1:16">
      <c r="A7" s="21">
        <v>6</v>
      </c>
      <c r="B7" s="21" t="s">
        <v>1290</v>
      </c>
      <c r="C7" s="21" t="s">
        <v>1291</v>
      </c>
      <c r="D7" s="21" t="s">
        <v>1292</v>
      </c>
      <c r="E7" s="21" t="s">
        <v>1272</v>
      </c>
      <c r="F7" s="21">
        <v>69022404</v>
      </c>
      <c r="G7" s="21" t="s">
        <v>1293</v>
      </c>
      <c r="H7" s="21" t="s">
        <v>12</v>
      </c>
      <c r="I7" s="21">
        <v>1</v>
      </c>
      <c r="J7" s="32">
        <v>42038</v>
      </c>
      <c r="K7" s="32">
        <v>42039</v>
      </c>
      <c r="L7" s="21" t="s">
        <v>1306</v>
      </c>
      <c r="M7" s="21"/>
      <c r="N7" s="21" t="s">
        <v>30</v>
      </c>
      <c r="O7" s="12" t="s">
        <v>14</v>
      </c>
      <c r="P7" s="62">
        <f ca="1" xml:space="preserve"> SUMIF(H2:H197,"Poland", I2:I97)</f>
        <v>0</v>
      </c>
    </row>
    <row r="8" spans="1:16">
      <c r="A8" s="21">
        <v>7</v>
      </c>
      <c r="B8" s="21" t="s">
        <v>1294</v>
      </c>
      <c r="C8" s="21" t="s">
        <v>1295</v>
      </c>
      <c r="D8" s="21" t="s">
        <v>1296</v>
      </c>
      <c r="E8" s="21" t="s">
        <v>1289</v>
      </c>
      <c r="F8" s="21">
        <v>68908970</v>
      </c>
      <c r="G8" s="21" t="s">
        <v>1297</v>
      </c>
      <c r="H8" s="21" t="s">
        <v>10</v>
      </c>
      <c r="I8" s="21">
        <v>1</v>
      </c>
      <c r="J8" s="32">
        <v>42038</v>
      </c>
      <c r="K8" s="32">
        <v>42039</v>
      </c>
      <c r="L8" s="21" t="s">
        <v>1301</v>
      </c>
      <c r="M8" s="21" t="s">
        <v>327</v>
      </c>
      <c r="N8" s="21" t="s">
        <v>30</v>
      </c>
      <c r="O8" s="14" t="s">
        <v>8</v>
      </c>
      <c r="P8" s="15">
        <f ca="1">SUM(P3:P7)</f>
        <v>92</v>
      </c>
    </row>
    <row r="9" spans="1:16" ht="25.5">
      <c r="A9" s="21">
        <v>8</v>
      </c>
      <c r="B9" s="21" t="s">
        <v>1298</v>
      </c>
      <c r="C9" s="21" t="s">
        <v>1299</v>
      </c>
      <c r="D9" s="21" t="s">
        <v>1300</v>
      </c>
      <c r="E9" s="21" t="s">
        <v>1280</v>
      </c>
      <c r="F9" s="21">
        <v>69017080</v>
      </c>
      <c r="G9" s="21" t="s">
        <v>90</v>
      </c>
      <c r="H9" s="21" t="s">
        <v>12</v>
      </c>
      <c r="I9" s="21">
        <v>1</v>
      </c>
      <c r="J9" s="32">
        <v>42038</v>
      </c>
      <c r="K9" s="32">
        <v>42040</v>
      </c>
      <c r="L9" s="21" t="s">
        <v>1308</v>
      </c>
      <c r="M9" s="21" t="s">
        <v>327</v>
      </c>
      <c r="N9" s="21" t="s">
        <v>30</v>
      </c>
      <c r="O9" s="63"/>
      <c r="P9" s="63"/>
    </row>
    <row r="10" spans="1:16">
      <c r="A10" s="21">
        <v>9</v>
      </c>
      <c r="B10" s="21" t="s">
        <v>1302</v>
      </c>
      <c r="C10" s="21" t="s">
        <v>1303</v>
      </c>
      <c r="D10" s="21" t="s">
        <v>1304</v>
      </c>
      <c r="E10" s="21" t="s">
        <v>1305</v>
      </c>
      <c r="F10" s="21">
        <v>68908970</v>
      </c>
      <c r="G10" s="21" t="s">
        <v>1297</v>
      </c>
      <c r="H10" s="21" t="s">
        <v>10</v>
      </c>
      <c r="I10" s="21">
        <v>1</v>
      </c>
      <c r="J10" s="32">
        <v>42039</v>
      </c>
      <c r="K10" s="32" t="s">
        <v>1309</v>
      </c>
      <c r="L10" s="21" t="s">
        <v>1310</v>
      </c>
      <c r="M10" s="21"/>
      <c r="N10" s="21" t="s">
        <v>30</v>
      </c>
    </row>
    <row r="11" spans="1:16">
      <c r="A11" s="21">
        <v>10</v>
      </c>
      <c r="B11" s="21" t="s">
        <v>1315</v>
      </c>
      <c r="C11" s="21" t="s">
        <v>1316</v>
      </c>
      <c r="D11" s="21" t="s">
        <v>1317</v>
      </c>
      <c r="E11" s="21" t="s">
        <v>1318</v>
      </c>
      <c r="F11" s="21">
        <v>69060576</v>
      </c>
      <c r="G11" s="21" t="s">
        <v>69</v>
      </c>
      <c r="H11" s="21" t="s">
        <v>12</v>
      </c>
      <c r="I11" s="21">
        <v>1</v>
      </c>
      <c r="J11" s="32">
        <v>42039</v>
      </c>
      <c r="K11" s="32">
        <v>42041</v>
      </c>
      <c r="L11" s="21" t="s">
        <v>1285</v>
      </c>
      <c r="M11" s="21"/>
      <c r="N11" s="21" t="s">
        <v>1066</v>
      </c>
      <c r="O11" s="28" t="s">
        <v>32</v>
      </c>
      <c r="P11" s="28" t="s">
        <v>57</v>
      </c>
    </row>
    <row r="12" spans="1:16">
      <c r="A12" s="21">
        <v>11</v>
      </c>
      <c r="B12" s="21" t="s">
        <v>1369</v>
      </c>
      <c r="C12" s="21" t="s">
        <v>1370</v>
      </c>
      <c r="D12" s="21" t="s">
        <v>1371</v>
      </c>
      <c r="E12" s="21" t="s">
        <v>1372</v>
      </c>
      <c r="F12" s="21">
        <v>68982136</v>
      </c>
      <c r="G12" s="21" t="s">
        <v>69</v>
      </c>
      <c r="H12" s="21" t="s">
        <v>10</v>
      </c>
      <c r="I12" s="21">
        <v>1</v>
      </c>
      <c r="J12" s="32">
        <v>42039</v>
      </c>
      <c r="K12" s="32">
        <v>42039</v>
      </c>
      <c r="L12" s="21" t="s">
        <v>1285</v>
      </c>
      <c r="M12" s="21"/>
      <c r="N12" s="21" t="s">
        <v>43</v>
      </c>
      <c r="O12" s="12" t="s">
        <v>15</v>
      </c>
      <c r="P12" s="60">
        <f ca="1">SUMIF(H2:H197, "SRDF",I2:I97)</f>
        <v>0</v>
      </c>
    </row>
    <row r="13" spans="1:16">
      <c r="A13" s="21">
        <v>12</v>
      </c>
      <c r="B13" s="21" t="s">
        <v>1373</v>
      </c>
      <c r="C13" s="21" t="s">
        <v>1374</v>
      </c>
      <c r="D13" s="21" t="s">
        <v>1375</v>
      </c>
      <c r="E13" s="21" t="s">
        <v>1376</v>
      </c>
      <c r="F13" s="21" t="s">
        <v>1377</v>
      </c>
      <c r="G13" s="21" t="s">
        <v>69</v>
      </c>
      <c r="H13" s="21" t="s">
        <v>12</v>
      </c>
      <c r="I13" s="21">
        <v>1</v>
      </c>
      <c r="J13" s="32">
        <v>42039</v>
      </c>
      <c r="K13" s="32">
        <v>42040</v>
      </c>
      <c r="L13" s="21" t="s">
        <v>1285</v>
      </c>
      <c r="M13" s="21"/>
      <c r="N13" s="21" t="s">
        <v>43</v>
      </c>
      <c r="O13" s="12" t="s">
        <v>16</v>
      </c>
      <c r="P13" s="62">
        <f ca="1">SUMIF(H2:H197,"bcv",I2:I97)</f>
        <v>0</v>
      </c>
    </row>
    <row r="14" spans="1:16">
      <c r="A14" s="21">
        <v>13</v>
      </c>
      <c r="B14" s="21" t="s">
        <v>1378</v>
      </c>
      <c r="C14" s="21" t="s">
        <v>1379</v>
      </c>
      <c r="D14" s="21" t="s">
        <v>1380</v>
      </c>
      <c r="E14" s="21" t="s">
        <v>1381</v>
      </c>
      <c r="F14" s="21">
        <v>69067580</v>
      </c>
      <c r="G14" s="21" t="s">
        <v>74</v>
      </c>
      <c r="H14" s="21" t="s">
        <v>10</v>
      </c>
      <c r="I14" s="21">
        <v>1</v>
      </c>
      <c r="J14" s="32">
        <v>42039</v>
      </c>
      <c r="K14" s="32">
        <v>42040</v>
      </c>
      <c r="L14" s="21" t="s">
        <v>1307</v>
      </c>
      <c r="M14" s="21"/>
      <c r="N14" s="21" t="s">
        <v>43</v>
      </c>
      <c r="O14" s="14" t="s">
        <v>8</v>
      </c>
      <c r="P14" s="15">
        <f ca="1">SUM(P12:P13)</f>
        <v>0</v>
      </c>
    </row>
    <row r="15" spans="1:16">
      <c r="A15" s="21">
        <v>14</v>
      </c>
      <c r="B15" s="21" t="s">
        <v>1382</v>
      </c>
      <c r="C15" s="21" t="s">
        <v>1383</v>
      </c>
      <c r="D15" s="21" t="s">
        <v>1384</v>
      </c>
      <c r="E15" s="21" t="s">
        <v>1381</v>
      </c>
      <c r="F15" s="21">
        <v>69030414</v>
      </c>
      <c r="G15" s="21" t="s">
        <v>69</v>
      </c>
      <c r="H15" s="21" t="s">
        <v>10</v>
      </c>
      <c r="I15" s="21">
        <v>1</v>
      </c>
      <c r="J15" s="32">
        <v>42039</v>
      </c>
      <c r="K15" s="32">
        <v>42040</v>
      </c>
      <c r="L15" s="21" t="s">
        <v>1285</v>
      </c>
      <c r="M15" s="21"/>
      <c r="N15" s="21" t="s">
        <v>43</v>
      </c>
      <c r="O15" s="63"/>
      <c r="P15" s="63"/>
    </row>
    <row r="16" spans="1:16">
      <c r="A16" s="21">
        <v>15</v>
      </c>
      <c r="B16" s="21" t="s">
        <v>1630</v>
      </c>
      <c r="C16" s="21" t="s">
        <v>1631</v>
      </c>
      <c r="D16" s="21" t="s">
        <v>1632</v>
      </c>
      <c r="E16" s="21" t="s">
        <v>1636</v>
      </c>
      <c r="F16" s="21" t="s">
        <v>1633</v>
      </c>
      <c r="G16" s="21" t="s">
        <v>1634</v>
      </c>
      <c r="H16" s="21" t="s">
        <v>10</v>
      </c>
      <c r="I16" s="21">
        <v>1</v>
      </c>
      <c r="J16" s="32">
        <v>42039</v>
      </c>
      <c r="K16" s="32">
        <v>42040</v>
      </c>
      <c r="L16" s="21" t="s">
        <v>1635</v>
      </c>
      <c r="M16" s="21"/>
      <c r="N16" s="21" t="s">
        <v>1066</v>
      </c>
    </row>
    <row r="17" spans="1:16" ht="25.5">
      <c r="A17" s="21">
        <v>16</v>
      </c>
      <c r="B17" s="21" t="s">
        <v>1319</v>
      </c>
      <c r="C17" s="21" t="s">
        <v>1320</v>
      </c>
      <c r="D17" s="21" t="s">
        <v>1321</v>
      </c>
      <c r="E17" s="21" t="s">
        <v>1318</v>
      </c>
      <c r="F17" s="21">
        <v>69017080</v>
      </c>
      <c r="G17" s="21" t="s">
        <v>1325</v>
      </c>
      <c r="H17" s="21" t="s">
        <v>12</v>
      </c>
      <c r="I17" s="21">
        <v>1</v>
      </c>
      <c r="J17" s="32">
        <v>42040</v>
      </c>
      <c r="K17" s="32">
        <v>42041</v>
      </c>
      <c r="L17" s="21" t="s">
        <v>411</v>
      </c>
      <c r="M17" s="21"/>
      <c r="N17" s="21" t="s">
        <v>1066</v>
      </c>
    </row>
    <row r="18" spans="1:16">
      <c r="A18" s="21">
        <v>17</v>
      </c>
      <c r="B18" s="21" t="s">
        <v>1322</v>
      </c>
      <c r="C18" s="21" t="s">
        <v>1323</v>
      </c>
      <c r="D18" s="21" t="s">
        <v>1324</v>
      </c>
      <c r="E18" s="21" t="s">
        <v>1318</v>
      </c>
      <c r="F18" s="21">
        <v>69066606</v>
      </c>
      <c r="G18" s="21" t="s">
        <v>628</v>
      </c>
      <c r="H18" s="21" t="s">
        <v>12</v>
      </c>
      <c r="I18" s="21">
        <v>1</v>
      </c>
      <c r="J18" s="32">
        <v>42040</v>
      </c>
      <c r="K18" s="32">
        <v>42044</v>
      </c>
      <c r="L18" s="21" t="s">
        <v>1326</v>
      </c>
      <c r="M18" s="21"/>
      <c r="N18" s="21" t="s">
        <v>1066</v>
      </c>
      <c r="O18" s="13" t="s">
        <v>5</v>
      </c>
      <c r="P18" s="13" t="s">
        <v>0</v>
      </c>
    </row>
    <row r="19" spans="1:16">
      <c r="A19" s="21">
        <v>18</v>
      </c>
      <c r="B19" s="21" t="s">
        <v>1327</v>
      </c>
      <c r="C19" s="21" t="s">
        <v>1328</v>
      </c>
      <c r="D19" s="21" t="s">
        <v>1329</v>
      </c>
      <c r="E19" s="21" t="s">
        <v>1330</v>
      </c>
      <c r="F19" s="21">
        <v>69086796</v>
      </c>
      <c r="G19" s="21" t="s">
        <v>69</v>
      </c>
      <c r="H19" s="21" t="s">
        <v>10</v>
      </c>
      <c r="I19" s="21">
        <v>1</v>
      </c>
      <c r="J19" s="32">
        <v>42040</v>
      </c>
      <c r="K19" s="32">
        <v>42041</v>
      </c>
      <c r="L19" s="21" t="s">
        <v>1285</v>
      </c>
      <c r="M19" s="21"/>
      <c r="N19" s="21" t="s">
        <v>1066</v>
      </c>
      <c r="O19" s="12" t="s">
        <v>6</v>
      </c>
      <c r="P19" s="61">
        <f ca="1">SUMIF(H3:H198,"oth",J3:J98)</f>
        <v>0</v>
      </c>
    </row>
    <row r="20" spans="1:16">
      <c r="A20" s="21">
        <v>19</v>
      </c>
      <c r="B20" s="21" t="s">
        <v>1385</v>
      </c>
      <c r="C20" s="21" t="s">
        <v>1386</v>
      </c>
      <c r="D20" s="21" t="s">
        <v>1387</v>
      </c>
      <c r="E20" s="21" t="s">
        <v>1388</v>
      </c>
      <c r="F20" s="21" t="s">
        <v>1389</v>
      </c>
      <c r="G20" s="21" t="s">
        <v>1390</v>
      </c>
      <c r="H20" s="21" t="s">
        <v>12</v>
      </c>
      <c r="I20" s="21">
        <v>1</v>
      </c>
      <c r="J20" s="32">
        <v>42040</v>
      </c>
      <c r="K20" s="32">
        <v>42044</v>
      </c>
      <c r="L20" s="21" t="s">
        <v>1391</v>
      </c>
      <c r="M20" s="21"/>
      <c r="N20" s="21" t="s">
        <v>43</v>
      </c>
      <c r="O20" s="64"/>
      <c r="P20" s="65"/>
    </row>
    <row r="21" spans="1:16">
      <c r="A21" s="21">
        <v>20</v>
      </c>
      <c r="B21" s="21" t="s">
        <v>1331</v>
      </c>
      <c r="C21" s="21" t="s">
        <v>1332</v>
      </c>
      <c r="D21" s="21" t="s">
        <v>1333</v>
      </c>
      <c r="E21" s="21" t="s">
        <v>1334</v>
      </c>
      <c r="F21" s="21">
        <v>69110042</v>
      </c>
      <c r="G21" s="21" t="s">
        <v>69</v>
      </c>
      <c r="H21" s="21" t="s">
        <v>12</v>
      </c>
      <c r="I21" s="21">
        <v>1</v>
      </c>
      <c r="J21" s="32">
        <v>42041</v>
      </c>
      <c r="K21" s="32">
        <v>42044</v>
      </c>
      <c r="L21" s="21" t="s">
        <v>1285</v>
      </c>
      <c r="M21" s="21"/>
      <c r="N21" s="21" t="s">
        <v>1066</v>
      </c>
      <c r="O21" s="14" t="s">
        <v>7</v>
      </c>
      <c r="P21" s="19">
        <f ca="1">SUM(P19:P20)</f>
        <v>0</v>
      </c>
    </row>
    <row r="22" spans="1:16">
      <c r="A22" s="21">
        <v>21</v>
      </c>
      <c r="B22" s="21" t="s">
        <v>1335</v>
      </c>
      <c r="C22" s="21" t="s">
        <v>1336</v>
      </c>
      <c r="D22" s="21" t="s">
        <v>1337</v>
      </c>
      <c r="E22" s="21" t="s">
        <v>1334</v>
      </c>
      <c r="F22" s="21">
        <v>69117034</v>
      </c>
      <c r="G22" s="21" t="s">
        <v>69</v>
      </c>
      <c r="H22" s="21" t="s">
        <v>12</v>
      </c>
      <c r="I22" s="21">
        <v>1</v>
      </c>
      <c r="J22" s="32">
        <v>42041</v>
      </c>
      <c r="K22" s="32">
        <v>42045</v>
      </c>
      <c r="L22" s="21" t="s">
        <v>1285</v>
      </c>
      <c r="M22" s="21"/>
      <c r="N22" s="21" t="s">
        <v>1066</v>
      </c>
    </row>
    <row r="23" spans="1:16">
      <c r="A23" s="21">
        <v>22</v>
      </c>
      <c r="B23" s="21" t="s">
        <v>1392</v>
      </c>
      <c r="C23" s="21" t="s">
        <v>1393</v>
      </c>
      <c r="D23" s="21" t="s">
        <v>1394</v>
      </c>
      <c r="E23" s="21" t="s">
        <v>1388</v>
      </c>
      <c r="F23" s="21">
        <v>69124478</v>
      </c>
      <c r="G23" s="21" t="s">
        <v>69</v>
      </c>
      <c r="H23" s="21" t="s">
        <v>12</v>
      </c>
      <c r="I23" s="21">
        <v>1</v>
      </c>
      <c r="J23" s="32">
        <v>42041</v>
      </c>
      <c r="K23" s="32">
        <v>42044</v>
      </c>
      <c r="L23" s="21" t="s">
        <v>1285</v>
      </c>
      <c r="M23" s="21"/>
      <c r="N23" s="21" t="s">
        <v>43</v>
      </c>
    </row>
    <row r="24" spans="1:16">
      <c r="A24" s="21">
        <v>23</v>
      </c>
      <c r="B24" s="21" t="s">
        <v>1311</v>
      </c>
      <c r="C24" s="21" t="s">
        <v>1312</v>
      </c>
      <c r="D24" s="21" t="s">
        <v>1313</v>
      </c>
      <c r="E24" s="21" t="s">
        <v>1314</v>
      </c>
      <c r="F24" s="21">
        <v>69168430</v>
      </c>
      <c r="G24" s="21" t="s">
        <v>69</v>
      </c>
      <c r="H24" s="21" t="s">
        <v>10</v>
      </c>
      <c r="I24" s="21">
        <v>1</v>
      </c>
      <c r="J24" s="32">
        <v>42044</v>
      </c>
      <c r="K24" s="32">
        <v>42046</v>
      </c>
      <c r="L24" s="21" t="s">
        <v>1285</v>
      </c>
      <c r="M24" s="21"/>
      <c r="N24" s="21" t="s">
        <v>30</v>
      </c>
      <c r="O24" s="28" t="s">
        <v>56</v>
      </c>
      <c r="P24" s="28" t="s">
        <v>57</v>
      </c>
    </row>
    <row r="25" spans="1:16">
      <c r="A25" s="21">
        <v>24</v>
      </c>
      <c r="B25" s="21" t="s">
        <v>1338</v>
      </c>
      <c r="C25" s="21" t="s">
        <v>1339</v>
      </c>
      <c r="D25" s="21" t="s">
        <v>1340</v>
      </c>
      <c r="E25" s="21" t="s">
        <v>1341</v>
      </c>
      <c r="F25" s="21">
        <v>69124702</v>
      </c>
      <c r="G25" s="21" t="s">
        <v>69</v>
      </c>
      <c r="H25" s="21" t="s">
        <v>12</v>
      </c>
      <c r="I25" s="21">
        <v>1</v>
      </c>
      <c r="J25" s="32">
        <v>42044</v>
      </c>
      <c r="K25" s="32">
        <v>42046</v>
      </c>
      <c r="L25" s="21" t="s">
        <v>1285</v>
      </c>
      <c r="M25" s="21"/>
      <c r="N25" s="21" t="s">
        <v>1066</v>
      </c>
      <c r="O25" s="12" t="s">
        <v>30</v>
      </c>
      <c r="P25" s="60">
        <f ca="1">SUMIF(N3:N198,"Sankaralingam Manivel",I3:I98)</f>
        <v>28</v>
      </c>
    </row>
    <row r="26" spans="1:16">
      <c r="A26" s="21">
        <v>25</v>
      </c>
      <c r="B26" s="21" t="s">
        <v>1342</v>
      </c>
      <c r="C26" s="21" t="s">
        <v>1343</v>
      </c>
      <c r="D26" s="21" t="s">
        <v>1344</v>
      </c>
      <c r="E26" s="21" t="s">
        <v>1341</v>
      </c>
      <c r="F26" s="21">
        <v>69134320</v>
      </c>
      <c r="G26" s="21" t="s">
        <v>69</v>
      </c>
      <c r="H26" s="21" t="s">
        <v>12</v>
      </c>
      <c r="I26" s="21">
        <v>1</v>
      </c>
      <c r="J26" s="32">
        <v>42044</v>
      </c>
      <c r="K26" s="32">
        <v>42045</v>
      </c>
      <c r="L26" s="21" t="s">
        <v>1285</v>
      </c>
      <c r="M26" s="21"/>
      <c r="N26" s="21" t="s">
        <v>1066</v>
      </c>
      <c r="O26" s="12" t="s">
        <v>43</v>
      </c>
      <c r="P26" s="60">
        <f ca="1">SUMIF(N3:N198,"Novadaniel Joshua",I3:I98)</f>
        <v>31</v>
      </c>
    </row>
    <row r="27" spans="1:16">
      <c r="A27" s="21">
        <v>26</v>
      </c>
      <c r="B27" s="21" t="s">
        <v>1345</v>
      </c>
      <c r="C27" s="21" t="s">
        <v>1346</v>
      </c>
      <c r="D27" s="21" t="s">
        <v>1347</v>
      </c>
      <c r="E27" s="21" t="s">
        <v>1348</v>
      </c>
      <c r="F27" s="21">
        <v>69161604</v>
      </c>
      <c r="G27" s="21" t="s">
        <v>69</v>
      </c>
      <c r="H27" s="21" t="s">
        <v>11</v>
      </c>
      <c r="I27" s="21">
        <v>1</v>
      </c>
      <c r="J27" s="32">
        <v>42044</v>
      </c>
      <c r="K27" s="32">
        <v>42046</v>
      </c>
      <c r="L27" s="21" t="s">
        <v>1285</v>
      </c>
      <c r="M27" s="21"/>
      <c r="N27" s="21" t="s">
        <v>1066</v>
      </c>
      <c r="O27" s="12" t="s">
        <v>1066</v>
      </c>
      <c r="P27" s="62">
        <f ca="1">SUMIF(N2:N199,"Divakar T S",I2:I99)</f>
        <v>33</v>
      </c>
    </row>
    <row r="28" spans="1:16">
      <c r="A28" s="21">
        <v>27</v>
      </c>
      <c r="B28" s="21" t="s">
        <v>1349</v>
      </c>
      <c r="C28" s="21" t="s">
        <v>1350</v>
      </c>
      <c r="D28" s="21" t="s">
        <v>1351</v>
      </c>
      <c r="E28" s="21" t="s">
        <v>1341</v>
      </c>
      <c r="F28" s="21">
        <v>69136494</v>
      </c>
      <c r="G28" s="21" t="s">
        <v>69</v>
      </c>
      <c r="H28" s="21" t="s">
        <v>12</v>
      </c>
      <c r="I28" s="21">
        <v>1</v>
      </c>
      <c r="J28" s="32">
        <v>42044</v>
      </c>
      <c r="K28" s="32">
        <v>42045</v>
      </c>
      <c r="L28" s="21" t="s">
        <v>1285</v>
      </c>
      <c r="M28" s="21"/>
      <c r="N28" s="21" t="s">
        <v>1066</v>
      </c>
      <c r="O28" s="14" t="s">
        <v>8</v>
      </c>
      <c r="P28" s="15">
        <f ca="1">SUM(P25:P27)</f>
        <v>92</v>
      </c>
    </row>
    <row r="29" spans="1:16">
      <c r="A29" s="21">
        <v>28</v>
      </c>
      <c r="B29" s="21" t="s">
        <v>1395</v>
      </c>
      <c r="C29" s="21" t="s">
        <v>1396</v>
      </c>
      <c r="D29" s="21" t="s">
        <v>1397</v>
      </c>
      <c r="E29" s="21" t="s">
        <v>1398</v>
      </c>
      <c r="F29" s="21">
        <v>69109104</v>
      </c>
      <c r="G29" s="21" t="s">
        <v>69</v>
      </c>
      <c r="H29" s="21" t="s">
        <v>12</v>
      </c>
      <c r="I29" s="21">
        <v>1</v>
      </c>
      <c r="J29" s="32">
        <v>42044</v>
      </c>
      <c r="K29" s="32">
        <v>42045</v>
      </c>
      <c r="L29" s="21" t="s">
        <v>1285</v>
      </c>
      <c r="M29" s="21"/>
      <c r="N29" s="21" t="s">
        <v>43</v>
      </c>
    </row>
    <row r="30" spans="1:16">
      <c r="A30" s="21">
        <v>29</v>
      </c>
      <c r="B30" s="21" t="s">
        <v>1399</v>
      </c>
      <c r="C30" s="21" t="s">
        <v>1400</v>
      </c>
      <c r="D30" s="21" t="s">
        <v>1401</v>
      </c>
      <c r="E30" s="21" t="s">
        <v>1402</v>
      </c>
      <c r="F30" s="21">
        <v>69163950</v>
      </c>
      <c r="G30" s="21" t="s">
        <v>69</v>
      </c>
      <c r="H30" s="21" t="s">
        <v>12</v>
      </c>
      <c r="I30" s="21">
        <v>1</v>
      </c>
      <c r="J30" s="32">
        <v>42044</v>
      </c>
      <c r="K30" s="32">
        <v>42046</v>
      </c>
      <c r="L30" s="21" t="s">
        <v>1285</v>
      </c>
      <c r="M30" s="21"/>
      <c r="N30" s="21" t="s">
        <v>43</v>
      </c>
    </row>
    <row r="31" spans="1:16">
      <c r="A31" s="21">
        <v>30</v>
      </c>
      <c r="B31" s="21" t="s">
        <v>1403</v>
      </c>
      <c r="C31" s="21" t="s">
        <v>1404</v>
      </c>
      <c r="D31" s="21" t="s">
        <v>1405</v>
      </c>
      <c r="E31" s="21" t="s">
        <v>1355</v>
      </c>
      <c r="F31" s="21">
        <v>69156016</v>
      </c>
      <c r="G31" s="21" t="s">
        <v>69</v>
      </c>
      <c r="H31" s="21" t="s">
        <v>10</v>
      </c>
      <c r="I31" s="21">
        <v>1</v>
      </c>
      <c r="J31" s="32">
        <v>42044</v>
      </c>
      <c r="K31" s="32">
        <v>42045</v>
      </c>
      <c r="L31" s="21" t="s">
        <v>1285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1432</v>
      </c>
      <c r="C32" s="21" t="s">
        <v>1433</v>
      </c>
      <c r="D32" s="21" t="s">
        <v>1434</v>
      </c>
      <c r="E32" s="21" t="s">
        <v>1314</v>
      </c>
      <c r="F32" s="21">
        <v>69139496</v>
      </c>
      <c r="G32" s="21" t="s">
        <v>69</v>
      </c>
      <c r="H32" s="21" t="s">
        <v>10</v>
      </c>
      <c r="I32" s="21">
        <v>1</v>
      </c>
      <c r="J32" s="32">
        <v>42044</v>
      </c>
      <c r="K32" s="32">
        <v>42046</v>
      </c>
      <c r="L32" s="21" t="s">
        <v>1285</v>
      </c>
      <c r="M32" s="21"/>
      <c r="N32" s="21" t="s">
        <v>30</v>
      </c>
      <c r="O32" s="12" t="s">
        <v>69</v>
      </c>
      <c r="P32" s="60">
        <f>SUMIF(G:G,"Disk replacement",I:I)</f>
        <v>69</v>
      </c>
    </row>
    <row r="33" spans="1:16">
      <c r="A33" s="21">
        <v>32</v>
      </c>
      <c r="B33" s="21" t="s">
        <v>1352</v>
      </c>
      <c r="C33" s="21" t="s">
        <v>1353</v>
      </c>
      <c r="D33" s="21" t="s">
        <v>1354</v>
      </c>
      <c r="E33" s="21" t="s">
        <v>1355</v>
      </c>
      <c r="F33" s="21">
        <v>69139252</v>
      </c>
      <c r="G33" s="21" t="s">
        <v>69</v>
      </c>
      <c r="H33" s="21" t="s">
        <v>10</v>
      </c>
      <c r="I33" s="21">
        <v>1</v>
      </c>
      <c r="J33" s="32">
        <v>42045</v>
      </c>
      <c r="K33" s="32">
        <v>42046</v>
      </c>
      <c r="L33" s="21" t="s">
        <v>1285</v>
      </c>
      <c r="M33" s="21"/>
      <c r="N33" s="21" t="s">
        <v>1066</v>
      </c>
      <c r="O33" s="12" t="s">
        <v>74</v>
      </c>
      <c r="P33" s="60">
        <f>SUMIF(G:G,"SPS replacement",I:I)</f>
        <v>9</v>
      </c>
    </row>
    <row r="34" spans="1:16">
      <c r="A34" s="21">
        <v>33</v>
      </c>
      <c r="B34" s="21" t="s">
        <v>1356</v>
      </c>
      <c r="C34" s="21" t="s">
        <v>1357</v>
      </c>
      <c r="D34" s="21" t="s">
        <v>1358</v>
      </c>
      <c r="E34" s="21" t="s">
        <v>1359</v>
      </c>
      <c r="F34" s="21" t="s">
        <v>1360</v>
      </c>
      <c r="G34" s="21" t="s">
        <v>69</v>
      </c>
      <c r="H34" s="21" t="s">
        <v>10</v>
      </c>
      <c r="I34" s="21">
        <v>1</v>
      </c>
      <c r="J34" s="32">
        <v>42045</v>
      </c>
      <c r="K34" s="32">
        <v>42046</v>
      </c>
      <c r="L34" s="21" t="s">
        <v>1285</v>
      </c>
      <c r="M34" s="21"/>
      <c r="N34" s="21" t="s">
        <v>1066</v>
      </c>
      <c r="O34" s="12" t="s">
        <v>90</v>
      </c>
      <c r="P34" s="60">
        <f>SUMIF(G:G,"SFP Replacement",I:I)</f>
        <v>1</v>
      </c>
    </row>
    <row r="35" spans="1:16" ht="25.5">
      <c r="A35" s="21">
        <v>34</v>
      </c>
      <c r="B35" s="21" t="s">
        <v>1361</v>
      </c>
      <c r="C35" s="21" t="s">
        <v>1362</v>
      </c>
      <c r="D35" s="21" t="s">
        <v>1363</v>
      </c>
      <c r="E35" s="21" t="s">
        <v>1359</v>
      </c>
      <c r="F35" s="21" t="s">
        <v>1364</v>
      </c>
      <c r="G35" s="21" t="s">
        <v>69</v>
      </c>
      <c r="H35" s="21" t="s">
        <v>10</v>
      </c>
      <c r="I35" s="21">
        <v>1</v>
      </c>
      <c r="J35" s="32">
        <v>42045</v>
      </c>
      <c r="K35" s="32">
        <v>42046</v>
      </c>
      <c r="L35" s="21" t="s">
        <v>1285</v>
      </c>
      <c r="M35" s="21"/>
      <c r="N35" s="21" t="s">
        <v>1066</v>
      </c>
      <c r="O35" s="12" t="s">
        <v>247</v>
      </c>
      <c r="P35" s="60">
        <f>SUMIF(G:G,"Supervisor module replacement",I:I)</f>
        <v>0</v>
      </c>
    </row>
    <row r="36" spans="1:16" ht="25.5">
      <c r="A36" s="21">
        <v>35</v>
      </c>
      <c r="B36" s="21" t="s">
        <v>1406</v>
      </c>
      <c r="C36" s="21" t="s">
        <v>1407</v>
      </c>
      <c r="D36" s="21" t="s">
        <v>1408</v>
      </c>
      <c r="E36" s="21" t="s">
        <v>1409</v>
      </c>
      <c r="F36" s="21" t="s">
        <v>1410</v>
      </c>
      <c r="G36" s="21" t="s">
        <v>1411</v>
      </c>
      <c r="H36" s="21" t="s">
        <v>12</v>
      </c>
      <c r="I36" s="21">
        <v>1</v>
      </c>
      <c r="J36" s="32">
        <v>42045</v>
      </c>
      <c r="K36" s="32">
        <v>42047</v>
      </c>
      <c r="L36" s="21" t="s">
        <v>1412</v>
      </c>
      <c r="M36" s="21"/>
      <c r="N36" s="21" t="s">
        <v>43</v>
      </c>
      <c r="O36" s="12" t="s">
        <v>71</v>
      </c>
      <c r="P36" s="60">
        <f>SUMIF(G:G,"Powersupply replacement",I:I)</f>
        <v>2</v>
      </c>
    </row>
    <row r="37" spans="1:16">
      <c r="A37" s="21">
        <v>36</v>
      </c>
      <c r="B37" s="21" t="s">
        <v>1435</v>
      </c>
      <c r="C37" s="21" t="s">
        <v>1436</v>
      </c>
      <c r="D37" s="21" t="s">
        <v>1437</v>
      </c>
      <c r="E37" s="21" t="s">
        <v>1468</v>
      </c>
      <c r="F37" s="21">
        <v>69171996</v>
      </c>
      <c r="G37" s="21" t="s">
        <v>69</v>
      </c>
      <c r="H37" s="21" t="s">
        <v>12</v>
      </c>
      <c r="I37" s="21">
        <v>1</v>
      </c>
      <c r="J37" s="32">
        <v>42045</v>
      </c>
      <c r="K37" s="32">
        <v>42046</v>
      </c>
      <c r="L37" s="21" t="s">
        <v>1285</v>
      </c>
      <c r="M37" s="21"/>
      <c r="N37" s="21" t="s">
        <v>30</v>
      </c>
      <c r="O37" s="12" t="s">
        <v>70</v>
      </c>
      <c r="P37" s="60">
        <f>SUMIF(G:G,"Line card replacement",I:I)</f>
        <v>0</v>
      </c>
    </row>
    <row r="38" spans="1:16">
      <c r="A38" s="21">
        <v>37</v>
      </c>
      <c r="B38" s="21" t="s">
        <v>1438</v>
      </c>
      <c r="C38" s="21" t="s">
        <v>1439</v>
      </c>
      <c r="D38" s="21" t="s">
        <v>1440</v>
      </c>
      <c r="E38" s="21" t="s">
        <v>1441</v>
      </c>
      <c r="F38" s="21">
        <v>69175874</v>
      </c>
      <c r="G38" s="21" t="s">
        <v>69</v>
      </c>
      <c r="H38" s="21" t="s">
        <v>10</v>
      </c>
      <c r="I38" s="21">
        <v>1</v>
      </c>
      <c r="J38" s="32">
        <v>42045</v>
      </c>
      <c r="K38" s="32">
        <v>42047</v>
      </c>
      <c r="L38" s="21" t="s">
        <v>1285</v>
      </c>
      <c r="M38" s="21"/>
      <c r="N38" s="21" t="s">
        <v>30</v>
      </c>
      <c r="O38" s="12" t="s">
        <v>473</v>
      </c>
      <c r="P38" s="62">
        <f ca="1" xml:space="preserve"> P8- SUM(P32:P37)</f>
        <v>11</v>
      </c>
    </row>
    <row r="39" spans="1:16">
      <c r="A39" s="21">
        <v>38</v>
      </c>
      <c r="B39" s="21" t="s">
        <v>1442</v>
      </c>
      <c r="C39" s="21" t="s">
        <v>1443</v>
      </c>
      <c r="D39" s="21" t="s">
        <v>1444</v>
      </c>
      <c r="E39" s="21" t="s">
        <v>1468</v>
      </c>
      <c r="F39" s="21">
        <v>69185294</v>
      </c>
      <c r="G39" s="21" t="s">
        <v>69</v>
      </c>
      <c r="H39" s="21" t="s">
        <v>12</v>
      </c>
      <c r="I39" s="21">
        <v>1</v>
      </c>
      <c r="J39" s="32">
        <v>42045</v>
      </c>
      <c r="K39" s="32">
        <v>42046</v>
      </c>
      <c r="L39" s="21" t="s">
        <v>1285</v>
      </c>
      <c r="M39" s="21"/>
      <c r="N39" s="21" t="s">
        <v>30</v>
      </c>
      <c r="O39" s="14" t="s">
        <v>8</v>
      </c>
      <c r="P39" s="15">
        <f ca="1">SUM(P32:P38)</f>
        <v>92</v>
      </c>
    </row>
    <row r="40" spans="1:16">
      <c r="A40" s="21">
        <v>39</v>
      </c>
      <c r="B40" s="21" t="s">
        <v>1445</v>
      </c>
      <c r="C40" s="21" t="s">
        <v>1446</v>
      </c>
      <c r="D40" s="21" t="s">
        <v>1447</v>
      </c>
      <c r="E40" s="21" t="s">
        <v>1468</v>
      </c>
      <c r="F40" s="21">
        <v>69136494</v>
      </c>
      <c r="G40" s="21" t="s">
        <v>69</v>
      </c>
      <c r="H40" s="21" t="s">
        <v>12</v>
      </c>
      <c r="I40" s="21">
        <v>1</v>
      </c>
      <c r="J40" s="32">
        <v>42045</v>
      </c>
      <c r="K40" s="32">
        <v>42046</v>
      </c>
      <c r="L40" s="21" t="s">
        <v>1285</v>
      </c>
      <c r="M40" s="21"/>
      <c r="N40" s="21" t="s">
        <v>30</v>
      </c>
    </row>
    <row r="41" spans="1:16">
      <c r="A41" s="21">
        <v>40</v>
      </c>
      <c r="B41" s="21" t="s">
        <v>1413</v>
      </c>
      <c r="C41" s="21" t="s">
        <v>1414</v>
      </c>
      <c r="D41" s="21" t="s">
        <v>1415</v>
      </c>
      <c r="E41" s="21" t="s">
        <v>1416</v>
      </c>
      <c r="F41" s="21">
        <v>69143350</v>
      </c>
      <c r="G41" s="21" t="s">
        <v>69</v>
      </c>
      <c r="H41" s="21" t="s">
        <v>10</v>
      </c>
      <c r="I41" s="21">
        <v>1</v>
      </c>
      <c r="J41" s="32">
        <v>42046</v>
      </c>
      <c r="K41" s="32">
        <v>42046</v>
      </c>
      <c r="L41" s="21" t="s">
        <v>1285</v>
      </c>
      <c r="M41" s="21"/>
      <c r="N41" s="21" t="s">
        <v>43</v>
      </c>
    </row>
    <row r="42" spans="1:16">
      <c r="A42" s="21">
        <v>41</v>
      </c>
      <c r="B42" s="21" t="s">
        <v>1448</v>
      </c>
      <c r="C42" s="21" t="s">
        <v>1449</v>
      </c>
      <c r="D42" s="21" t="s">
        <v>1450</v>
      </c>
      <c r="E42" s="21" t="s">
        <v>1451</v>
      </c>
      <c r="F42" s="21">
        <v>69221606</v>
      </c>
      <c r="G42" s="21" t="s">
        <v>69</v>
      </c>
      <c r="H42" s="21" t="s">
        <v>10</v>
      </c>
      <c r="I42" s="21">
        <v>1</v>
      </c>
      <c r="J42" s="32">
        <v>42046</v>
      </c>
      <c r="K42" s="32">
        <v>42048</v>
      </c>
      <c r="L42" s="21" t="s">
        <v>1285</v>
      </c>
      <c r="M42" s="21"/>
      <c r="N42" s="21" t="s">
        <v>30</v>
      </c>
    </row>
    <row r="43" spans="1:16">
      <c r="A43" s="21">
        <v>42</v>
      </c>
      <c r="B43" s="21" t="s">
        <v>1417</v>
      </c>
      <c r="C43" s="21" t="s">
        <v>1418</v>
      </c>
      <c r="D43" s="21" t="s">
        <v>1419</v>
      </c>
      <c r="E43" s="21" t="s">
        <v>1420</v>
      </c>
      <c r="F43" s="21" t="s">
        <v>1421</v>
      </c>
      <c r="G43" s="21" t="s">
        <v>69</v>
      </c>
      <c r="H43" s="21" t="s">
        <v>12</v>
      </c>
      <c r="I43" s="21">
        <v>1</v>
      </c>
      <c r="J43" s="32">
        <v>42047</v>
      </c>
      <c r="K43" s="32">
        <v>42048</v>
      </c>
      <c r="L43" s="21" t="s">
        <v>1285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1452</v>
      </c>
      <c r="C44" s="21" t="s">
        <v>1453</v>
      </c>
      <c r="D44" s="21" t="s">
        <v>1454</v>
      </c>
      <c r="E44" s="21" t="s">
        <v>1469</v>
      </c>
      <c r="F44" s="21">
        <v>69235870</v>
      </c>
      <c r="G44" s="21" t="s">
        <v>69</v>
      </c>
      <c r="H44" s="21" t="s">
        <v>12</v>
      </c>
      <c r="I44" s="21">
        <v>1</v>
      </c>
      <c r="J44" s="32">
        <v>42047</v>
      </c>
      <c r="K44" s="32">
        <v>42048</v>
      </c>
      <c r="L44" s="21" t="s">
        <v>1285</v>
      </c>
      <c r="M44" s="21"/>
      <c r="N44" s="21" t="s">
        <v>30</v>
      </c>
      <c r="O44" s="12" t="s">
        <v>327</v>
      </c>
      <c r="P44" s="60">
        <f>SUMIF(M:M,"Vendor",I:I)</f>
        <v>8</v>
      </c>
    </row>
    <row r="45" spans="1:16">
      <c r="A45" s="21">
        <v>44</v>
      </c>
      <c r="B45" s="21" t="s">
        <v>1365</v>
      </c>
      <c r="C45" s="21" t="s">
        <v>1366</v>
      </c>
      <c r="D45" s="21" t="s">
        <v>1367</v>
      </c>
      <c r="E45" s="21" t="s">
        <v>1368</v>
      </c>
      <c r="F45" s="21">
        <v>69136798</v>
      </c>
      <c r="G45" s="21" t="s">
        <v>69</v>
      </c>
      <c r="H45" s="21" t="s">
        <v>12</v>
      </c>
      <c r="I45" s="21">
        <v>1</v>
      </c>
      <c r="J45" s="32">
        <v>42048</v>
      </c>
      <c r="K45" s="32">
        <v>42051</v>
      </c>
      <c r="L45" s="21" t="s">
        <v>1285</v>
      </c>
      <c r="M45" s="21"/>
      <c r="N45" s="21" t="s">
        <v>1066</v>
      </c>
      <c r="O45" s="12" t="s">
        <v>471</v>
      </c>
      <c r="P45" s="60">
        <f>SUMIF(M:M,"Change",I:I)</f>
        <v>0</v>
      </c>
    </row>
    <row r="46" spans="1:16">
      <c r="A46" s="21">
        <v>45</v>
      </c>
      <c r="B46" s="21" t="s">
        <v>1422</v>
      </c>
      <c r="C46" s="21" t="s">
        <v>1423</v>
      </c>
      <c r="D46" s="21" t="s">
        <v>1424</v>
      </c>
      <c r="E46" s="21" t="s">
        <v>1425</v>
      </c>
      <c r="F46" s="21">
        <v>69220992</v>
      </c>
      <c r="G46" s="21" t="s">
        <v>74</v>
      </c>
      <c r="H46" s="21" t="s">
        <v>12</v>
      </c>
      <c r="I46" s="21">
        <v>1</v>
      </c>
      <c r="J46" s="32">
        <v>42048</v>
      </c>
      <c r="K46" s="32">
        <v>42051</v>
      </c>
      <c r="L46" s="21" t="s">
        <v>1307</v>
      </c>
      <c r="M46" s="21"/>
      <c r="N46" s="21" t="s">
        <v>43</v>
      </c>
      <c r="O46" s="12" t="s">
        <v>472</v>
      </c>
      <c r="P46" s="60">
        <f>SUMIF(M:M,"CMP",I:I)</f>
        <v>0</v>
      </c>
    </row>
    <row r="47" spans="1:16">
      <c r="A47" s="21">
        <v>46</v>
      </c>
      <c r="B47" s="21" t="s">
        <v>1426</v>
      </c>
      <c r="C47" s="21" t="s">
        <v>1427</v>
      </c>
      <c r="D47" s="21" t="s">
        <v>1428</v>
      </c>
      <c r="E47" s="21" t="s">
        <v>1425</v>
      </c>
      <c r="F47" s="21">
        <v>69265498</v>
      </c>
      <c r="G47" s="21" t="s">
        <v>69</v>
      </c>
      <c r="H47" s="21" t="s">
        <v>12</v>
      </c>
      <c r="I47" s="21">
        <v>1</v>
      </c>
      <c r="J47" s="32">
        <v>42048</v>
      </c>
      <c r="K47" s="32">
        <v>42051</v>
      </c>
      <c r="L47" s="21" t="s">
        <v>1285</v>
      </c>
      <c r="M47" s="21"/>
      <c r="N47" s="21" t="s">
        <v>43</v>
      </c>
      <c r="O47" s="12" t="s">
        <v>469</v>
      </c>
      <c r="P47" s="62">
        <f>SUMIF(M:M,"SA",I:I)</f>
        <v>0</v>
      </c>
    </row>
    <row r="48" spans="1:16">
      <c r="A48" s="21">
        <v>47</v>
      </c>
      <c r="B48" s="21" t="s">
        <v>1429</v>
      </c>
      <c r="C48" s="21" t="s">
        <v>1430</v>
      </c>
      <c r="D48" s="21" t="s">
        <v>1431</v>
      </c>
      <c r="E48" s="21" t="s">
        <v>1425</v>
      </c>
      <c r="F48" s="21">
        <v>69235870</v>
      </c>
      <c r="G48" s="21" t="s">
        <v>69</v>
      </c>
      <c r="H48" s="21" t="s">
        <v>12</v>
      </c>
      <c r="I48" s="21">
        <v>1</v>
      </c>
      <c r="J48" s="32">
        <v>42048</v>
      </c>
      <c r="K48" s="32">
        <v>42051</v>
      </c>
      <c r="L48" s="21" t="s">
        <v>1285</v>
      </c>
      <c r="M48" s="21"/>
      <c r="N48" s="21" t="s">
        <v>43</v>
      </c>
      <c r="O48" s="14" t="s">
        <v>8</v>
      </c>
      <c r="P48" s="15">
        <f>SUM(P44:P47)</f>
        <v>8</v>
      </c>
    </row>
    <row r="49" spans="1:14">
      <c r="A49" s="21">
        <v>48</v>
      </c>
      <c r="B49" s="21" t="s">
        <v>1455</v>
      </c>
      <c r="C49" s="21" t="s">
        <v>1456</v>
      </c>
      <c r="D49" s="21" t="s">
        <v>1457</v>
      </c>
      <c r="E49" s="21" t="s">
        <v>1470</v>
      </c>
      <c r="F49" s="21">
        <v>69164800</v>
      </c>
      <c r="G49" s="21" t="s">
        <v>74</v>
      </c>
      <c r="H49" s="21" t="s">
        <v>12</v>
      </c>
      <c r="I49" s="21">
        <v>1</v>
      </c>
      <c r="J49" s="32">
        <v>42048</v>
      </c>
      <c r="K49" s="32">
        <v>42050</v>
      </c>
      <c r="L49" s="21" t="s">
        <v>1307</v>
      </c>
      <c r="M49" s="21"/>
      <c r="N49" s="21" t="s">
        <v>30</v>
      </c>
    </row>
    <row r="50" spans="1:14">
      <c r="A50" s="21">
        <v>49</v>
      </c>
      <c r="B50" s="21" t="s">
        <v>1624</v>
      </c>
      <c r="C50" s="21" t="s">
        <v>1625</v>
      </c>
      <c r="D50" s="21" t="s">
        <v>1626</v>
      </c>
      <c r="E50" s="21" t="s">
        <v>1470</v>
      </c>
      <c r="F50" s="21">
        <v>69179124</v>
      </c>
      <c r="G50" s="21" t="s">
        <v>74</v>
      </c>
      <c r="H50" s="21" t="s">
        <v>12</v>
      </c>
      <c r="I50" s="21">
        <v>1</v>
      </c>
      <c r="J50" s="32">
        <v>42048</v>
      </c>
      <c r="K50" s="32">
        <v>42051</v>
      </c>
      <c r="L50" s="21" t="s">
        <v>1307</v>
      </c>
      <c r="M50" s="21"/>
      <c r="N50" s="21" t="s">
        <v>1066</v>
      </c>
    </row>
    <row r="51" spans="1:14">
      <c r="A51" s="21">
        <v>50</v>
      </c>
      <c r="B51" s="21" t="s">
        <v>1627</v>
      </c>
      <c r="C51" s="21" t="s">
        <v>1628</v>
      </c>
      <c r="D51" s="21" t="s">
        <v>1629</v>
      </c>
      <c r="E51" s="21" t="s">
        <v>1470</v>
      </c>
      <c r="F51" s="21">
        <v>69284886</v>
      </c>
      <c r="G51" s="21" t="s">
        <v>69</v>
      </c>
      <c r="H51" s="21" t="s">
        <v>12</v>
      </c>
      <c r="I51" s="21">
        <v>1</v>
      </c>
      <c r="J51" s="32">
        <v>42048</v>
      </c>
      <c r="K51" s="32">
        <v>42051</v>
      </c>
      <c r="L51" s="21" t="s">
        <v>1285</v>
      </c>
      <c r="M51" s="21"/>
      <c r="N51" s="21" t="s">
        <v>1066</v>
      </c>
    </row>
    <row r="52" spans="1:14">
      <c r="A52" s="21">
        <v>51</v>
      </c>
      <c r="B52" s="21" t="s">
        <v>1484</v>
      </c>
      <c r="C52" s="21" t="s">
        <v>1485</v>
      </c>
      <c r="D52" s="21" t="s">
        <v>1486</v>
      </c>
      <c r="E52" s="21" t="s">
        <v>1487</v>
      </c>
      <c r="F52" s="21">
        <v>69324040</v>
      </c>
      <c r="G52" s="21" t="s">
        <v>69</v>
      </c>
      <c r="H52" s="21" t="s">
        <v>12</v>
      </c>
      <c r="I52" s="21">
        <v>1</v>
      </c>
      <c r="J52" s="32">
        <v>42051</v>
      </c>
      <c r="K52" s="32">
        <v>42052</v>
      </c>
      <c r="L52" s="21" t="s">
        <v>1285</v>
      </c>
      <c r="M52" s="21"/>
      <c r="N52" s="21" t="s">
        <v>1066</v>
      </c>
    </row>
    <row r="53" spans="1:14">
      <c r="A53" s="21">
        <v>52</v>
      </c>
      <c r="B53" s="21" t="s">
        <v>1488</v>
      </c>
      <c r="C53" s="21" t="s">
        <v>1489</v>
      </c>
      <c r="D53" s="21" t="s">
        <v>1490</v>
      </c>
      <c r="E53" s="21" t="s">
        <v>1487</v>
      </c>
      <c r="F53" s="21">
        <v>69293380</v>
      </c>
      <c r="G53" s="21" t="s">
        <v>69</v>
      </c>
      <c r="H53" s="21" t="s">
        <v>12</v>
      </c>
      <c r="I53" s="21">
        <v>1</v>
      </c>
      <c r="J53" s="32">
        <v>42051</v>
      </c>
      <c r="K53" s="32">
        <v>42052</v>
      </c>
      <c r="L53" s="21" t="s">
        <v>1285</v>
      </c>
      <c r="M53" s="21"/>
      <c r="N53" s="21" t="s">
        <v>1066</v>
      </c>
    </row>
    <row r="54" spans="1:14">
      <c r="A54" s="21">
        <v>53</v>
      </c>
      <c r="B54" s="21" t="s">
        <v>1547</v>
      </c>
      <c r="C54" s="21" t="s">
        <v>1548</v>
      </c>
      <c r="D54" s="21" t="s">
        <v>1549</v>
      </c>
      <c r="E54" s="21" t="s">
        <v>1550</v>
      </c>
      <c r="F54" s="21">
        <v>68806466</v>
      </c>
      <c r="G54" s="21" t="s">
        <v>69</v>
      </c>
      <c r="H54" s="21" t="s">
        <v>12</v>
      </c>
      <c r="I54" s="21">
        <v>1</v>
      </c>
      <c r="J54" s="32">
        <v>42051</v>
      </c>
      <c r="K54" s="32">
        <v>42052</v>
      </c>
      <c r="L54" s="21" t="s">
        <v>1285</v>
      </c>
      <c r="M54" s="21"/>
      <c r="N54" s="21" t="s">
        <v>43</v>
      </c>
    </row>
    <row r="55" spans="1:14">
      <c r="A55" s="21">
        <v>54</v>
      </c>
      <c r="B55" s="21" t="s">
        <v>1458</v>
      </c>
      <c r="C55" s="21" t="s">
        <v>1459</v>
      </c>
      <c r="D55" s="21" t="s">
        <v>1460</v>
      </c>
      <c r="E55" s="21" t="s">
        <v>1471</v>
      </c>
      <c r="F55" s="21">
        <v>69344600</v>
      </c>
      <c r="G55" s="21" t="s">
        <v>69</v>
      </c>
      <c r="H55" s="21" t="s">
        <v>12</v>
      </c>
      <c r="I55" s="21">
        <v>1</v>
      </c>
      <c r="J55" s="32">
        <v>42052</v>
      </c>
      <c r="K55" s="32">
        <v>42053</v>
      </c>
      <c r="L55" s="21" t="s">
        <v>1285</v>
      </c>
      <c r="M55" s="21"/>
      <c r="N55" s="21" t="s">
        <v>30</v>
      </c>
    </row>
    <row r="56" spans="1:14">
      <c r="A56" s="21">
        <v>55</v>
      </c>
      <c r="B56" s="21" t="s">
        <v>1461</v>
      </c>
      <c r="C56" s="21" t="s">
        <v>1462</v>
      </c>
      <c r="D56" s="21" t="s">
        <v>1463</v>
      </c>
      <c r="E56" s="21" t="s">
        <v>1472</v>
      </c>
      <c r="F56" s="21">
        <v>69342896</v>
      </c>
      <c r="G56" s="21" t="s">
        <v>69</v>
      </c>
      <c r="H56" s="21" t="s">
        <v>11</v>
      </c>
      <c r="I56" s="21">
        <v>1</v>
      </c>
      <c r="J56" s="32">
        <v>42052</v>
      </c>
      <c r="K56" s="32">
        <v>42053</v>
      </c>
      <c r="L56" s="21" t="s">
        <v>1285</v>
      </c>
      <c r="M56" s="21"/>
      <c r="N56" s="21" t="s">
        <v>30</v>
      </c>
    </row>
    <row r="57" spans="1:14">
      <c r="A57" s="21">
        <v>56</v>
      </c>
      <c r="B57" s="21" t="s">
        <v>1491</v>
      </c>
      <c r="C57" s="21" t="s">
        <v>1492</v>
      </c>
      <c r="D57" s="21" t="s">
        <v>1493</v>
      </c>
      <c r="E57" s="21" t="s">
        <v>1472</v>
      </c>
      <c r="F57" s="21" t="s">
        <v>1494</v>
      </c>
      <c r="G57" s="21" t="s">
        <v>1495</v>
      </c>
      <c r="H57" s="21" t="s">
        <v>11</v>
      </c>
      <c r="I57" s="21">
        <v>1</v>
      </c>
      <c r="J57" s="32">
        <v>42052</v>
      </c>
      <c r="K57" s="32">
        <v>42053</v>
      </c>
      <c r="L57" s="21" t="s">
        <v>93</v>
      </c>
      <c r="M57" s="21"/>
      <c r="N57" s="21" t="s">
        <v>1066</v>
      </c>
    </row>
    <row r="58" spans="1:14">
      <c r="A58" s="21">
        <v>57</v>
      </c>
      <c r="B58" s="21" t="s">
        <v>1496</v>
      </c>
      <c r="C58" s="21" t="s">
        <v>1497</v>
      </c>
      <c r="D58" s="21" t="s">
        <v>1498</v>
      </c>
      <c r="E58" s="21" t="s">
        <v>1472</v>
      </c>
      <c r="F58" s="21">
        <v>69356274</v>
      </c>
      <c r="G58" s="21" t="s">
        <v>69</v>
      </c>
      <c r="H58" s="21" t="s">
        <v>11</v>
      </c>
      <c r="I58" s="21">
        <v>1</v>
      </c>
      <c r="J58" s="32">
        <v>42052</v>
      </c>
      <c r="K58" s="32">
        <v>42053</v>
      </c>
      <c r="L58" s="21" t="s">
        <v>1285</v>
      </c>
      <c r="M58" s="21"/>
      <c r="N58" s="21" t="s">
        <v>1066</v>
      </c>
    </row>
    <row r="59" spans="1:14">
      <c r="A59" s="21">
        <v>58</v>
      </c>
      <c r="B59" s="21" t="s">
        <v>1464</v>
      </c>
      <c r="C59" s="21" t="s">
        <v>1465</v>
      </c>
      <c r="D59" s="21" t="s">
        <v>1466</v>
      </c>
      <c r="E59" s="21" t="s">
        <v>1467</v>
      </c>
      <c r="F59" s="21">
        <v>69379308</v>
      </c>
      <c r="G59" s="21" t="s">
        <v>74</v>
      </c>
      <c r="H59" s="21" t="s">
        <v>10</v>
      </c>
      <c r="I59" s="21">
        <v>1</v>
      </c>
      <c r="J59" s="32">
        <v>42054</v>
      </c>
      <c r="K59" s="32">
        <v>42055</v>
      </c>
      <c r="L59" s="21" t="s">
        <v>1307</v>
      </c>
      <c r="M59" s="21"/>
      <c r="N59" s="21" t="s">
        <v>30</v>
      </c>
    </row>
    <row r="60" spans="1:14">
      <c r="A60" s="21">
        <v>59</v>
      </c>
      <c r="B60" s="21" t="s">
        <v>1473</v>
      </c>
      <c r="C60" s="21" t="s">
        <v>1474</v>
      </c>
      <c r="D60" s="21" t="s">
        <v>1475</v>
      </c>
      <c r="E60" s="21" t="s">
        <v>1467</v>
      </c>
      <c r="F60" s="21">
        <v>69378544</v>
      </c>
      <c r="G60" s="21" t="s">
        <v>71</v>
      </c>
      <c r="H60" s="21" t="s">
        <v>10</v>
      </c>
      <c r="I60" s="21">
        <v>1</v>
      </c>
      <c r="J60" s="32">
        <v>42054</v>
      </c>
      <c r="K60" s="32">
        <v>42055</v>
      </c>
      <c r="L60" s="21" t="s">
        <v>1301</v>
      </c>
      <c r="M60" s="21" t="s">
        <v>327</v>
      </c>
      <c r="N60" s="21" t="s">
        <v>30</v>
      </c>
    </row>
    <row r="61" spans="1:14">
      <c r="A61" s="21">
        <v>60</v>
      </c>
      <c r="B61" s="21" t="s">
        <v>1551</v>
      </c>
      <c r="C61" s="21" t="s">
        <v>1552</v>
      </c>
      <c r="D61" s="21" t="s">
        <v>1553</v>
      </c>
      <c r="E61" s="21" t="s">
        <v>1502</v>
      </c>
      <c r="F61" s="21">
        <v>69410162</v>
      </c>
      <c r="G61" s="21" t="s">
        <v>69</v>
      </c>
      <c r="H61" s="21" t="s">
        <v>10</v>
      </c>
      <c r="I61" s="21">
        <v>1</v>
      </c>
      <c r="J61" s="32">
        <v>42054</v>
      </c>
      <c r="K61" s="32">
        <v>42055</v>
      </c>
      <c r="L61" s="21" t="s">
        <v>1285</v>
      </c>
      <c r="M61" s="21"/>
      <c r="N61" s="21" t="s">
        <v>43</v>
      </c>
    </row>
    <row r="62" spans="1:14">
      <c r="A62" s="21">
        <v>61</v>
      </c>
      <c r="B62" s="21" t="s">
        <v>1476</v>
      </c>
      <c r="C62" s="21" t="s">
        <v>1477</v>
      </c>
      <c r="D62" s="21" t="s">
        <v>1478</v>
      </c>
      <c r="E62" s="21" t="s">
        <v>1479</v>
      </c>
      <c r="F62" s="21">
        <v>69432432</v>
      </c>
      <c r="G62" s="21" t="s">
        <v>69</v>
      </c>
      <c r="H62" s="21" t="s">
        <v>11</v>
      </c>
      <c r="I62" s="21">
        <v>1</v>
      </c>
      <c r="J62" s="32">
        <v>42055</v>
      </c>
      <c r="K62" s="32">
        <v>42058</v>
      </c>
      <c r="L62" s="21" t="s">
        <v>1301</v>
      </c>
      <c r="M62" s="21" t="s">
        <v>327</v>
      </c>
      <c r="N62" s="21" t="s">
        <v>30</v>
      </c>
    </row>
    <row r="63" spans="1:14">
      <c r="A63" s="21">
        <v>62</v>
      </c>
      <c r="B63" s="21" t="s">
        <v>1499</v>
      </c>
      <c r="C63" s="21" t="s">
        <v>1500</v>
      </c>
      <c r="D63" s="21" t="s">
        <v>1501</v>
      </c>
      <c r="E63" s="21" t="s">
        <v>1502</v>
      </c>
      <c r="F63" s="21">
        <v>69404428</v>
      </c>
      <c r="G63" s="21" t="s">
        <v>69</v>
      </c>
      <c r="H63" s="21" t="s">
        <v>10</v>
      </c>
      <c r="I63" s="21">
        <v>1</v>
      </c>
      <c r="J63" s="32">
        <v>42055</v>
      </c>
      <c r="K63" s="32">
        <v>42058</v>
      </c>
      <c r="L63" s="21" t="s">
        <v>1285</v>
      </c>
      <c r="M63" s="21"/>
      <c r="N63" s="21" t="s">
        <v>1066</v>
      </c>
    </row>
    <row r="64" spans="1:14">
      <c r="A64" s="21">
        <v>63</v>
      </c>
      <c r="B64" s="21" t="s">
        <v>1554</v>
      </c>
      <c r="C64" s="21" t="s">
        <v>1555</v>
      </c>
      <c r="D64" s="21" t="s">
        <v>1556</v>
      </c>
      <c r="E64" s="21" t="s">
        <v>1557</v>
      </c>
      <c r="F64" s="21">
        <v>69428330</v>
      </c>
      <c r="G64" s="21" t="s">
        <v>69</v>
      </c>
      <c r="H64" s="21" t="s">
        <v>12</v>
      </c>
      <c r="I64" s="21">
        <v>1</v>
      </c>
      <c r="J64" s="32">
        <v>42055</v>
      </c>
      <c r="K64" s="32">
        <v>42058</v>
      </c>
      <c r="L64" s="21" t="s">
        <v>1285</v>
      </c>
      <c r="M64" s="21"/>
      <c r="N64" s="21" t="s">
        <v>43</v>
      </c>
    </row>
    <row r="65" spans="1:14">
      <c r="A65" s="21">
        <v>64</v>
      </c>
      <c r="B65" s="21" t="s">
        <v>1558</v>
      </c>
      <c r="C65" s="21" t="s">
        <v>1559</v>
      </c>
      <c r="D65" s="21" t="s">
        <v>1560</v>
      </c>
      <c r="E65" s="21" t="s">
        <v>1561</v>
      </c>
      <c r="F65" s="21" t="s">
        <v>1562</v>
      </c>
      <c r="G65" s="21" t="s">
        <v>69</v>
      </c>
      <c r="H65" s="21" t="s">
        <v>12</v>
      </c>
      <c r="I65" s="21">
        <v>1</v>
      </c>
      <c r="J65" s="32">
        <v>42055</v>
      </c>
      <c r="K65" s="32">
        <v>42058</v>
      </c>
      <c r="L65" s="21" t="s">
        <v>1285</v>
      </c>
      <c r="M65" s="21"/>
      <c r="N65" s="21" t="s">
        <v>43</v>
      </c>
    </row>
    <row r="66" spans="1:14">
      <c r="A66" s="21">
        <v>65</v>
      </c>
      <c r="B66" s="21" t="s">
        <v>1480</v>
      </c>
      <c r="C66" s="21" t="s">
        <v>1481</v>
      </c>
      <c r="D66" s="21" t="s">
        <v>1482</v>
      </c>
      <c r="E66" s="21" t="s">
        <v>1483</v>
      </c>
      <c r="F66" s="21">
        <v>69378544</v>
      </c>
      <c r="G66" s="21" t="s">
        <v>71</v>
      </c>
      <c r="H66" s="21" t="s">
        <v>10</v>
      </c>
      <c r="I66" s="21">
        <v>1</v>
      </c>
      <c r="J66" s="32">
        <v>42058</v>
      </c>
      <c r="K66" s="32">
        <v>42059</v>
      </c>
      <c r="L66" s="21" t="s">
        <v>1527</v>
      </c>
      <c r="M66" s="21"/>
      <c r="N66" s="21" t="s">
        <v>30</v>
      </c>
    </row>
    <row r="67" spans="1:14">
      <c r="A67" s="21">
        <v>66</v>
      </c>
      <c r="B67" s="21" t="s">
        <v>1503</v>
      </c>
      <c r="C67" s="21" t="s">
        <v>1505</v>
      </c>
      <c r="D67" s="21" t="s">
        <v>1506</v>
      </c>
      <c r="E67" s="21" t="s">
        <v>1504</v>
      </c>
      <c r="F67" s="21">
        <v>69463972</v>
      </c>
      <c r="G67" s="21" t="s">
        <v>69</v>
      </c>
      <c r="H67" s="21" t="s">
        <v>12</v>
      </c>
      <c r="I67" s="21">
        <v>1</v>
      </c>
      <c r="J67" s="32">
        <v>42058</v>
      </c>
      <c r="K67" s="32">
        <v>42059</v>
      </c>
      <c r="L67" s="21" t="s">
        <v>1285</v>
      </c>
      <c r="M67" s="21"/>
      <c r="N67" s="21" t="s">
        <v>1066</v>
      </c>
    </row>
    <row r="68" spans="1:14">
      <c r="A68" s="21">
        <v>67</v>
      </c>
      <c r="B68" s="21" t="s">
        <v>1507</v>
      </c>
      <c r="C68" s="21" t="s">
        <v>1508</v>
      </c>
      <c r="D68" s="21" t="s">
        <v>1509</v>
      </c>
      <c r="E68" s="21" t="s">
        <v>1504</v>
      </c>
      <c r="F68" s="21">
        <v>69468424</v>
      </c>
      <c r="G68" s="21" t="s">
        <v>69</v>
      </c>
      <c r="H68" s="21" t="s">
        <v>12</v>
      </c>
      <c r="I68" s="21">
        <v>1</v>
      </c>
      <c r="J68" s="32">
        <v>42058</v>
      </c>
      <c r="K68" s="32">
        <v>42059</v>
      </c>
      <c r="L68" s="21" t="s">
        <v>1285</v>
      </c>
      <c r="M68" s="21"/>
      <c r="N68" s="21" t="s">
        <v>1066</v>
      </c>
    </row>
    <row r="69" spans="1:14">
      <c r="A69" s="21">
        <v>68</v>
      </c>
      <c r="B69" s="21" t="s">
        <v>1510</v>
      </c>
      <c r="C69" s="21" t="s">
        <v>1511</v>
      </c>
      <c r="D69" s="21" t="s">
        <v>1512</v>
      </c>
      <c r="E69" s="21" t="s">
        <v>1504</v>
      </c>
      <c r="F69" s="21">
        <v>69468544</v>
      </c>
      <c r="G69" s="21" t="s">
        <v>69</v>
      </c>
      <c r="H69" s="21" t="s">
        <v>12</v>
      </c>
      <c r="I69" s="21">
        <v>1</v>
      </c>
      <c r="J69" s="32">
        <v>42058</v>
      </c>
      <c r="K69" s="32">
        <v>42059</v>
      </c>
      <c r="L69" s="21" t="s">
        <v>1285</v>
      </c>
      <c r="M69" s="21"/>
      <c r="N69" s="21" t="s">
        <v>1066</v>
      </c>
    </row>
    <row r="70" spans="1:14">
      <c r="A70" s="21">
        <v>69</v>
      </c>
      <c r="B70" s="21" t="s">
        <v>1513</v>
      </c>
      <c r="C70" s="21" t="s">
        <v>1515</v>
      </c>
      <c r="D70" s="21" t="s">
        <v>1516</v>
      </c>
      <c r="E70" s="21" t="s">
        <v>1514</v>
      </c>
      <c r="F70" s="21">
        <v>69474002</v>
      </c>
      <c r="G70" s="21" t="s">
        <v>69</v>
      </c>
      <c r="H70" s="21" t="s">
        <v>11</v>
      </c>
      <c r="I70" s="21">
        <v>1</v>
      </c>
      <c r="J70" s="32">
        <v>42058</v>
      </c>
      <c r="K70" s="32">
        <v>42060</v>
      </c>
      <c r="L70" s="21" t="s">
        <v>1301</v>
      </c>
      <c r="M70" s="21" t="s">
        <v>327</v>
      </c>
      <c r="N70" s="21" t="s">
        <v>1066</v>
      </c>
    </row>
    <row r="71" spans="1:14">
      <c r="A71" s="21">
        <v>70</v>
      </c>
      <c r="B71" s="21" t="s">
        <v>1524</v>
      </c>
      <c r="C71" s="21" t="s">
        <v>1525</v>
      </c>
      <c r="D71" s="21" t="s">
        <v>1526</v>
      </c>
      <c r="E71" s="21" t="s">
        <v>1514</v>
      </c>
      <c r="F71" s="21">
        <v>69432432</v>
      </c>
      <c r="G71" s="21" t="s">
        <v>69</v>
      </c>
      <c r="H71" s="21" t="s">
        <v>11</v>
      </c>
      <c r="I71" s="21">
        <v>1</v>
      </c>
      <c r="J71" s="32">
        <v>42058</v>
      </c>
      <c r="K71" s="32">
        <v>42059</v>
      </c>
      <c r="L71" s="21" t="s">
        <v>1301</v>
      </c>
      <c r="M71" s="21" t="s">
        <v>327</v>
      </c>
      <c r="N71" s="21" t="s">
        <v>30</v>
      </c>
    </row>
    <row r="72" spans="1:14">
      <c r="A72" s="21">
        <v>71</v>
      </c>
      <c r="B72" s="21" t="s">
        <v>1563</v>
      </c>
      <c r="C72" s="21" t="s">
        <v>1564</v>
      </c>
      <c r="D72" s="21" t="s">
        <v>1565</v>
      </c>
      <c r="E72" s="21" t="s">
        <v>1566</v>
      </c>
      <c r="F72" s="21">
        <v>69453746</v>
      </c>
      <c r="G72" s="21" t="s">
        <v>69</v>
      </c>
      <c r="H72" s="21" t="s">
        <v>10</v>
      </c>
      <c r="I72" s="21">
        <v>1</v>
      </c>
      <c r="J72" s="32">
        <v>42058</v>
      </c>
      <c r="K72" s="32">
        <v>42058</v>
      </c>
      <c r="L72" s="21" t="s">
        <v>1285</v>
      </c>
      <c r="M72" s="21"/>
      <c r="N72" s="21" t="s">
        <v>43</v>
      </c>
    </row>
    <row r="73" spans="1:14">
      <c r="A73" s="21">
        <v>72</v>
      </c>
      <c r="B73" s="21" t="s">
        <v>1567</v>
      </c>
      <c r="C73" s="21" t="s">
        <v>1568</v>
      </c>
      <c r="D73" s="21" t="s">
        <v>1569</v>
      </c>
      <c r="E73" s="21" t="s">
        <v>1566</v>
      </c>
      <c r="F73" s="21">
        <v>69453824</v>
      </c>
      <c r="G73" s="21" t="s">
        <v>69</v>
      </c>
      <c r="H73" s="21" t="s">
        <v>10</v>
      </c>
      <c r="I73" s="21">
        <v>1</v>
      </c>
      <c r="J73" s="32">
        <v>42058</v>
      </c>
      <c r="K73" s="32">
        <v>42058</v>
      </c>
      <c r="L73" s="21" t="s">
        <v>1285</v>
      </c>
      <c r="M73" s="21"/>
      <c r="N73" s="21" t="s">
        <v>43</v>
      </c>
    </row>
    <row r="74" spans="1:14">
      <c r="A74" s="21">
        <v>73</v>
      </c>
      <c r="B74" s="21" t="s">
        <v>1570</v>
      </c>
      <c r="C74" s="21" t="s">
        <v>1571</v>
      </c>
      <c r="D74" s="21" t="s">
        <v>1572</v>
      </c>
      <c r="E74" s="21" t="s">
        <v>1573</v>
      </c>
      <c r="F74" s="21">
        <v>69474322</v>
      </c>
      <c r="G74" s="21" t="s">
        <v>69</v>
      </c>
      <c r="H74" s="21" t="s">
        <v>12</v>
      </c>
      <c r="I74" s="21">
        <v>1</v>
      </c>
      <c r="J74" s="32">
        <v>42058</v>
      </c>
      <c r="K74" s="32">
        <v>42059</v>
      </c>
      <c r="L74" s="21" t="s">
        <v>1285</v>
      </c>
      <c r="M74" s="21"/>
      <c r="N74" s="21" t="s">
        <v>43</v>
      </c>
    </row>
    <row r="75" spans="1:14">
      <c r="A75" s="21">
        <v>74</v>
      </c>
      <c r="B75" s="21" t="s">
        <v>1517</v>
      </c>
      <c r="C75" s="21" t="s">
        <v>1519</v>
      </c>
      <c r="D75" s="21" t="s">
        <v>1520</v>
      </c>
      <c r="E75" s="21" t="s">
        <v>1518</v>
      </c>
      <c r="F75" s="21">
        <v>69461416</v>
      </c>
      <c r="G75" s="21" t="s">
        <v>69</v>
      </c>
      <c r="H75" s="21" t="s">
        <v>10</v>
      </c>
      <c r="I75" s="21">
        <v>1</v>
      </c>
      <c r="J75" s="32">
        <v>42059</v>
      </c>
      <c r="K75" s="32">
        <v>42060</v>
      </c>
      <c r="L75" s="21" t="s">
        <v>1285</v>
      </c>
      <c r="M75" s="21"/>
      <c r="N75" s="21" t="s">
        <v>1066</v>
      </c>
    </row>
    <row r="76" spans="1:14">
      <c r="A76" s="21">
        <v>75</v>
      </c>
      <c r="B76" s="21" t="s">
        <v>1521</v>
      </c>
      <c r="C76" s="21" t="s">
        <v>1522</v>
      </c>
      <c r="D76" s="21" t="s">
        <v>1523</v>
      </c>
      <c r="E76" s="21" t="s">
        <v>1518</v>
      </c>
      <c r="F76" s="21">
        <v>69469772</v>
      </c>
      <c r="G76" s="21" t="s">
        <v>69</v>
      </c>
      <c r="H76" s="21" t="s">
        <v>10</v>
      </c>
      <c r="I76" s="21">
        <v>1</v>
      </c>
      <c r="J76" s="32">
        <v>42059</v>
      </c>
      <c r="K76" s="32">
        <v>42060</v>
      </c>
      <c r="L76" s="21" t="s">
        <v>1285</v>
      </c>
      <c r="M76" s="21"/>
      <c r="N76" s="21" t="s">
        <v>1066</v>
      </c>
    </row>
    <row r="77" spans="1:14">
      <c r="A77" s="21">
        <v>76</v>
      </c>
      <c r="B77" s="21" t="s">
        <v>1574</v>
      </c>
      <c r="C77" s="21" t="s">
        <v>1575</v>
      </c>
      <c r="D77" s="21" t="s">
        <v>1576</v>
      </c>
      <c r="E77" s="21" t="s">
        <v>1518</v>
      </c>
      <c r="F77" s="21">
        <v>69474316</v>
      </c>
      <c r="G77" s="21" t="s">
        <v>69</v>
      </c>
      <c r="H77" s="21" t="s">
        <v>10</v>
      </c>
      <c r="I77" s="21">
        <v>1</v>
      </c>
      <c r="J77" s="32">
        <v>42059</v>
      </c>
      <c r="K77" s="32">
        <v>42059</v>
      </c>
      <c r="L77" s="21" t="s">
        <v>1285</v>
      </c>
      <c r="M77" s="21"/>
      <c r="N77" s="21" t="s">
        <v>43</v>
      </c>
    </row>
    <row r="78" spans="1:14">
      <c r="A78" s="21">
        <v>77</v>
      </c>
      <c r="B78" s="21" t="s">
        <v>1577</v>
      </c>
      <c r="C78" s="21" t="s">
        <v>1578</v>
      </c>
      <c r="D78" s="21" t="s">
        <v>1579</v>
      </c>
      <c r="E78" s="21" t="s">
        <v>1518</v>
      </c>
      <c r="F78" s="21">
        <v>69466344</v>
      </c>
      <c r="G78" s="21" t="s">
        <v>74</v>
      </c>
      <c r="H78" s="21" t="s">
        <v>10</v>
      </c>
      <c r="I78" s="21">
        <v>1</v>
      </c>
      <c r="J78" s="32">
        <v>42059</v>
      </c>
      <c r="K78" s="32">
        <v>42059</v>
      </c>
      <c r="L78" s="21" t="s">
        <v>1307</v>
      </c>
      <c r="M78" s="21"/>
      <c r="N78" s="21" t="s">
        <v>43</v>
      </c>
    </row>
    <row r="79" spans="1:14">
      <c r="A79" s="21">
        <v>78</v>
      </c>
      <c r="B79" s="21" t="s">
        <v>1580</v>
      </c>
      <c r="C79" s="21" t="s">
        <v>1581</v>
      </c>
      <c r="D79" s="21" t="s">
        <v>1582</v>
      </c>
      <c r="E79" s="21" t="s">
        <v>1583</v>
      </c>
      <c r="F79" s="21" t="s">
        <v>1584</v>
      </c>
      <c r="G79" s="21" t="s">
        <v>69</v>
      </c>
      <c r="H79" s="21" t="s">
        <v>12</v>
      </c>
      <c r="I79" s="21">
        <v>1</v>
      </c>
      <c r="J79" s="32">
        <v>42059</v>
      </c>
      <c r="K79" s="32">
        <v>42061</v>
      </c>
      <c r="L79" s="21" t="s">
        <v>1285</v>
      </c>
      <c r="M79" s="21"/>
      <c r="N79" s="21" t="s">
        <v>43</v>
      </c>
    </row>
    <row r="80" spans="1:14">
      <c r="A80" s="21">
        <v>79</v>
      </c>
      <c r="B80" s="21" t="s">
        <v>1528</v>
      </c>
      <c r="C80" s="21" t="s">
        <v>1529</v>
      </c>
      <c r="D80" s="21" t="s">
        <v>1530</v>
      </c>
      <c r="E80" s="21" t="s">
        <v>1531</v>
      </c>
      <c r="F80" s="21" t="s">
        <v>1532</v>
      </c>
      <c r="G80" s="21" t="s">
        <v>69</v>
      </c>
      <c r="H80" s="21" t="s">
        <v>11</v>
      </c>
      <c r="I80" s="21">
        <v>1</v>
      </c>
      <c r="J80" s="32">
        <v>42060</v>
      </c>
      <c r="K80" s="32">
        <v>42061</v>
      </c>
      <c r="L80" s="21" t="s">
        <v>1285</v>
      </c>
      <c r="M80" s="21"/>
      <c r="N80" s="21" t="s">
        <v>30</v>
      </c>
    </row>
    <row r="81" spans="1:14">
      <c r="A81" s="21">
        <v>80</v>
      </c>
      <c r="B81" s="21" t="s">
        <v>1533</v>
      </c>
      <c r="C81" s="21" t="s">
        <v>1534</v>
      </c>
      <c r="D81" s="21" t="s">
        <v>1535</v>
      </c>
      <c r="E81" s="21" t="s">
        <v>1531</v>
      </c>
      <c r="F81" s="21">
        <v>69432432</v>
      </c>
      <c r="G81" s="21" t="s">
        <v>69</v>
      </c>
      <c r="H81" s="21" t="s">
        <v>11</v>
      </c>
      <c r="I81" s="21">
        <v>1</v>
      </c>
      <c r="J81" s="32">
        <v>42060</v>
      </c>
      <c r="K81" s="32">
        <v>42061</v>
      </c>
      <c r="L81" s="21" t="s">
        <v>1285</v>
      </c>
      <c r="M81" s="21"/>
      <c r="N81" s="21" t="s">
        <v>30</v>
      </c>
    </row>
    <row r="82" spans="1:14">
      <c r="A82" s="21">
        <v>81</v>
      </c>
      <c r="B82" s="21" t="s">
        <v>1585</v>
      </c>
      <c r="C82" s="21" t="s">
        <v>1586</v>
      </c>
      <c r="D82" s="21" t="s">
        <v>1587</v>
      </c>
      <c r="E82" s="21" t="s">
        <v>1583</v>
      </c>
      <c r="F82" s="21">
        <v>69527472</v>
      </c>
      <c r="G82" s="21" t="s">
        <v>69</v>
      </c>
      <c r="H82" s="21" t="s">
        <v>12</v>
      </c>
      <c r="I82" s="21">
        <v>1</v>
      </c>
      <c r="J82" s="32">
        <v>42060</v>
      </c>
      <c r="K82" s="32">
        <v>42061</v>
      </c>
      <c r="L82" s="21" t="s">
        <v>1285</v>
      </c>
      <c r="M82" s="21"/>
      <c r="N82" s="21" t="s">
        <v>43</v>
      </c>
    </row>
    <row r="83" spans="1:14">
      <c r="A83" s="21">
        <v>82</v>
      </c>
      <c r="B83" s="21" t="s">
        <v>1588</v>
      </c>
      <c r="C83" s="21" t="s">
        <v>1589</v>
      </c>
      <c r="D83" s="21" t="s">
        <v>1590</v>
      </c>
      <c r="E83" s="21" t="s">
        <v>1591</v>
      </c>
      <c r="F83" s="21">
        <v>69536460</v>
      </c>
      <c r="G83" s="21" t="s">
        <v>69</v>
      </c>
      <c r="H83" s="21" t="s">
        <v>10</v>
      </c>
      <c r="I83" s="21">
        <v>1</v>
      </c>
      <c r="J83" s="32">
        <v>42060</v>
      </c>
      <c r="K83" s="32">
        <v>42061</v>
      </c>
      <c r="L83" s="21" t="s">
        <v>1285</v>
      </c>
      <c r="M83" s="21"/>
      <c r="N83" s="21" t="s">
        <v>43</v>
      </c>
    </row>
    <row r="84" spans="1:14" ht="25.5">
      <c r="A84" s="21">
        <v>83</v>
      </c>
      <c r="B84" s="21" t="s">
        <v>1536</v>
      </c>
      <c r="C84" s="21" t="s">
        <v>1537</v>
      </c>
      <c r="D84" s="21" t="s">
        <v>1538</v>
      </c>
      <c r="E84" s="21" t="s">
        <v>1539</v>
      </c>
      <c r="F84" s="21"/>
      <c r="G84" s="21" t="s">
        <v>1540</v>
      </c>
      <c r="H84" s="21" t="s">
        <v>10</v>
      </c>
      <c r="I84" s="21">
        <v>1</v>
      </c>
      <c r="J84" s="32">
        <v>42061</v>
      </c>
      <c r="K84" s="32">
        <v>42065</v>
      </c>
      <c r="L84" s="21" t="s">
        <v>1623</v>
      </c>
      <c r="M84" s="21"/>
      <c r="N84" s="21" t="s">
        <v>1066</v>
      </c>
    </row>
    <row r="85" spans="1:14" ht="25.5">
      <c r="A85" s="21">
        <v>84</v>
      </c>
      <c r="B85" s="21" t="s">
        <v>1541</v>
      </c>
      <c r="C85" s="21" t="s">
        <v>1542</v>
      </c>
      <c r="D85" s="21" t="s">
        <v>1543</v>
      </c>
      <c r="E85" s="21" t="s">
        <v>1544</v>
      </c>
      <c r="F85" s="21" t="s">
        <v>1545</v>
      </c>
      <c r="G85" s="21" t="s">
        <v>1546</v>
      </c>
      <c r="H85" s="21" t="s">
        <v>12</v>
      </c>
      <c r="I85" s="21">
        <v>1</v>
      </c>
      <c r="J85" s="32">
        <v>42061</v>
      </c>
      <c r="K85" s="32">
        <v>42062</v>
      </c>
      <c r="L85" s="21" t="s">
        <v>93</v>
      </c>
      <c r="M85" s="21"/>
      <c r="N85" s="21" t="s">
        <v>1066</v>
      </c>
    </row>
    <row r="86" spans="1:14">
      <c r="A86" s="21">
        <v>85</v>
      </c>
      <c r="B86" s="21" t="s">
        <v>1592</v>
      </c>
      <c r="C86" s="21" t="s">
        <v>1593</v>
      </c>
      <c r="D86" s="21" t="s">
        <v>1594</v>
      </c>
      <c r="E86" s="21" t="s">
        <v>1595</v>
      </c>
      <c r="F86" s="21">
        <v>69557714</v>
      </c>
      <c r="G86" s="21" t="s">
        <v>74</v>
      </c>
      <c r="H86" s="21" t="s">
        <v>12</v>
      </c>
      <c r="I86" s="21">
        <v>1</v>
      </c>
      <c r="J86" s="32">
        <v>42061</v>
      </c>
      <c r="K86" s="32">
        <v>42066</v>
      </c>
      <c r="L86" s="21" t="s">
        <v>1301</v>
      </c>
      <c r="M86" s="21" t="s">
        <v>327</v>
      </c>
      <c r="N86" s="21" t="s">
        <v>43</v>
      </c>
    </row>
    <row r="87" spans="1:14">
      <c r="A87" s="21">
        <v>86</v>
      </c>
      <c r="B87" s="21" t="s">
        <v>1596</v>
      </c>
      <c r="C87" s="21" t="s">
        <v>1597</v>
      </c>
      <c r="D87" s="21" t="s">
        <v>1598</v>
      </c>
      <c r="E87" s="21" t="s">
        <v>1595</v>
      </c>
      <c r="F87" s="21">
        <v>69441846</v>
      </c>
      <c r="G87" s="21" t="s">
        <v>74</v>
      </c>
      <c r="H87" s="21" t="s">
        <v>12</v>
      </c>
      <c r="I87" s="21">
        <v>1</v>
      </c>
      <c r="J87" s="32">
        <v>42061</v>
      </c>
      <c r="K87" s="32">
        <v>42065</v>
      </c>
      <c r="L87" s="21" t="s">
        <v>1307</v>
      </c>
      <c r="M87" s="21"/>
      <c r="N87" s="21" t="s">
        <v>43</v>
      </c>
    </row>
    <row r="88" spans="1:14">
      <c r="A88" s="21">
        <v>87</v>
      </c>
      <c r="B88" s="21" t="s">
        <v>1599</v>
      </c>
      <c r="C88" s="21" t="s">
        <v>1600</v>
      </c>
      <c r="D88" s="21" t="s">
        <v>1601</v>
      </c>
      <c r="E88" s="21" t="s">
        <v>1602</v>
      </c>
      <c r="F88" s="21">
        <v>69557692</v>
      </c>
      <c r="G88" s="21" t="s">
        <v>69</v>
      </c>
      <c r="H88" s="21" t="s">
        <v>10</v>
      </c>
      <c r="I88" s="21">
        <v>1</v>
      </c>
      <c r="J88" s="32">
        <v>42061</v>
      </c>
      <c r="K88" s="32">
        <v>42062</v>
      </c>
      <c r="L88" s="21" t="s">
        <v>1285</v>
      </c>
      <c r="M88" s="21"/>
      <c r="N88" s="21" t="s">
        <v>43</v>
      </c>
    </row>
    <row r="89" spans="1:14">
      <c r="A89" s="21">
        <v>88</v>
      </c>
      <c r="B89" s="21" t="s">
        <v>1607</v>
      </c>
      <c r="C89" s="21" t="s">
        <v>1608</v>
      </c>
      <c r="D89" s="21" t="s">
        <v>1609</v>
      </c>
      <c r="E89" s="21" t="s">
        <v>1610</v>
      </c>
      <c r="F89" s="21">
        <v>69537176</v>
      </c>
      <c r="G89" s="21" t="s">
        <v>69</v>
      </c>
      <c r="H89" s="21" t="s">
        <v>11</v>
      </c>
      <c r="I89" s="21">
        <v>1</v>
      </c>
      <c r="J89" s="32">
        <v>42061</v>
      </c>
      <c r="K89" s="32">
        <v>42062</v>
      </c>
      <c r="L89" s="21" t="s">
        <v>1285</v>
      </c>
      <c r="M89" s="21"/>
      <c r="N89" s="21" t="s">
        <v>30</v>
      </c>
    </row>
    <row r="90" spans="1:14">
      <c r="A90" s="21">
        <v>89</v>
      </c>
      <c r="B90" s="21" t="s">
        <v>1611</v>
      </c>
      <c r="C90" s="21" t="s">
        <v>1612</v>
      </c>
      <c r="D90" s="21" t="s">
        <v>1613</v>
      </c>
      <c r="E90" s="21" t="s">
        <v>1614</v>
      </c>
      <c r="F90" s="21">
        <v>69562292</v>
      </c>
      <c r="G90" s="21" t="s">
        <v>69</v>
      </c>
      <c r="H90" s="21" t="s">
        <v>11</v>
      </c>
      <c r="I90" s="21">
        <v>1</v>
      </c>
      <c r="J90" s="32">
        <v>42061</v>
      </c>
      <c r="K90" s="32">
        <v>42065</v>
      </c>
      <c r="L90" s="21" t="s">
        <v>1285</v>
      </c>
      <c r="M90" s="21"/>
      <c r="N90" s="21" t="s">
        <v>30</v>
      </c>
    </row>
    <row r="91" spans="1:14">
      <c r="A91" s="21">
        <v>90</v>
      </c>
      <c r="B91" s="21" t="s">
        <v>1603</v>
      </c>
      <c r="C91" s="21" t="s">
        <v>1604</v>
      </c>
      <c r="D91" s="21" t="s">
        <v>1605</v>
      </c>
      <c r="E91" s="21" t="s">
        <v>1606</v>
      </c>
      <c r="F91" s="21">
        <v>69559716</v>
      </c>
      <c r="G91" s="21" t="s">
        <v>69</v>
      </c>
      <c r="H91" s="21" t="s">
        <v>12</v>
      </c>
      <c r="I91" s="21">
        <v>1</v>
      </c>
      <c r="J91" s="32">
        <v>42062</v>
      </c>
      <c r="K91" s="32">
        <v>42066</v>
      </c>
      <c r="L91" s="21" t="s">
        <v>1301</v>
      </c>
      <c r="M91" s="21" t="s">
        <v>327</v>
      </c>
      <c r="N91" s="21" t="s">
        <v>43</v>
      </c>
    </row>
    <row r="92" spans="1:14">
      <c r="A92" s="21">
        <v>91</v>
      </c>
      <c r="B92" s="21" t="s">
        <v>1615</v>
      </c>
      <c r="C92" s="21" t="s">
        <v>1616</v>
      </c>
      <c r="D92" s="21" t="s">
        <v>1617</v>
      </c>
      <c r="E92" s="21" t="s">
        <v>1539</v>
      </c>
      <c r="F92" s="21" t="s">
        <v>1618</v>
      </c>
      <c r="G92" s="21" t="s">
        <v>69</v>
      </c>
      <c r="H92" s="21" t="s">
        <v>10</v>
      </c>
      <c r="I92" s="21">
        <v>1</v>
      </c>
      <c r="J92" s="32">
        <v>42062</v>
      </c>
      <c r="K92" s="32">
        <v>42065</v>
      </c>
      <c r="L92" s="21" t="s">
        <v>1285</v>
      </c>
      <c r="M92" s="21"/>
      <c r="N92" s="21" t="s">
        <v>30</v>
      </c>
    </row>
    <row r="93" spans="1:14">
      <c r="A93" s="21">
        <v>92</v>
      </c>
      <c r="B93" s="21" t="s">
        <v>1619</v>
      </c>
      <c r="C93" s="21" t="s">
        <v>1620</v>
      </c>
      <c r="D93" s="21" t="s">
        <v>1621</v>
      </c>
      <c r="E93" s="21" t="s">
        <v>1539</v>
      </c>
      <c r="F93" s="21" t="s">
        <v>1622</v>
      </c>
      <c r="G93" s="21" t="s">
        <v>69</v>
      </c>
      <c r="H93" s="21" t="s">
        <v>10</v>
      </c>
      <c r="I93" s="21">
        <v>1</v>
      </c>
      <c r="J93" s="32">
        <v>42062</v>
      </c>
      <c r="K93" s="32">
        <v>42065</v>
      </c>
      <c r="L93" s="21" t="s">
        <v>1285</v>
      </c>
      <c r="M93" s="21"/>
      <c r="N93" s="21" t="s">
        <v>30</v>
      </c>
    </row>
    <row r="94" spans="1:14">
      <c r="A94" s="21">
        <v>93</v>
      </c>
      <c r="B94" s="21"/>
      <c r="C94" s="21"/>
      <c r="D94" s="21"/>
      <c r="E94" s="21"/>
      <c r="F94" s="59"/>
      <c r="G94" s="21"/>
      <c r="H94" s="21"/>
      <c r="I94" s="21"/>
      <c r="J94" s="32"/>
      <c r="L94" s="21"/>
      <c r="M94" s="21"/>
      <c r="N94" s="21"/>
    </row>
    <row r="95" spans="1:14">
      <c r="A95" s="21">
        <v>94</v>
      </c>
      <c r="B95" s="21"/>
      <c r="C95" s="21"/>
      <c r="D95" s="21"/>
      <c r="E95" s="21"/>
      <c r="F95" s="21"/>
      <c r="G95" s="21"/>
      <c r="H95" s="21"/>
      <c r="I95" s="21"/>
      <c r="J95" s="32"/>
      <c r="L95" s="21"/>
      <c r="M95" s="21"/>
      <c r="N95" s="21"/>
    </row>
    <row r="96" spans="1:14">
      <c r="A96" s="21">
        <v>95</v>
      </c>
      <c r="B96" s="21"/>
      <c r="C96" s="21"/>
      <c r="D96" s="21"/>
      <c r="E96" s="21"/>
      <c r="F96" s="21"/>
      <c r="G96" s="21"/>
      <c r="H96" s="21"/>
      <c r="I96" s="21"/>
      <c r="J96" s="32"/>
      <c r="L96" s="21"/>
      <c r="M96" s="21"/>
      <c r="N96" s="21"/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/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/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/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/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/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/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/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/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/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/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/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/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/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P101">
    <sortCondition ref="J2:J101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431"/>
  <sheetViews>
    <sheetView topLeftCell="G76" zoomScale="80" zoomScaleNormal="80" workbookViewId="0">
      <selection activeCell="B101" sqref="B101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3.42578125" style="30" bestFit="1" customWidth="1"/>
    <col min="10" max="10" width="30.5703125" style="30" customWidth="1"/>
    <col min="11" max="11" width="30.5703125" style="32" customWidth="1"/>
    <col min="12" max="12" width="30.5703125" style="30" customWidth="1"/>
    <col min="13" max="13" width="23.85546875" style="30" bestFit="1" customWidth="1"/>
    <col min="14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908</v>
      </c>
      <c r="C2" s="21" t="s">
        <v>909</v>
      </c>
      <c r="D2" s="21" t="s">
        <v>910</v>
      </c>
      <c r="E2" s="21" t="s">
        <v>912</v>
      </c>
      <c r="F2" s="21">
        <v>31900245</v>
      </c>
      <c r="G2" s="21" t="s">
        <v>74</v>
      </c>
      <c r="H2" s="21" t="s">
        <v>11</v>
      </c>
      <c r="I2" s="21">
        <v>1</v>
      </c>
      <c r="J2" s="32">
        <v>42006</v>
      </c>
      <c r="K2" s="32">
        <v>42009</v>
      </c>
      <c r="L2" s="21" t="s">
        <v>508</v>
      </c>
      <c r="M2" s="21"/>
      <c r="N2" s="21" t="s">
        <v>30</v>
      </c>
      <c r="O2" s="29"/>
      <c r="P2" s="13"/>
    </row>
    <row r="3" spans="1:16">
      <c r="A3" s="21">
        <v>2</v>
      </c>
      <c r="B3" s="21" t="s">
        <v>913</v>
      </c>
      <c r="C3" s="21" t="s">
        <v>914</v>
      </c>
      <c r="D3" s="21" t="s">
        <v>915</v>
      </c>
      <c r="E3" s="21" t="s">
        <v>916</v>
      </c>
      <c r="F3" s="21">
        <v>31925536</v>
      </c>
      <c r="G3" s="21" t="s">
        <v>74</v>
      </c>
      <c r="H3" s="21" t="s">
        <v>12</v>
      </c>
      <c r="I3" s="21">
        <v>1</v>
      </c>
      <c r="J3" s="32">
        <v>42006</v>
      </c>
      <c r="K3" s="32">
        <v>42009</v>
      </c>
      <c r="L3" s="21" t="s">
        <v>508</v>
      </c>
      <c r="M3" s="21"/>
      <c r="N3" s="21" t="s">
        <v>30</v>
      </c>
      <c r="O3" s="12" t="s">
        <v>11</v>
      </c>
      <c r="P3" s="57">
        <f ca="1" xml:space="preserve"> SUMIF(H2:H197,"cgc",(I2:I97))</f>
        <v>13</v>
      </c>
    </row>
    <row r="4" spans="1:16">
      <c r="A4" s="21">
        <v>3</v>
      </c>
      <c r="B4" s="21" t="s">
        <v>917</v>
      </c>
      <c r="C4" s="21" t="s">
        <v>918</v>
      </c>
      <c r="D4" s="21" t="s">
        <v>919</v>
      </c>
      <c r="E4" s="21" t="s">
        <v>911</v>
      </c>
      <c r="F4" s="21" t="s">
        <v>920</v>
      </c>
      <c r="G4" s="21" t="s">
        <v>69</v>
      </c>
      <c r="H4" s="21" t="s">
        <v>11</v>
      </c>
      <c r="I4" s="21">
        <v>1</v>
      </c>
      <c r="J4" s="32">
        <v>42006</v>
      </c>
      <c r="K4" s="32">
        <v>42009</v>
      </c>
      <c r="L4" s="21" t="s">
        <v>496</v>
      </c>
      <c r="M4" s="21"/>
      <c r="N4" s="21" t="s">
        <v>30</v>
      </c>
      <c r="O4" s="12" t="s">
        <v>10</v>
      </c>
      <c r="P4" s="57">
        <f ca="1" xml:space="preserve"> SUMIF(H2:H197,"FDC", I2:I97)</f>
        <v>33</v>
      </c>
    </row>
    <row r="5" spans="1:16">
      <c r="A5" s="21">
        <v>4</v>
      </c>
      <c r="B5" s="21" t="s">
        <v>921</v>
      </c>
      <c r="C5" s="21" t="s">
        <v>922</v>
      </c>
      <c r="D5" s="21" t="s">
        <v>923</v>
      </c>
      <c r="E5" s="21" t="s">
        <v>924</v>
      </c>
      <c r="F5" s="21">
        <v>68224310</v>
      </c>
      <c r="G5" s="21" t="s">
        <v>69</v>
      </c>
      <c r="H5" s="21" t="s">
        <v>10</v>
      </c>
      <c r="I5" s="21">
        <v>1</v>
      </c>
      <c r="J5" s="32">
        <v>42006</v>
      </c>
      <c r="K5" s="32">
        <v>42009</v>
      </c>
      <c r="L5" s="21" t="s">
        <v>496</v>
      </c>
      <c r="M5" s="21"/>
      <c r="N5" s="21" t="s">
        <v>30</v>
      </c>
      <c r="O5" s="12" t="s">
        <v>12</v>
      </c>
      <c r="P5" s="57">
        <f ca="1" xml:space="preserve"> SUMIF(H2:H197,"RDC", I2:I97)</f>
        <v>44</v>
      </c>
    </row>
    <row r="6" spans="1:16">
      <c r="A6" s="21">
        <v>5</v>
      </c>
      <c r="B6" s="21" t="s">
        <v>925</v>
      </c>
      <c r="C6" s="21" t="s">
        <v>926</v>
      </c>
      <c r="D6" s="21" t="s">
        <v>927</v>
      </c>
      <c r="E6" s="21" t="s">
        <v>924</v>
      </c>
      <c r="F6" s="21">
        <v>68247582</v>
      </c>
      <c r="G6" s="21" t="s">
        <v>69</v>
      </c>
      <c r="H6" s="21" t="s">
        <v>10</v>
      </c>
      <c r="I6" s="21">
        <v>1</v>
      </c>
      <c r="J6" s="32">
        <v>42006</v>
      </c>
      <c r="K6" s="32">
        <v>42009</v>
      </c>
      <c r="L6" s="21" t="s">
        <v>496</v>
      </c>
      <c r="M6" s="21"/>
      <c r="N6" s="21" t="s">
        <v>30</v>
      </c>
      <c r="O6" s="12" t="s">
        <v>13</v>
      </c>
      <c r="P6" s="57">
        <f ca="1" xml:space="preserve"> SUMIF(H2:H197,"SWISS", I2:I97)</f>
        <v>0</v>
      </c>
    </row>
    <row r="7" spans="1:16">
      <c r="A7" s="21">
        <v>6</v>
      </c>
      <c r="B7" s="21" t="s">
        <v>928</v>
      </c>
      <c r="C7" s="21" t="s">
        <v>929</v>
      </c>
      <c r="D7" s="21" t="s">
        <v>930</v>
      </c>
      <c r="E7" s="21" t="s">
        <v>931</v>
      </c>
      <c r="F7" s="21">
        <v>68252934</v>
      </c>
      <c r="G7" s="21" t="s">
        <v>74</v>
      </c>
      <c r="H7" s="21" t="s">
        <v>10</v>
      </c>
      <c r="I7" s="21">
        <v>1</v>
      </c>
      <c r="J7" s="32">
        <v>42006</v>
      </c>
      <c r="K7" s="32">
        <v>42009</v>
      </c>
      <c r="L7" s="21" t="s">
        <v>508</v>
      </c>
      <c r="M7" s="21"/>
      <c r="N7" s="21" t="s">
        <v>49</v>
      </c>
      <c r="O7" s="12" t="s">
        <v>14</v>
      </c>
      <c r="P7" s="57">
        <f ca="1" xml:space="preserve"> SUMIF(H2:H197,"Poland", I2:I97)</f>
        <v>0</v>
      </c>
    </row>
    <row r="8" spans="1:16">
      <c r="A8" s="21">
        <v>7</v>
      </c>
      <c r="B8" s="21" t="s">
        <v>932</v>
      </c>
      <c r="C8" s="21" t="s">
        <v>933</v>
      </c>
      <c r="D8" s="21" t="s">
        <v>934</v>
      </c>
      <c r="E8" s="21" t="s">
        <v>911</v>
      </c>
      <c r="F8" s="21">
        <v>68254880</v>
      </c>
      <c r="G8" s="21" t="s">
        <v>69</v>
      </c>
      <c r="H8" s="21" t="s">
        <v>11</v>
      </c>
      <c r="I8" s="21">
        <v>1</v>
      </c>
      <c r="J8" s="32">
        <v>42006</v>
      </c>
      <c r="K8" s="32">
        <v>42009</v>
      </c>
      <c r="L8" s="21" t="s">
        <v>496</v>
      </c>
      <c r="M8" s="21"/>
      <c r="N8" s="21" t="s">
        <v>49</v>
      </c>
      <c r="O8" s="14" t="s">
        <v>8</v>
      </c>
      <c r="P8" s="15">
        <f ca="1">SUM(P3:P7)</f>
        <v>90</v>
      </c>
    </row>
    <row r="9" spans="1:16">
      <c r="A9" s="21">
        <v>8</v>
      </c>
      <c r="B9" s="21" t="s">
        <v>935</v>
      </c>
      <c r="C9" s="21" t="s">
        <v>936</v>
      </c>
      <c r="D9" s="21" t="s">
        <v>937</v>
      </c>
      <c r="E9" s="21" t="s">
        <v>938</v>
      </c>
      <c r="F9" s="21">
        <v>68269340</v>
      </c>
      <c r="G9" s="21" t="s">
        <v>69</v>
      </c>
      <c r="H9" s="21" t="s">
        <v>12</v>
      </c>
      <c r="I9" s="21">
        <v>1</v>
      </c>
      <c r="J9" s="32">
        <v>42006</v>
      </c>
      <c r="K9" s="32">
        <v>42009</v>
      </c>
      <c r="L9" s="21" t="s">
        <v>496</v>
      </c>
      <c r="M9" s="21"/>
      <c r="N9" s="21" t="s">
        <v>49</v>
      </c>
    </row>
    <row r="10" spans="1:16">
      <c r="A10" s="21">
        <v>9</v>
      </c>
      <c r="B10" s="21" t="s">
        <v>939</v>
      </c>
      <c r="C10" s="21" t="s">
        <v>940</v>
      </c>
      <c r="D10" s="21" t="s">
        <v>941</v>
      </c>
      <c r="E10" s="21" t="s">
        <v>938</v>
      </c>
      <c r="F10" s="21">
        <v>68275884</v>
      </c>
      <c r="G10" s="21" t="s">
        <v>69</v>
      </c>
      <c r="H10" s="21" t="s">
        <v>12</v>
      </c>
      <c r="I10" s="21">
        <v>1</v>
      </c>
      <c r="J10" s="32">
        <v>42006</v>
      </c>
      <c r="K10" s="32">
        <v>42009</v>
      </c>
      <c r="L10" s="21" t="s">
        <v>496</v>
      </c>
      <c r="M10" s="21"/>
      <c r="N10" s="21" t="s">
        <v>49</v>
      </c>
    </row>
    <row r="11" spans="1:16">
      <c r="A11" s="21">
        <v>10</v>
      </c>
      <c r="B11" s="21" t="s">
        <v>942</v>
      </c>
      <c r="C11" s="21" t="s">
        <v>943</v>
      </c>
      <c r="D11" s="21" t="s">
        <v>944</v>
      </c>
      <c r="E11" s="21" t="s">
        <v>916</v>
      </c>
      <c r="F11" s="21">
        <v>68005722</v>
      </c>
      <c r="G11" s="21" t="s">
        <v>74</v>
      </c>
      <c r="H11" s="21" t="s">
        <v>12</v>
      </c>
      <c r="I11" s="21">
        <v>1</v>
      </c>
      <c r="J11" s="32">
        <v>42006</v>
      </c>
      <c r="K11" s="32">
        <v>42009</v>
      </c>
      <c r="L11" s="21" t="s">
        <v>945</v>
      </c>
      <c r="M11" s="21" t="s">
        <v>968</v>
      </c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967</v>
      </c>
      <c r="C12" s="21" t="s">
        <v>966</v>
      </c>
      <c r="D12" s="21" t="s">
        <v>965</v>
      </c>
      <c r="E12" s="21" t="s">
        <v>964</v>
      </c>
      <c r="F12" s="21">
        <v>68165804</v>
      </c>
      <c r="G12" s="21" t="s">
        <v>69</v>
      </c>
      <c r="H12" s="21" t="s">
        <v>10</v>
      </c>
      <c r="I12" s="21">
        <v>1</v>
      </c>
      <c r="J12" s="32">
        <v>42006</v>
      </c>
      <c r="K12" s="32">
        <v>42009</v>
      </c>
      <c r="L12" s="21" t="s">
        <v>496</v>
      </c>
      <c r="M12" s="21"/>
      <c r="N12" s="21" t="s">
        <v>43</v>
      </c>
      <c r="O12" s="12" t="s">
        <v>15</v>
      </c>
      <c r="P12" s="57">
        <f ca="1">SUMIF(H2:H197, "SRDF",I2:I97)</f>
        <v>5</v>
      </c>
    </row>
    <row r="13" spans="1:16">
      <c r="A13" s="21">
        <v>12</v>
      </c>
      <c r="B13" s="21" t="s">
        <v>963</v>
      </c>
      <c r="C13" s="21" t="s">
        <v>962</v>
      </c>
      <c r="D13" s="21" t="s">
        <v>961</v>
      </c>
      <c r="E13" s="21" t="s">
        <v>950</v>
      </c>
      <c r="F13" s="21">
        <v>68229150</v>
      </c>
      <c r="G13" s="21" t="s">
        <v>69</v>
      </c>
      <c r="H13" s="21" t="s">
        <v>12</v>
      </c>
      <c r="I13" s="21">
        <v>1</v>
      </c>
      <c r="J13" s="32">
        <v>42006</v>
      </c>
      <c r="K13" s="32">
        <v>42009</v>
      </c>
      <c r="L13" s="21" t="s">
        <v>496</v>
      </c>
      <c r="M13" s="21"/>
      <c r="N13" s="21" t="s">
        <v>43</v>
      </c>
      <c r="O13" s="12" t="s">
        <v>16</v>
      </c>
      <c r="P13" s="57">
        <f ca="1">SUMIF(H2:H197,"bcv",I2:I97)</f>
        <v>0</v>
      </c>
    </row>
    <row r="14" spans="1:16">
      <c r="A14" s="21">
        <v>13</v>
      </c>
      <c r="B14" s="21" t="s">
        <v>960</v>
      </c>
      <c r="C14" s="21" t="s">
        <v>959</v>
      </c>
      <c r="D14" s="21" t="s">
        <v>958</v>
      </c>
      <c r="E14" s="21" t="s">
        <v>950</v>
      </c>
      <c r="F14" s="21">
        <v>68225092</v>
      </c>
      <c r="G14" s="21" t="s">
        <v>69</v>
      </c>
      <c r="H14" s="21" t="s">
        <v>12</v>
      </c>
      <c r="I14" s="21">
        <v>1</v>
      </c>
      <c r="J14" s="32">
        <v>42006</v>
      </c>
      <c r="K14" s="32">
        <v>42009</v>
      </c>
      <c r="L14" s="21" t="s">
        <v>496</v>
      </c>
      <c r="M14" s="21"/>
      <c r="N14" s="21" t="s">
        <v>43</v>
      </c>
      <c r="O14" s="14" t="s">
        <v>8</v>
      </c>
      <c r="P14" s="15">
        <f ca="1">SUM(P12:P13)</f>
        <v>5</v>
      </c>
    </row>
    <row r="15" spans="1:16">
      <c r="A15" s="21">
        <v>14</v>
      </c>
      <c r="B15" s="21" t="s">
        <v>957</v>
      </c>
      <c r="C15" s="21" t="s">
        <v>956</v>
      </c>
      <c r="D15" s="21" t="s">
        <v>955</v>
      </c>
      <c r="E15" s="21" t="s">
        <v>946</v>
      </c>
      <c r="F15" s="21" t="s">
        <v>954</v>
      </c>
      <c r="G15" s="21" t="s">
        <v>69</v>
      </c>
      <c r="H15" s="21" t="s">
        <v>12</v>
      </c>
      <c r="I15" s="21">
        <v>1</v>
      </c>
      <c r="J15" s="32">
        <v>42006</v>
      </c>
      <c r="K15" s="32">
        <v>42009</v>
      </c>
      <c r="L15" s="21" t="s">
        <v>496</v>
      </c>
      <c r="M15" s="21"/>
      <c r="N15" s="21" t="s">
        <v>43</v>
      </c>
    </row>
    <row r="16" spans="1:16">
      <c r="A16" s="21">
        <v>15</v>
      </c>
      <c r="B16" s="21" t="s">
        <v>953</v>
      </c>
      <c r="C16" s="21" t="s">
        <v>952</v>
      </c>
      <c r="D16" s="21" t="s">
        <v>951</v>
      </c>
      <c r="E16" s="21" t="s">
        <v>950</v>
      </c>
      <c r="F16" s="21">
        <v>68281294</v>
      </c>
      <c r="G16" s="21" t="s">
        <v>69</v>
      </c>
      <c r="H16" s="21" t="s">
        <v>12</v>
      </c>
      <c r="I16" s="21">
        <v>1</v>
      </c>
      <c r="J16" s="32">
        <v>42006</v>
      </c>
      <c r="K16" s="32">
        <v>42009</v>
      </c>
      <c r="L16" s="21" t="s">
        <v>216</v>
      </c>
      <c r="M16" s="21" t="s">
        <v>968</v>
      </c>
      <c r="N16" s="21" t="s">
        <v>43</v>
      </c>
    </row>
    <row r="17" spans="1:16">
      <c r="A17" s="21">
        <v>16</v>
      </c>
      <c r="B17" s="21" t="s">
        <v>949</v>
      </c>
      <c r="C17" s="21" t="s">
        <v>948</v>
      </c>
      <c r="D17" s="21" t="s">
        <v>947</v>
      </c>
      <c r="E17" s="21" t="s">
        <v>946</v>
      </c>
      <c r="F17" s="21">
        <v>68284096</v>
      </c>
      <c r="G17" s="21" t="s">
        <v>69</v>
      </c>
      <c r="H17" s="21" t="s">
        <v>12</v>
      </c>
      <c r="I17" s="21">
        <v>1</v>
      </c>
      <c r="J17" s="32">
        <v>42006</v>
      </c>
      <c r="K17" s="32">
        <v>42009</v>
      </c>
      <c r="L17" s="21" t="s">
        <v>580</v>
      </c>
      <c r="M17" s="21"/>
      <c r="N17" s="21" t="s">
        <v>43</v>
      </c>
      <c r="O17" s="13" t="s">
        <v>5</v>
      </c>
      <c r="P17" s="13" t="s">
        <v>0</v>
      </c>
    </row>
    <row r="18" spans="1:16">
      <c r="A18" s="21">
        <v>17</v>
      </c>
      <c r="B18" s="21" t="s">
        <v>969</v>
      </c>
      <c r="C18" s="21" t="s">
        <v>970</v>
      </c>
      <c r="D18" s="21" t="s">
        <v>971</v>
      </c>
      <c r="E18" s="21" t="s">
        <v>972</v>
      </c>
      <c r="F18" s="21">
        <v>68324294</v>
      </c>
      <c r="G18" s="21" t="s">
        <v>69</v>
      </c>
      <c r="H18" s="21" t="s">
        <v>11</v>
      </c>
      <c r="I18" s="21">
        <v>1</v>
      </c>
      <c r="J18" s="32">
        <v>42009</v>
      </c>
      <c r="K18" s="32">
        <v>42012</v>
      </c>
      <c r="L18" s="21" t="s">
        <v>945</v>
      </c>
      <c r="M18" s="21" t="s">
        <v>968</v>
      </c>
      <c r="N18" s="21" t="s">
        <v>30</v>
      </c>
      <c r="O18" s="12" t="s">
        <v>6</v>
      </c>
      <c r="P18" s="56">
        <f ca="1">SUMIF(H2:H197,"oth",J2:J97)</f>
        <v>0</v>
      </c>
    </row>
    <row r="19" spans="1:16">
      <c r="A19" s="21">
        <v>18</v>
      </c>
      <c r="B19" s="21" t="s">
        <v>973</v>
      </c>
      <c r="C19" s="21" t="s">
        <v>974</v>
      </c>
      <c r="D19" s="21" t="s">
        <v>975</v>
      </c>
      <c r="E19" s="21" t="s">
        <v>976</v>
      </c>
      <c r="F19" s="21">
        <v>68305240</v>
      </c>
      <c r="G19" s="21" t="s">
        <v>74</v>
      </c>
      <c r="H19" s="21" t="s">
        <v>10</v>
      </c>
      <c r="I19" s="21">
        <v>1</v>
      </c>
      <c r="J19" s="32">
        <v>42009</v>
      </c>
      <c r="K19" s="32">
        <v>42011</v>
      </c>
      <c r="L19" s="21" t="s">
        <v>508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977</v>
      </c>
      <c r="C20" s="21" t="s">
        <v>978</v>
      </c>
      <c r="D20" s="21" t="s">
        <v>979</v>
      </c>
      <c r="E20" s="21" t="s">
        <v>976</v>
      </c>
      <c r="F20" s="21">
        <v>68319508</v>
      </c>
      <c r="G20" s="21" t="s">
        <v>74</v>
      </c>
      <c r="H20" s="21" t="s">
        <v>10</v>
      </c>
      <c r="I20" s="21">
        <v>1</v>
      </c>
      <c r="J20" s="32">
        <v>42009</v>
      </c>
      <c r="K20" s="32">
        <v>42011</v>
      </c>
      <c r="L20" s="21" t="s">
        <v>508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1026</v>
      </c>
      <c r="C21" s="21" t="s">
        <v>1027</v>
      </c>
      <c r="D21" s="21" t="s">
        <v>1028</v>
      </c>
      <c r="E21" s="21" t="s">
        <v>1029</v>
      </c>
      <c r="F21" s="21" t="s">
        <v>1030</v>
      </c>
      <c r="G21" s="21" t="s">
        <v>69</v>
      </c>
      <c r="H21" s="21" t="s">
        <v>10</v>
      </c>
      <c r="I21" s="21">
        <v>1</v>
      </c>
      <c r="J21" s="32">
        <v>42009</v>
      </c>
      <c r="K21" s="32">
        <v>42010</v>
      </c>
      <c r="L21" s="21" t="s">
        <v>496</v>
      </c>
      <c r="M21" s="21"/>
      <c r="N21" s="21" t="s">
        <v>43</v>
      </c>
    </row>
    <row r="22" spans="1:16">
      <c r="A22" s="21">
        <v>21</v>
      </c>
      <c r="B22" s="21" t="s">
        <v>1031</v>
      </c>
      <c r="C22" s="21" t="s">
        <v>1032</v>
      </c>
      <c r="D22" s="21" t="s">
        <v>1033</v>
      </c>
      <c r="E22" s="21" t="s">
        <v>1034</v>
      </c>
      <c r="F22" s="21">
        <v>68281294</v>
      </c>
      <c r="G22" s="21" t="s">
        <v>69</v>
      </c>
      <c r="H22" s="21" t="s">
        <v>12</v>
      </c>
      <c r="I22" s="21">
        <v>1</v>
      </c>
      <c r="J22" s="32">
        <v>42009</v>
      </c>
      <c r="K22" s="32">
        <v>42010</v>
      </c>
      <c r="L22" s="21" t="s">
        <v>216</v>
      </c>
      <c r="M22" s="21" t="s">
        <v>968</v>
      </c>
      <c r="N22" s="21" t="s">
        <v>43</v>
      </c>
    </row>
    <row r="23" spans="1:16">
      <c r="A23" s="21">
        <v>22</v>
      </c>
      <c r="B23" s="21" t="s">
        <v>1035</v>
      </c>
      <c r="C23" s="21" t="s">
        <v>1036</v>
      </c>
      <c r="D23" s="21" t="s">
        <v>1037</v>
      </c>
      <c r="E23" s="21" t="s">
        <v>1038</v>
      </c>
      <c r="F23" s="21">
        <v>68299686</v>
      </c>
      <c r="G23" s="21" t="s">
        <v>69</v>
      </c>
      <c r="H23" s="21" t="s">
        <v>10</v>
      </c>
      <c r="I23" s="21">
        <v>1</v>
      </c>
      <c r="J23" s="32">
        <v>42009</v>
      </c>
      <c r="K23" s="32">
        <v>42010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1039</v>
      </c>
      <c r="C24" s="21" t="s">
        <v>1040</v>
      </c>
      <c r="D24" s="21" t="s">
        <v>1041</v>
      </c>
      <c r="E24" s="21" t="s">
        <v>1038</v>
      </c>
      <c r="F24" s="21">
        <v>68330168</v>
      </c>
      <c r="G24" s="21" t="s">
        <v>74</v>
      </c>
      <c r="H24" s="21" t="s">
        <v>10</v>
      </c>
      <c r="I24" s="21">
        <v>1</v>
      </c>
      <c r="J24" s="32">
        <v>42009</v>
      </c>
      <c r="K24" s="32">
        <v>42011</v>
      </c>
      <c r="L24" s="21" t="s">
        <v>508</v>
      </c>
      <c r="M24" s="21"/>
      <c r="N24" s="21" t="s">
        <v>43</v>
      </c>
      <c r="O24" s="12" t="s">
        <v>30</v>
      </c>
      <c r="P24" s="57">
        <f ca="1">SUMIF(N2:N197,"Sankaralingam Manivel",I2:I97)</f>
        <v>42</v>
      </c>
    </row>
    <row r="25" spans="1:16">
      <c r="A25" s="21">
        <v>24</v>
      </c>
      <c r="B25" s="21" t="s">
        <v>991</v>
      </c>
      <c r="C25" s="21" t="s">
        <v>992</v>
      </c>
      <c r="D25" s="21" t="s">
        <v>980</v>
      </c>
      <c r="E25" s="21" t="s">
        <v>990</v>
      </c>
      <c r="F25" s="21">
        <v>68318718</v>
      </c>
      <c r="G25" s="21" t="s">
        <v>69</v>
      </c>
      <c r="H25" s="21" t="s">
        <v>10</v>
      </c>
      <c r="I25" s="21">
        <v>1</v>
      </c>
      <c r="J25" s="32">
        <v>42010</v>
      </c>
      <c r="K25" s="32">
        <v>42012</v>
      </c>
      <c r="L25" s="21" t="s">
        <v>496</v>
      </c>
      <c r="M25" s="21"/>
      <c r="N25" s="21" t="s">
        <v>30</v>
      </c>
      <c r="O25" s="12" t="s">
        <v>49</v>
      </c>
      <c r="P25" s="57">
        <f ca="1">SUMIF(N2:N197,"Narasimhara Nelluri",I2:I97)</f>
        <v>5</v>
      </c>
    </row>
    <row r="26" spans="1:16">
      <c r="A26" s="21">
        <v>25</v>
      </c>
      <c r="B26" s="21" t="s">
        <v>993</v>
      </c>
      <c r="C26" s="21" t="s">
        <v>994</v>
      </c>
      <c r="D26" s="21" t="s">
        <v>981</v>
      </c>
      <c r="E26" s="21" t="s">
        <v>990</v>
      </c>
      <c r="F26" s="21">
        <v>68325840</v>
      </c>
      <c r="G26" s="21" t="s">
        <v>69</v>
      </c>
      <c r="H26" s="21" t="s">
        <v>10</v>
      </c>
      <c r="I26" s="21">
        <v>1</v>
      </c>
      <c r="J26" s="32">
        <v>42010</v>
      </c>
      <c r="K26" s="32">
        <v>42012</v>
      </c>
      <c r="L26" s="21" t="s">
        <v>496</v>
      </c>
      <c r="M26" s="21"/>
      <c r="N26" s="21" t="s">
        <v>30</v>
      </c>
      <c r="O26" s="12" t="s">
        <v>43</v>
      </c>
      <c r="P26" s="57">
        <f ca="1">SUMIF(N2:N197,"Novadaniel Joshua",I2:I97)</f>
        <v>39</v>
      </c>
    </row>
    <row r="27" spans="1:16">
      <c r="A27" s="21">
        <v>26</v>
      </c>
      <c r="B27" s="21" t="s">
        <v>1042</v>
      </c>
      <c r="C27" s="21" t="s">
        <v>1043</v>
      </c>
      <c r="D27" s="21" t="s">
        <v>1044</v>
      </c>
      <c r="E27" s="21" t="s">
        <v>1038</v>
      </c>
      <c r="F27" s="21">
        <v>68356528</v>
      </c>
      <c r="G27" s="21" t="s">
        <v>74</v>
      </c>
      <c r="H27" s="21" t="s">
        <v>10</v>
      </c>
      <c r="I27" s="21">
        <v>1</v>
      </c>
      <c r="J27" s="32">
        <v>42010</v>
      </c>
      <c r="K27" s="32">
        <v>42011</v>
      </c>
      <c r="L27" s="21" t="s">
        <v>508</v>
      </c>
      <c r="M27" s="21"/>
      <c r="N27" s="21" t="s">
        <v>43</v>
      </c>
      <c r="O27" s="12" t="s">
        <v>1066</v>
      </c>
      <c r="P27" s="58">
        <f ca="1">SUMIF(N3:N198,"Divakar T S",I3:I98)</f>
        <v>9</v>
      </c>
    </row>
    <row r="28" spans="1:16">
      <c r="A28" s="21">
        <v>27</v>
      </c>
      <c r="B28" s="21" t="s">
        <v>1045</v>
      </c>
      <c r="C28" s="21" t="s">
        <v>1046</v>
      </c>
      <c r="D28" s="21" t="s">
        <v>1047</v>
      </c>
      <c r="E28" s="21" t="s">
        <v>1048</v>
      </c>
      <c r="F28" s="21">
        <v>68296488</v>
      </c>
      <c r="G28" s="21" t="s">
        <v>1049</v>
      </c>
      <c r="H28" s="21" t="s">
        <v>12</v>
      </c>
      <c r="I28" s="21">
        <v>1</v>
      </c>
      <c r="J28" s="32">
        <v>42010</v>
      </c>
      <c r="K28" s="32">
        <v>42012</v>
      </c>
      <c r="L28" s="21" t="s">
        <v>1050</v>
      </c>
      <c r="M28" s="21"/>
      <c r="N28" s="21" t="s">
        <v>43</v>
      </c>
      <c r="O28" s="14" t="s">
        <v>8</v>
      </c>
      <c r="P28" s="15">
        <f ca="1">SUM(P24:P27)</f>
        <v>95</v>
      </c>
    </row>
    <row r="29" spans="1:16">
      <c r="A29" s="21">
        <v>28</v>
      </c>
      <c r="B29" s="21" t="s">
        <v>995</v>
      </c>
      <c r="C29" s="21" t="s">
        <v>996</v>
      </c>
      <c r="D29" s="21" t="s">
        <v>982</v>
      </c>
      <c r="E29" s="21" t="s">
        <v>997</v>
      </c>
      <c r="F29" s="21" t="s">
        <v>998</v>
      </c>
      <c r="G29" s="21" t="s">
        <v>74</v>
      </c>
      <c r="H29" s="21" t="s">
        <v>10</v>
      </c>
      <c r="I29" s="21">
        <v>1</v>
      </c>
      <c r="J29" s="32">
        <v>42011</v>
      </c>
      <c r="K29" s="32">
        <v>42013</v>
      </c>
      <c r="L29" s="21" t="s">
        <v>508</v>
      </c>
      <c r="M29" s="21"/>
      <c r="N29" s="21" t="s">
        <v>30</v>
      </c>
    </row>
    <row r="30" spans="1:16">
      <c r="A30" s="21">
        <v>29</v>
      </c>
      <c r="B30" s="21" t="s">
        <v>999</v>
      </c>
      <c r="C30" s="21" t="s">
        <v>1000</v>
      </c>
      <c r="D30" s="21" t="s">
        <v>983</v>
      </c>
      <c r="E30" s="21" t="s">
        <v>1001</v>
      </c>
      <c r="F30" s="21" t="s">
        <v>1002</v>
      </c>
      <c r="G30" s="21" t="s">
        <v>1003</v>
      </c>
      <c r="H30" s="21" t="s">
        <v>12</v>
      </c>
      <c r="I30" s="21">
        <v>1</v>
      </c>
      <c r="J30" s="32">
        <v>42011</v>
      </c>
      <c r="K30" s="32">
        <v>42012</v>
      </c>
      <c r="L30" s="21" t="s">
        <v>1024</v>
      </c>
      <c r="M30" s="21"/>
      <c r="N30" s="21" t="s">
        <v>30</v>
      </c>
    </row>
    <row r="31" spans="1:16">
      <c r="A31" s="21">
        <v>30</v>
      </c>
      <c r="B31" s="21" t="s">
        <v>1051</v>
      </c>
      <c r="C31" s="21" t="s">
        <v>1052</v>
      </c>
      <c r="D31" s="21" t="s">
        <v>1053</v>
      </c>
      <c r="E31" s="21" t="s">
        <v>1054</v>
      </c>
      <c r="F31" s="21">
        <v>68281294</v>
      </c>
      <c r="G31" s="21" t="s">
        <v>69</v>
      </c>
      <c r="H31" s="21" t="s">
        <v>12</v>
      </c>
      <c r="I31" s="21">
        <v>1</v>
      </c>
      <c r="J31" s="32">
        <v>42011</v>
      </c>
      <c r="K31" s="32">
        <v>42012</v>
      </c>
      <c r="L31" s="21" t="s">
        <v>496</v>
      </c>
      <c r="M31" s="21"/>
      <c r="N31" s="21" t="s">
        <v>43</v>
      </c>
      <c r="O31" s="28" t="s">
        <v>59</v>
      </c>
      <c r="P31" s="28" t="s">
        <v>57</v>
      </c>
    </row>
    <row r="32" spans="1:16">
      <c r="A32" s="21">
        <v>31</v>
      </c>
      <c r="B32" s="21" t="s">
        <v>1004</v>
      </c>
      <c r="C32" s="21" t="s">
        <v>1005</v>
      </c>
      <c r="D32" s="21" t="s">
        <v>984</v>
      </c>
      <c r="E32" s="21" t="s">
        <v>1006</v>
      </c>
      <c r="F32" s="21">
        <v>68328314</v>
      </c>
      <c r="G32" s="21" t="s">
        <v>1007</v>
      </c>
      <c r="H32" s="21" t="s">
        <v>12</v>
      </c>
      <c r="I32" s="21">
        <v>1</v>
      </c>
      <c r="J32" s="32">
        <v>42012</v>
      </c>
      <c r="K32" s="32">
        <v>42013</v>
      </c>
      <c r="L32" s="21" t="s">
        <v>1025</v>
      </c>
      <c r="M32" s="21"/>
      <c r="N32" s="21" t="s">
        <v>30</v>
      </c>
      <c r="O32" s="12" t="s">
        <v>69</v>
      </c>
      <c r="P32" s="57">
        <f>SUMIF(G:G,"Disk replacement",I:I)</f>
        <v>62</v>
      </c>
    </row>
    <row r="33" spans="1:16">
      <c r="A33" s="21">
        <v>32</v>
      </c>
      <c r="B33" s="21" t="s">
        <v>1008</v>
      </c>
      <c r="C33" s="21" t="s">
        <v>1009</v>
      </c>
      <c r="D33" s="21" t="s">
        <v>985</v>
      </c>
      <c r="E33" s="21" t="s">
        <v>1010</v>
      </c>
      <c r="F33" s="21">
        <v>68324294</v>
      </c>
      <c r="G33" s="21" t="s">
        <v>69</v>
      </c>
      <c r="H33" s="21" t="s">
        <v>11</v>
      </c>
      <c r="I33" s="21">
        <v>1</v>
      </c>
      <c r="J33" s="32">
        <v>42012</v>
      </c>
      <c r="K33" s="32">
        <v>42013</v>
      </c>
      <c r="L33" s="21" t="s">
        <v>945</v>
      </c>
      <c r="M33" s="21" t="s">
        <v>968</v>
      </c>
      <c r="N33" s="21" t="s">
        <v>30</v>
      </c>
      <c r="O33" s="12" t="s">
        <v>74</v>
      </c>
      <c r="P33" s="57">
        <f>SUMIF(G:G,"SPS replacement",I:I)</f>
        <v>21</v>
      </c>
    </row>
    <row r="34" spans="1:16">
      <c r="A34" s="21">
        <v>33</v>
      </c>
      <c r="B34" s="21" t="s">
        <v>1011</v>
      </c>
      <c r="C34" s="21" t="s">
        <v>1012</v>
      </c>
      <c r="D34" s="21" t="s">
        <v>986</v>
      </c>
      <c r="E34" s="21" t="s">
        <v>1013</v>
      </c>
      <c r="F34" s="21">
        <v>68005722</v>
      </c>
      <c r="G34" s="21" t="s">
        <v>74</v>
      </c>
      <c r="H34" s="21" t="s">
        <v>12</v>
      </c>
      <c r="I34" s="21">
        <v>1</v>
      </c>
      <c r="J34" s="32">
        <v>42013</v>
      </c>
      <c r="K34" s="32">
        <v>42016</v>
      </c>
      <c r="L34" s="21" t="s">
        <v>945</v>
      </c>
      <c r="M34" s="21" t="s">
        <v>968</v>
      </c>
      <c r="N34" s="21" t="s">
        <v>30</v>
      </c>
      <c r="O34" s="12" t="s">
        <v>90</v>
      </c>
      <c r="P34" s="57">
        <f>SUMIF(G:G,"SFP Replacement",I:I)</f>
        <v>0</v>
      </c>
    </row>
    <row r="35" spans="1:16" ht="25.5">
      <c r="A35" s="21">
        <v>34</v>
      </c>
      <c r="B35" s="21" t="s">
        <v>1014</v>
      </c>
      <c r="C35" s="21" t="s">
        <v>1015</v>
      </c>
      <c r="D35" s="21" t="s">
        <v>987</v>
      </c>
      <c r="E35" s="21" t="s">
        <v>1016</v>
      </c>
      <c r="F35" s="21">
        <v>68324294</v>
      </c>
      <c r="G35" s="21" t="s">
        <v>69</v>
      </c>
      <c r="H35" s="21" t="s">
        <v>11</v>
      </c>
      <c r="I35" s="21">
        <v>1</v>
      </c>
      <c r="J35" s="32">
        <v>42013</v>
      </c>
      <c r="K35" s="32">
        <v>42016</v>
      </c>
      <c r="L35" s="21" t="s">
        <v>496</v>
      </c>
      <c r="M35" s="21"/>
      <c r="N35" s="21" t="s">
        <v>30</v>
      </c>
      <c r="O35" s="12" t="s">
        <v>247</v>
      </c>
      <c r="P35" s="57">
        <f>SUMIF(G:G,"Supervisor module replacement",I:I)</f>
        <v>0</v>
      </c>
    </row>
    <row r="36" spans="1:16" ht="25.5">
      <c r="A36" s="21">
        <v>35</v>
      </c>
      <c r="B36" s="21" t="s">
        <v>1055</v>
      </c>
      <c r="C36" s="21" t="s">
        <v>1056</v>
      </c>
      <c r="D36" s="21" t="s">
        <v>1057</v>
      </c>
      <c r="E36" s="21" t="s">
        <v>1058</v>
      </c>
      <c r="F36" s="21">
        <v>68210266</v>
      </c>
      <c r="G36" s="21" t="s">
        <v>74</v>
      </c>
      <c r="H36" s="21" t="s">
        <v>12</v>
      </c>
      <c r="I36" s="21">
        <v>1</v>
      </c>
      <c r="J36" s="32">
        <v>42013</v>
      </c>
      <c r="K36" s="32">
        <v>42016</v>
      </c>
      <c r="L36" s="21" t="s">
        <v>508</v>
      </c>
      <c r="M36" s="21"/>
      <c r="N36" s="21" t="s">
        <v>43</v>
      </c>
      <c r="O36" s="12" t="s">
        <v>71</v>
      </c>
      <c r="P36" s="57">
        <f>SUMIF(G:G,"Powersupply replacement",I:I)</f>
        <v>0</v>
      </c>
    </row>
    <row r="37" spans="1:16">
      <c r="A37" s="21">
        <v>36</v>
      </c>
      <c r="B37" s="21" t="s">
        <v>1059</v>
      </c>
      <c r="C37" s="21" t="s">
        <v>1060</v>
      </c>
      <c r="D37" s="21" t="s">
        <v>1061</v>
      </c>
      <c r="E37" s="21" t="s">
        <v>1058</v>
      </c>
      <c r="F37" s="21">
        <v>68434792</v>
      </c>
      <c r="G37" s="21" t="s">
        <v>69</v>
      </c>
      <c r="H37" s="21" t="s">
        <v>12</v>
      </c>
      <c r="I37" s="21">
        <v>1</v>
      </c>
      <c r="J37" s="32">
        <v>42013</v>
      </c>
      <c r="K37" s="32">
        <v>42016</v>
      </c>
      <c r="L37" s="21" t="s">
        <v>216</v>
      </c>
      <c r="M37" s="21"/>
      <c r="N37" s="21" t="s">
        <v>43</v>
      </c>
      <c r="O37" s="12" t="s">
        <v>70</v>
      </c>
      <c r="P37" s="57">
        <f>SUMIF(G:G,"Line card replacement",I:I)</f>
        <v>0</v>
      </c>
    </row>
    <row r="38" spans="1:16">
      <c r="A38" s="21">
        <v>37</v>
      </c>
      <c r="B38" s="21" t="s">
        <v>1017</v>
      </c>
      <c r="C38" s="21" t="s">
        <v>1018</v>
      </c>
      <c r="D38" s="21" t="s">
        <v>988</v>
      </c>
      <c r="E38" s="21" t="s">
        <v>1019</v>
      </c>
      <c r="F38" s="21" t="s">
        <v>1020</v>
      </c>
      <c r="G38" s="21" t="s">
        <v>69</v>
      </c>
      <c r="H38" s="21" t="s">
        <v>12</v>
      </c>
      <c r="I38" s="21">
        <v>1</v>
      </c>
      <c r="J38" s="32">
        <v>42017</v>
      </c>
      <c r="K38" s="32">
        <v>42018</v>
      </c>
      <c r="L38" s="21" t="s">
        <v>496</v>
      </c>
      <c r="M38" s="21"/>
      <c r="N38" s="21" t="s">
        <v>30</v>
      </c>
      <c r="O38" s="12" t="s">
        <v>473</v>
      </c>
      <c r="P38" s="57">
        <f ca="1" xml:space="preserve"> P8- SUM(P32:P37)</f>
        <v>7</v>
      </c>
    </row>
    <row r="39" spans="1:16">
      <c r="A39" s="21">
        <v>38</v>
      </c>
      <c r="B39" s="21" t="s">
        <v>1021</v>
      </c>
      <c r="C39" s="21" t="s">
        <v>1022</v>
      </c>
      <c r="D39" s="21" t="s">
        <v>989</v>
      </c>
      <c r="E39" s="21" t="s">
        <v>1023</v>
      </c>
      <c r="F39" s="21">
        <v>68501996</v>
      </c>
      <c r="G39" s="21" t="s">
        <v>69</v>
      </c>
      <c r="H39" s="21" t="s">
        <v>10</v>
      </c>
      <c r="I39" s="21">
        <v>1</v>
      </c>
      <c r="J39" s="32">
        <v>42017</v>
      </c>
      <c r="K39" s="32">
        <v>42019</v>
      </c>
      <c r="L39" s="21" t="s">
        <v>496</v>
      </c>
      <c r="M39" s="21"/>
      <c r="N39" s="21" t="s">
        <v>30</v>
      </c>
      <c r="O39" s="14" t="s">
        <v>8</v>
      </c>
      <c r="P39" s="15">
        <f ca="1">SUM(P32:P38)</f>
        <v>90</v>
      </c>
    </row>
    <row r="40" spans="1:16">
      <c r="A40" s="21">
        <v>39</v>
      </c>
      <c r="B40" s="21" t="s">
        <v>1117</v>
      </c>
      <c r="C40" s="21" t="s">
        <v>1118</v>
      </c>
      <c r="D40" s="21" t="s">
        <v>1119</v>
      </c>
      <c r="E40" s="21" t="s">
        <v>1120</v>
      </c>
      <c r="F40" s="21">
        <v>68484132</v>
      </c>
      <c r="G40" s="21" t="s">
        <v>69</v>
      </c>
      <c r="H40" s="21" t="s">
        <v>10</v>
      </c>
      <c r="I40" s="21">
        <v>1</v>
      </c>
      <c r="J40" s="32">
        <v>42017</v>
      </c>
      <c r="K40" s="32">
        <v>42017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1117</v>
      </c>
      <c r="C41" s="21" t="s">
        <v>1118</v>
      </c>
      <c r="D41" s="21" t="s">
        <v>1119</v>
      </c>
      <c r="E41" s="21" t="s">
        <v>1120</v>
      </c>
      <c r="F41" s="21">
        <v>68484132</v>
      </c>
      <c r="G41" s="21" t="s">
        <v>69</v>
      </c>
      <c r="H41" s="21" t="s">
        <v>10</v>
      </c>
      <c r="I41" s="21">
        <v>1</v>
      </c>
      <c r="J41" s="32">
        <v>42017</v>
      </c>
      <c r="K41" s="32">
        <v>42017</v>
      </c>
      <c r="L41" s="21" t="s">
        <v>496</v>
      </c>
      <c r="M41" s="21"/>
      <c r="N41" s="21" t="s">
        <v>43</v>
      </c>
    </row>
    <row r="42" spans="1:16">
      <c r="A42" s="21">
        <v>41</v>
      </c>
      <c r="B42" s="21" t="s">
        <v>1085</v>
      </c>
      <c r="C42" s="21" t="s">
        <v>1086</v>
      </c>
      <c r="D42" s="21" t="s">
        <v>1067</v>
      </c>
      <c r="E42" s="21" t="s">
        <v>1096</v>
      </c>
      <c r="F42" s="21">
        <v>68483450</v>
      </c>
      <c r="G42" s="21" t="s">
        <v>69</v>
      </c>
      <c r="H42" s="21" t="s">
        <v>12</v>
      </c>
      <c r="I42" s="21">
        <v>1</v>
      </c>
      <c r="J42" s="32">
        <v>42018</v>
      </c>
      <c r="K42" s="32">
        <v>42020</v>
      </c>
      <c r="L42" s="21" t="s">
        <v>945</v>
      </c>
      <c r="M42" s="21" t="s">
        <v>968</v>
      </c>
      <c r="N42" s="21" t="s">
        <v>30</v>
      </c>
    </row>
    <row r="43" spans="1:16">
      <c r="A43" s="21">
        <v>42</v>
      </c>
      <c r="B43" s="21" t="s">
        <v>1087</v>
      </c>
      <c r="C43" s="21" t="s">
        <v>1088</v>
      </c>
      <c r="D43" s="21" t="s">
        <v>1068</v>
      </c>
      <c r="E43" s="21" t="s">
        <v>1094</v>
      </c>
      <c r="F43" s="21" t="s">
        <v>1089</v>
      </c>
      <c r="G43" s="21" t="s">
        <v>1095</v>
      </c>
      <c r="H43" s="21" t="s">
        <v>10</v>
      </c>
      <c r="I43" s="21">
        <v>1</v>
      </c>
      <c r="J43" s="32">
        <v>42018</v>
      </c>
      <c r="K43" s="32">
        <v>42020</v>
      </c>
      <c r="L43" s="21" t="s">
        <v>1100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1090</v>
      </c>
      <c r="C44" s="21" t="s">
        <v>1091</v>
      </c>
      <c r="D44" s="21" t="s">
        <v>1069</v>
      </c>
      <c r="E44" s="21" t="s">
        <v>1094</v>
      </c>
      <c r="F44" s="21" t="s">
        <v>1092</v>
      </c>
      <c r="G44" s="21" t="s">
        <v>1093</v>
      </c>
      <c r="H44" s="21" t="s">
        <v>10</v>
      </c>
      <c r="I44" s="21">
        <v>1</v>
      </c>
      <c r="J44" s="32">
        <v>42018</v>
      </c>
      <c r="K44" s="32">
        <v>42020</v>
      </c>
      <c r="L44" s="21" t="s">
        <v>1101</v>
      </c>
      <c r="M44" s="21"/>
      <c r="N44" s="21" t="s">
        <v>30</v>
      </c>
      <c r="O44" s="12" t="s">
        <v>327</v>
      </c>
      <c r="P44" s="57">
        <f>SUMIF(M:M,"Vendor",I:I)</f>
        <v>9</v>
      </c>
    </row>
    <row r="45" spans="1:16">
      <c r="A45" s="21">
        <v>44</v>
      </c>
      <c r="B45" s="21" t="s">
        <v>1121</v>
      </c>
      <c r="C45" s="21" t="s">
        <v>1122</v>
      </c>
      <c r="D45" s="21" t="s">
        <v>1123</v>
      </c>
      <c r="E45" s="21" t="s">
        <v>1124</v>
      </c>
      <c r="F45" s="21">
        <v>68528712</v>
      </c>
      <c r="G45" s="21" t="s">
        <v>486</v>
      </c>
      <c r="H45" s="21" t="s">
        <v>12</v>
      </c>
      <c r="I45" s="21">
        <v>1</v>
      </c>
      <c r="J45" s="32">
        <v>42020</v>
      </c>
      <c r="K45" s="32">
        <v>42023</v>
      </c>
      <c r="L45" s="21" t="s">
        <v>508</v>
      </c>
      <c r="M45" s="21"/>
      <c r="N45" s="21" t="s">
        <v>43</v>
      </c>
      <c r="O45" s="12" t="s">
        <v>471</v>
      </c>
      <c r="P45" s="57">
        <f>SUMIF(M:M,"Change",I:I)</f>
        <v>0</v>
      </c>
    </row>
    <row r="46" spans="1:16">
      <c r="A46" s="21">
        <v>45</v>
      </c>
      <c r="B46" s="21" t="s">
        <v>1121</v>
      </c>
      <c r="C46" s="21" t="s">
        <v>1122</v>
      </c>
      <c r="D46" s="21" t="s">
        <v>1123</v>
      </c>
      <c r="E46" s="21" t="s">
        <v>1124</v>
      </c>
      <c r="F46" s="21">
        <v>68528712</v>
      </c>
      <c r="G46" s="21" t="s">
        <v>486</v>
      </c>
      <c r="H46" s="21" t="s">
        <v>12</v>
      </c>
      <c r="I46" s="21">
        <v>1</v>
      </c>
      <c r="J46" s="32">
        <v>42020</v>
      </c>
      <c r="K46" s="32">
        <v>42023</v>
      </c>
      <c r="L46" s="21" t="s">
        <v>508</v>
      </c>
      <c r="M46" s="21"/>
      <c r="N46" s="21" t="s">
        <v>43</v>
      </c>
      <c r="O46" s="12" t="s">
        <v>472</v>
      </c>
      <c r="P46" s="57">
        <f>SUMIF(M:M,"CMP",I:I)</f>
        <v>0</v>
      </c>
    </row>
    <row r="47" spans="1:16">
      <c r="A47" s="21">
        <v>46</v>
      </c>
      <c r="B47" s="21" t="s">
        <v>1121</v>
      </c>
      <c r="C47" s="21" t="s">
        <v>1122</v>
      </c>
      <c r="D47" s="21" t="s">
        <v>1123</v>
      </c>
      <c r="E47" s="21" t="s">
        <v>1124</v>
      </c>
      <c r="F47" s="21">
        <v>68528712</v>
      </c>
      <c r="G47" s="21" t="s">
        <v>74</v>
      </c>
      <c r="H47" s="21" t="s">
        <v>12</v>
      </c>
      <c r="I47" s="21">
        <v>1</v>
      </c>
      <c r="J47" s="32">
        <v>42020</v>
      </c>
      <c r="K47" s="32">
        <v>42023</v>
      </c>
      <c r="L47" s="21" t="s">
        <v>508</v>
      </c>
      <c r="M47" s="21"/>
      <c r="N47" s="21" t="s">
        <v>43</v>
      </c>
      <c r="O47" s="12" t="s">
        <v>469</v>
      </c>
      <c r="P47" s="57">
        <f>SUMIF(M:M,"SA",I:I)</f>
        <v>0</v>
      </c>
    </row>
    <row r="48" spans="1:16">
      <c r="A48" s="21">
        <v>47</v>
      </c>
      <c r="B48" s="21" t="s">
        <v>1077</v>
      </c>
      <c r="C48" s="21" t="s">
        <v>1078</v>
      </c>
      <c r="D48" s="21" t="s">
        <v>1070</v>
      </c>
      <c r="E48" s="21" t="s">
        <v>1097</v>
      </c>
      <c r="F48" s="21">
        <v>68483450</v>
      </c>
      <c r="G48" s="21" t="s">
        <v>69</v>
      </c>
      <c r="H48" s="21" t="s">
        <v>12</v>
      </c>
      <c r="I48" s="21">
        <v>1</v>
      </c>
      <c r="J48" s="32">
        <v>42023</v>
      </c>
      <c r="K48" s="32">
        <v>42024</v>
      </c>
      <c r="L48" s="21" t="s">
        <v>945</v>
      </c>
      <c r="M48" s="21" t="s">
        <v>968</v>
      </c>
      <c r="N48" s="21" t="s">
        <v>30</v>
      </c>
      <c r="O48" s="14" t="s">
        <v>8</v>
      </c>
      <c r="P48" s="15">
        <f>SUM(P44:P47)</f>
        <v>9</v>
      </c>
    </row>
    <row r="49" spans="1:14">
      <c r="A49" s="21">
        <v>48</v>
      </c>
      <c r="B49" s="21" t="s">
        <v>1079</v>
      </c>
      <c r="C49" s="21" t="s">
        <v>1080</v>
      </c>
      <c r="D49" s="21" t="s">
        <v>1071</v>
      </c>
      <c r="E49" s="21" t="s">
        <v>1098</v>
      </c>
      <c r="F49" s="21">
        <v>68581882</v>
      </c>
      <c r="G49" s="21" t="s">
        <v>74</v>
      </c>
      <c r="H49" s="21" t="s">
        <v>10</v>
      </c>
      <c r="I49" s="21">
        <v>1</v>
      </c>
      <c r="J49" s="32">
        <v>42023</v>
      </c>
      <c r="K49" s="32">
        <v>42025</v>
      </c>
      <c r="L49" s="21" t="s">
        <v>508</v>
      </c>
      <c r="M49" s="21"/>
      <c r="N49" s="21" t="s">
        <v>30</v>
      </c>
    </row>
    <row r="50" spans="1:14">
      <c r="A50" s="21">
        <v>49</v>
      </c>
      <c r="B50" s="21" t="s">
        <v>1083</v>
      </c>
      <c r="C50" s="21" t="s">
        <v>1084</v>
      </c>
      <c r="D50" s="21" t="s">
        <v>1072</v>
      </c>
      <c r="E50" s="21" t="s">
        <v>1098</v>
      </c>
      <c r="F50" s="21">
        <v>68632672</v>
      </c>
      <c r="G50" s="21" t="s">
        <v>69</v>
      </c>
      <c r="H50" s="21" t="s">
        <v>10</v>
      </c>
      <c r="I50" s="21">
        <v>1</v>
      </c>
      <c r="J50" s="32">
        <v>42023</v>
      </c>
      <c r="K50" s="32">
        <v>42025</v>
      </c>
      <c r="L50" s="21" t="s">
        <v>496</v>
      </c>
      <c r="M50" s="21"/>
      <c r="N50" s="21" t="s">
        <v>30</v>
      </c>
    </row>
    <row r="51" spans="1:14">
      <c r="A51" s="21">
        <v>50</v>
      </c>
      <c r="B51" s="21" t="s">
        <v>1081</v>
      </c>
      <c r="C51" s="21" t="s">
        <v>1082</v>
      </c>
      <c r="D51" s="21" t="s">
        <v>1073</v>
      </c>
      <c r="E51" s="21" t="s">
        <v>1099</v>
      </c>
      <c r="F51" s="21">
        <v>68629350</v>
      </c>
      <c r="G51" s="21" t="s">
        <v>69</v>
      </c>
      <c r="H51" s="21" t="s">
        <v>11</v>
      </c>
      <c r="I51" s="21">
        <v>1</v>
      </c>
      <c r="J51" s="32">
        <v>42023</v>
      </c>
      <c r="K51" s="32">
        <v>42025</v>
      </c>
      <c r="L51" s="21" t="s">
        <v>496</v>
      </c>
      <c r="M51" s="21"/>
      <c r="N51" s="21" t="s">
        <v>30</v>
      </c>
    </row>
    <row r="52" spans="1:14" ht="38.25">
      <c r="A52" s="21">
        <v>51</v>
      </c>
      <c r="B52" s="21" t="s">
        <v>1193</v>
      </c>
      <c r="C52" s="21" t="s">
        <v>66</v>
      </c>
      <c r="D52" s="21" t="s">
        <v>66</v>
      </c>
      <c r="E52" s="21" t="s">
        <v>1194</v>
      </c>
      <c r="F52" s="21"/>
      <c r="G52" s="21" t="s">
        <v>1195</v>
      </c>
      <c r="H52" s="21" t="s">
        <v>15</v>
      </c>
      <c r="I52" s="21">
        <v>1</v>
      </c>
      <c r="J52" s="32">
        <v>42023</v>
      </c>
      <c r="K52" s="32">
        <v>42024</v>
      </c>
      <c r="L52" s="21" t="s">
        <v>1196</v>
      </c>
      <c r="M52" s="21"/>
      <c r="N52" s="21" t="s">
        <v>43</v>
      </c>
    </row>
    <row r="53" spans="1:14" ht="38.25">
      <c r="A53" s="21">
        <v>52</v>
      </c>
      <c r="B53" s="21" t="s">
        <v>1197</v>
      </c>
      <c r="C53" s="21" t="s">
        <v>66</v>
      </c>
      <c r="D53" s="21" t="s">
        <v>66</v>
      </c>
      <c r="E53" s="21" t="s">
        <v>1198</v>
      </c>
      <c r="F53" s="21"/>
      <c r="G53" s="21" t="s">
        <v>136</v>
      </c>
      <c r="H53" s="21" t="s">
        <v>15</v>
      </c>
      <c r="I53" s="21">
        <v>1</v>
      </c>
      <c r="J53" s="32">
        <v>42023</v>
      </c>
      <c r="K53" s="32">
        <v>42024</v>
      </c>
      <c r="L53" s="21" t="s">
        <v>1196</v>
      </c>
      <c r="M53" s="21"/>
      <c r="N53" s="21" t="s">
        <v>43</v>
      </c>
    </row>
    <row r="54" spans="1:14">
      <c r="A54" s="21">
        <v>53</v>
      </c>
      <c r="B54" s="21" t="s">
        <v>1199</v>
      </c>
      <c r="C54" s="21" t="s">
        <v>1200</v>
      </c>
      <c r="D54" s="21" t="s">
        <v>1201</v>
      </c>
      <c r="E54" s="21" t="s">
        <v>1202</v>
      </c>
      <c r="F54" s="21" t="s">
        <v>1203</v>
      </c>
      <c r="G54" s="21" t="s">
        <v>69</v>
      </c>
      <c r="H54" s="21" t="s">
        <v>12</v>
      </c>
      <c r="I54" s="21">
        <v>1</v>
      </c>
      <c r="J54" s="32">
        <v>42023</v>
      </c>
      <c r="K54" s="32">
        <v>42024</v>
      </c>
      <c r="L54" s="21" t="s">
        <v>496</v>
      </c>
      <c r="M54" s="21"/>
      <c r="N54" s="21" t="s">
        <v>43</v>
      </c>
    </row>
    <row r="55" spans="1:14">
      <c r="A55" s="21">
        <v>54</v>
      </c>
      <c r="B55" s="21" t="s">
        <v>1062</v>
      </c>
      <c r="C55" s="21" t="s">
        <v>1063</v>
      </c>
      <c r="D55" s="21" t="s">
        <v>1064</v>
      </c>
      <c r="E55" s="21" t="s">
        <v>1065</v>
      </c>
      <c r="F55" s="21">
        <v>68660412</v>
      </c>
      <c r="G55" s="21" t="s">
        <v>69</v>
      </c>
      <c r="H55" s="21" t="s">
        <v>12</v>
      </c>
      <c r="I55" s="21">
        <v>1</v>
      </c>
      <c r="J55" s="32">
        <v>42024</v>
      </c>
      <c r="K55" s="32">
        <v>42026</v>
      </c>
      <c r="L55" s="21" t="s">
        <v>496</v>
      </c>
      <c r="M55" s="21"/>
      <c r="N55" s="21" t="s">
        <v>1066</v>
      </c>
    </row>
    <row r="56" spans="1:14">
      <c r="A56" s="21">
        <v>55</v>
      </c>
      <c r="B56" s="21" t="s">
        <v>1075</v>
      </c>
      <c r="C56" s="21" t="s">
        <v>1076</v>
      </c>
      <c r="D56" s="21" t="s">
        <v>1074</v>
      </c>
      <c r="E56" s="21" t="s">
        <v>1065</v>
      </c>
      <c r="F56" s="21">
        <v>68660412</v>
      </c>
      <c r="G56" s="21" t="s">
        <v>69</v>
      </c>
      <c r="H56" s="21" t="s">
        <v>12</v>
      </c>
      <c r="I56" s="21">
        <v>1</v>
      </c>
      <c r="J56" s="32">
        <v>42024</v>
      </c>
      <c r="K56" s="32">
        <v>42026</v>
      </c>
      <c r="L56" s="21" t="s">
        <v>496</v>
      </c>
      <c r="M56" s="21"/>
      <c r="N56" s="21" t="s">
        <v>30</v>
      </c>
    </row>
    <row r="57" spans="1:14" ht="38.25">
      <c r="A57" s="21">
        <v>56</v>
      </c>
      <c r="B57" s="21" t="s">
        <v>1204</v>
      </c>
      <c r="C57" s="21" t="s">
        <v>66</v>
      </c>
      <c r="D57" s="21" t="s">
        <v>66</v>
      </c>
      <c r="E57" s="21" t="s">
        <v>1205</v>
      </c>
      <c r="F57" s="21"/>
      <c r="G57" s="21" t="s">
        <v>136</v>
      </c>
      <c r="H57" s="21" t="s">
        <v>15</v>
      </c>
      <c r="I57" s="21">
        <v>1</v>
      </c>
      <c r="J57" s="32">
        <v>42024</v>
      </c>
      <c r="K57" s="32">
        <v>42024</v>
      </c>
      <c r="L57" s="21" t="s">
        <v>1196</v>
      </c>
      <c r="M57" s="21"/>
      <c r="N57" s="21" t="s">
        <v>43</v>
      </c>
    </row>
    <row r="58" spans="1:14" ht="38.25">
      <c r="A58" s="21">
        <v>57</v>
      </c>
      <c r="B58" s="21" t="s">
        <v>1206</v>
      </c>
      <c r="C58" s="21" t="s">
        <v>66</v>
      </c>
      <c r="D58" s="21" t="s">
        <v>66</v>
      </c>
      <c r="E58" s="21" t="s">
        <v>1207</v>
      </c>
      <c r="F58" s="21"/>
      <c r="G58" s="21" t="s">
        <v>136</v>
      </c>
      <c r="H58" s="21" t="s">
        <v>15</v>
      </c>
      <c r="I58" s="21">
        <v>1</v>
      </c>
      <c r="J58" s="32">
        <v>42024</v>
      </c>
      <c r="K58" s="32">
        <v>42024</v>
      </c>
      <c r="L58" s="21" t="s">
        <v>1196</v>
      </c>
      <c r="M58" s="21"/>
      <c r="N58" s="21" t="s">
        <v>43</v>
      </c>
    </row>
    <row r="59" spans="1:14">
      <c r="A59" s="21">
        <v>58</v>
      </c>
      <c r="B59" s="21" t="s">
        <v>1208</v>
      </c>
      <c r="C59" s="21" t="s">
        <v>1209</v>
      </c>
      <c r="D59" s="21" t="s">
        <v>1210</v>
      </c>
      <c r="E59" s="21" t="s">
        <v>1211</v>
      </c>
      <c r="F59" s="21">
        <v>68623914</v>
      </c>
      <c r="G59" s="21" t="s">
        <v>69</v>
      </c>
      <c r="H59" s="21" t="s">
        <v>10</v>
      </c>
      <c r="I59" s="21">
        <v>1</v>
      </c>
      <c r="J59" s="32">
        <v>42024</v>
      </c>
      <c r="K59" s="32">
        <v>42025</v>
      </c>
      <c r="L59" s="21" t="s">
        <v>496</v>
      </c>
      <c r="M59" s="21"/>
      <c r="N59" s="21" t="s">
        <v>43</v>
      </c>
    </row>
    <row r="60" spans="1:14">
      <c r="A60" s="21">
        <v>59</v>
      </c>
      <c r="B60" s="21" t="s">
        <v>1212</v>
      </c>
      <c r="C60" s="21" t="s">
        <v>1213</v>
      </c>
      <c r="D60" s="21" t="s">
        <v>1214</v>
      </c>
      <c r="E60" s="21" t="s">
        <v>1211</v>
      </c>
      <c r="F60" s="21">
        <v>68653012</v>
      </c>
      <c r="G60" s="21" t="s">
        <v>69</v>
      </c>
      <c r="H60" s="21" t="s">
        <v>10</v>
      </c>
      <c r="I60" s="21">
        <v>1</v>
      </c>
      <c r="J60" s="32">
        <v>42024</v>
      </c>
      <c r="K60" s="32">
        <v>42025</v>
      </c>
      <c r="L60" s="21" t="s">
        <v>496</v>
      </c>
      <c r="M60" s="21"/>
      <c r="N60" s="21" t="s">
        <v>43</v>
      </c>
    </row>
    <row r="61" spans="1:14">
      <c r="A61" s="21">
        <v>60</v>
      </c>
      <c r="B61" s="21" t="s">
        <v>1102</v>
      </c>
      <c r="C61" s="21" t="s">
        <v>1103</v>
      </c>
      <c r="D61" s="21" t="s">
        <v>1104</v>
      </c>
      <c r="E61" s="21" t="s">
        <v>1065</v>
      </c>
      <c r="F61" s="21">
        <v>68483450</v>
      </c>
      <c r="G61" s="21" t="s">
        <v>69</v>
      </c>
      <c r="H61" s="21" t="s">
        <v>12</v>
      </c>
      <c r="I61" s="21">
        <v>1</v>
      </c>
      <c r="J61" s="32">
        <v>42025</v>
      </c>
      <c r="K61" s="32">
        <v>42026</v>
      </c>
      <c r="L61" s="21" t="s">
        <v>496</v>
      </c>
      <c r="M61" s="21"/>
      <c r="N61" s="21" t="s">
        <v>1066</v>
      </c>
    </row>
    <row r="62" spans="1:14">
      <c r="A62" s="21">
        <v>61</v>
      </c>
      <c r="B62" s="21" t="s">
        <v>1105</v>
      </c>
      <c r="C62" s="21" t="s">
        <v>1106</v>
      </c>
      <c r="D62" s="21" t="s">
        <v>1107</v>
      </c>
      <c r="E62" s="21" t="s">
        <v>1115</v>
      </c>
      <c r="F62" s="21">
        <v>68688770</v>
      </c>
      <c r="G62" s="21" t="s">
        <v>69</v>
      </c>
      <c r="H62" s="21" t="s">
        <v>11</v>
      </c>
      <c r="I62" s="21">
        <v>1</v>
      </c>
      <c r="J62" s="32">
        <v>42025</v>
      </c>
      <c r="K62" s="32">
        <v>42027</v>
      </c>
      <c r="L62" s="21" t="s">
        <v>496</v>
      </c>
      <c r="M62" s="21"/>
      <c r="N62" s="21" t="s">
        <v>30</v>
      </c>
    </row>
    <row r="63" spans="1:14">
      <c r="A63" s="21">
        <v>62</v>
      </c>
      <c r="B63" s="21" t="s">
        <v>1108</v>
      </c>
      <c r="C63" s="21" t="s">
        <v>1109</v>
      </c>
      <c r="D63" s="21" t="s">
        <v>1110</v>
      </c>
      <c r="E63" s="21" t="s">
        <v>1116</v>
      </c>
      <c r="F63" s="21">
        <v>68682976</v>
      </c>
      <c r="G63" s="21" t="s">
        <v>69</v>
      </c>
      <c r="H63" s="21" t="s">
        <v>12</v>
      </c>
      <c r="I63" s="21">
        <v>1</v>
      </c>
      <c r="J63" s="32">
        <v>42025</v>
      </c>
      <c r="K63" s="32">
        <v>42027</v>
      </c>
      <c r="L63" s="21" t="s">
        <v>496</v>
      </c>
      <c r="M63" s="21"/>
      <c r="N63" s="21" t="s">
        <v>30</v>
      </c>
    </row>
    <row r="64" spans="1:14">
      <c r="A64" s="21">
        <v>63</v>
      </c>
      <c r="B64" s="21" t="s">
        <v>1111</v>
      </c>
      <c r="C64" s="21" t="s">
        <v>1112</v>
      </c>
      <c r="D64" s="21" t="s">
        <v>1113</v>
      </c>
      <c r="E64" s="21" t="s">
        <v>1114</v>
      </c>
      <c r="F64" s="21">
        <v>68685608</v>
      </c>
      <c r="G64" s="21" t="s">
        <v>69</v>
      </c>
      <c r="H64" s="21" t="s">
        <v>10</v>
      </c>
      <c r="I64" s="21">
        <v>1</v>
      </c>
      <c r="J64" s="32">
        <v>42025</v>
      </c>
      <c r="K64" s="32">
        <v>42027</v>
      </c>
      <c r="L64" s="21" t="s">
        <v>496</v>
      </c>
      <c r="M64" s="21"/>
      <c r="N64" s="21" t="s">
        <v>30</v>
      </c>
    </row>
    <row r="65" spans="1:14">
      <c r="A65" s="21">
        <v>64</v>
      </c>
      <c r="B65" s="21" t="s">
        <v>1125</v>
      </c>
      <c r="C65" s="21" t="s">
        <v>1126</v>
      </c>
      <c r="D65" s="21" t="s">
        <v>1135</v>
      </c>
      <c r="E65" s="21" t="s">
        <v>1127</v>
      </c>
      <c r="F65" s="21" t="s">
        <v>1128</v>
      </c>
      <c r="G65" s="21" t="s">
        <v>1129</v>
      </c>
      <c r="H65" s="21" t="s">
        <v>11</v>
      </c>
      <c r="I65" s="21">
        <v>1</v>
      </c>
      <c r="J65" s="32">
        <v>42026</v>
      </c>
      <c r="K65" s="32">
        <v>42027</v>
      </c>
      <c r="L65" s="21" t="s">
        <v>1134</v>
      </c>
      <c r="M65" s="21"/>
      <c r="N65" s="21" t="s">
        <v>1066</v>
      </c>
    </row>
    <row r="66" spans="1:14">
      <c r="A66" s="21">
        <v>65</v>
      </c>
      <c r="B66" s="21" t="s">
        <v>1215</v>
      </c>
      <c r="C66" s="21" t="s">
        <v>1216</v>
      </c>
      <c r="D66" s="21" t="s">
        <v>1217</v>
      </c>
      <c r="E66" s="21" t="s">
        <v>1218</v>
      </c>
      <c r="F66" s="21">
        <v>68603760</v>
      </c>
      <c r="G66" s="21" t="s">
        <v>74</v>
      </c>
      <c r="H66" s="21" t="s">
        <v>10</v>
      </c>
      <c r="I66" s="21">
        <v>1</v>
      </c>
      <c r="J66" s="32">
        <v>42026</v>
      </c>
      <c r="K66" s="32">
        <v>42026</v>
      </c>
      <c r="L66" s="33" t="s">
        <v>508</v>
      </c>
      <c r="M66" s="21"/>
      <c r="N66" s="21" t="s">
        <v>43</v>
      </c>
    </row>
    <row r="67" spans="1:14">
      <c r="A67" s="21">
        <v>66</v>
      </c>
      <c r="B67" s="21" t="s">
        <v>1219</v>
      </c>
      <c r="C67" s="21" t="s">
        <v>1220</v>
      </c>
      <c r="D67" s="21" t="s">
        <v>1221</v>
      </c>
      <c r="E67" s="21" t="s">
        <v>1222</v>
      </c>
      <c r="F67" s="21" t="s">
        <v>1223</v>
      </c>
      <c r="G67" s="21" t="s">
        <v>69</v>
      </c>
      <c r="H67" s="21" t="s">
        <v>10</v>
      </c>
      <c r="I67" s="21">
        <v>1</v>
      </c>
      <c r="J67" s="32">
        <v>42026</v>
      </c>
      <c r="K67" s="32">
        <v>42027</v>
      </c>
      <c r="L67" s="21" t="s">
        <v>496</v>
      </c>
      <c r="M67" s="21"/>
      <c r="N67" s="21" t="s">
        <v>43</v>
      </c>
    </row>
    <row r="68" spans="1:14">
      <c r="A68" s="21">
        <v>67</v>
      </c>
      <c r="B68" s="21" t="s">
        <v>1136</v>
      </c>
      <c r="C68" s="21" t="s">
        <v>1137</v>
      </c>
      <c r="D68" s="21" t="s">
        <v>1138</v>
      </c>
      <c r="E68" s="21" t="s">
        <v>1139</v>
      </c>
      <c r="F68" s="21">
        <v>68670412</v>
      </c>
      <c r="G68" s="21" t="s">
        <v>69</v>
      </c>
      <c r="H68" s="21" t="s">
        <v>10</v>
      </c>
      <c r="I68" s="21">
        <v>1</v>
      </c>
      <c r="J68" s="32">
        <v>42027</v>
      </c>
      <c r="K68" s="32">
        <v>42031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1140</v>
      </c>
      <c r="C69" s="21" t="s">
        <v>1141</v>
      </c>
      <c r="D69" s="21" t="s">
        <v>1142</v>
      </c>
      <c r="E69" s="21" t="s">
        <v>1143</v>
      </c>
      <c r="F69" s="21">
        <v>68750908</v>
      </c>
      <c r="G69" s="21" t="s">
        <v>69</v>
      </c>
      <c r="H69" s="21" t="s">
        <v>12</v>
      </c>
      <c r="I69" s="21">
        <v>1</v>
      </c>
      <c r="J69" s="32">
        <v>42027</v>
      </c>
      <c r="K69" s="32">
        <v>42031</v>
      </c>
      <c r="L69" s="21" t="s">
        <v>945</v>
      </c>
      <c r="M69" s="21" t="s">
        <v>968</v>
      </c>
      <c r="N69" s="21" t="s">
        <v>30</v>
      </c>
    </row>
    <row r="70" spans="1:14">
      <c r="A70" s="21">
        <v>69</v>
      </c>
      <c r="B70" s="21" t="s">
        <v>1228</v>
      </c>
      <c r="C70" s="21" t="s">
        <v>1229</v>
      </c>
      <c r="D70" s="21" t="s">
        <v>1230</v>
      </c>
      <c r="E70" s="21" t="s">
        <v>1227</v>
      </c>
      <c r="F70" s="21">
        <v>68744034</v>
      </c>
      <c r="G70" s="21" t="s">
        <v>74</v>
      </c>
      <c r="H70" s="21" t="s">
        <v>12</v>
      </c>
      <c r="I70" s="21">
        <v>1</v>
      </c>
      <c r="J70" s="32">
        <v>42027</v>
      </c>
      <c r="K70" s="32">
        <v>42031</v>
      </c>
      <c r="L70" s="21" t="s">
        <v>508</v>
      </c>
      <c r="M70" s="21"/>
      <c r="N70" s="21" t="s">
        <v>43</v>
      </c>
    </row>
    <row r="71" spans="1:14">
      <c r="A71" s="21">
        <v>70</v>
      </c>
      <c r="B71" s="21" t="s">
        <v>1231</v>
      </c>
      <c r="C71" s="21" t="s">
        <v>1232</v>
      </c>
      <c r="D71" s="21" t="s">
        <v>1233</v>
      </c>
      <c r="E71" s="21" t="s">
        <v>1234</v>
      </c>
      <c r="F71" s="21">
        <v>68751398</v>
      </c>
      <c r="G71" s="21" t="s">
        <v>69</v>
      </c>
      <c r="H71" s="21" t="s">
        <v>12</v>
      </c>
      <c r="I71" s="21">
        <v>1</v>
      </c>
      <c r="J71" s="32">
        <v>42027</v>
      </c>
      <c r="K71" s="32">
        <v>42031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1224</v>
      </c>
      <c r="C72" s="21" t="s">
        <v>1225</v>
      </c>
      <c r="D72" s="21" t="s">
        <v>1226</v>
      </c>
      <c r="E72" s="21" t="s">
        <v>1227</v>
      </c>
      <c r="F72" s="21">
        <v>68129686</v>
      </c>
      <c r="G72" s="21" t="s">
        <v>74</v>
      </c>
      <c r="H72" s="21" t="s">
        <v>12</v>
      </c>
      <c r="I72" s="21">
        <v>1</v>
      </c>
      <c r="J72" s="32">
        <v>42027</v>
      </c>
      <c r="K72" s="32">
        <v>42032</v>
      </c>
      <c r="L72" s="21" t="s">
        <v>216</v>
      </c>
      <c r="M72" s="21"/>
      <c r="N72" s="21" t="s">
        <v>43</v>
      </c>
    </row>
    <row r="73" spans="1:14">
      <c r="A73" s="21">
        <v>72</v>
      </c>
      <c r="B73" s="21" t="s">
        <v>1130</v>
      </c>
      <c r="C73" s="21" t="s">
        <v>1131</v>
      </c>
      <c r="D73" s="21" t="s">
        <v>1132</v>
      </c>
      <c r="E73" s="21" t="s">
        <v>1133</v>
      </c>
      <c r="F73" s="21">
        <v>68784836</v>
      </c>
      <c r="G73" s="21" t="s">
        <v>69</v>
      </c>
      <c r="H73" s="21" t="s">
        <v>10</v>
      </c>
      <c r="I73" s="21">
        <v>1</v>
      </c>
      <c r="J73" s="32">
        <v>42031</v>
      </c>
      <c r="K73" s="32">
        <v>42032</v>
      </c>
      <c r="L73" s="21" t="s">
        <v>496</v>
      </c>
      <c r="M73" s="21"/>
      <c r="N73" s="21" t="s">
        <v>1066</v>
      </c>
    </row>
    <row r="74" spans="1:14">
      <c r="A74" s="21">
        <v>73</v>
      </c>
      <c r="B74" s="21" t="s">
        <v>1144</v>
      </c>
      <c r="C74" s="21" t="s">
        <v>1145</v>
      </c>
      <c r="D74" s="21" t="s">
        <v>1146</v>
      </c>
      <c r="E74" s="21" t="s">
        <v>1147</v>
      </c>
      <c r="F74" s="21">
        <v>68750908</v>
      </c>
      <c r="G74" s="21" t="s">
        <v>69</v>
      </c>
      <c r="H74" s="21" t="s">
        <v>12</v>
      </c>
      <c r="I74" s="21">
        <v>1</v>
      </c>
      <c r="J74" s="32">
        <v>42031</v>
      </c>
      <c r="K74" s="32">
        <v>42032</v>
      </c>
      <c r="L74" s="21" t="s">
        <v>496</v>
      </c>
      <c r="M74" s="21"/>
      <c r="N74" s="21" t="s">
        <v>30</v>
      </c>
    </row>
    <row r="75" spans="1:14">
      <c r="A75" s="21">
        <v>74</v>
      </c>
      <c r="B75" s="21" t="s">
        <v>1148</v>
      </c>
      <c r="C75" s="21" t="s">
        <v>1149</v>
      </c>
      <c r="D75" s="21" t="s">
        <v>1150</v>
      </c>
      <c r="E75" s="21" t="s">
        <v>1151</v>
      </c>
      <c r="F75" s="21">
        <v>68866106</v>
      </c>
      <c r="G75" s="21" t="s">
        <v>69</v>
      </c>
      <c r="H75" s="21" t="s">
        <v>10</v>
      </c>
      <c r="I75" s="21">
        <v>1</v>
      </c>
      <c r="J75" s="32">
        <v>42031</v>
      </c>
      <c r="K75" s="32">
        <v>42033</v>
      </c>
      <c r="L75" s="21" t="s">
        <v>496</v>
      </c>
      <c r="M75" s="21"/>
      <c r="N75" s="21" t="s">
        <v>30</v>
      </c>
    </row>
    <row r="76" spans="1:14">
      <c r="A76" s="21">
        <v>75</v>
      </c>
      <c r="B76" s="21" t="s">
        <v>1235</v>
      </c>
      <c r="C76" s="21" t="s">
        <v>1236</v>
      </c>
      <c r="D76" s="21" t="s">
        <v>1237</v>
      </c>
      <c r="E76" s="21" t="s">
        <v>1238</v>
      </c>
      <c r="F76" s="21">
        <v>68743180</v>
      </c>
      <c r="G76" s="21" t="s">
        <v>74</v>
      </c>
      <c r="H76" s="21" t="s">
        <v>10</v>
      </c>
      <c r="I76" s="21">
        <v>1</v>
      </c>
      <c r="J76" s="32">
        <v>42031</v>
      </c>
      <c r="K76" s="32">
        <v>42031</v>
      </c>
      <c r="L76" s="21" t="s">
        <v>508</v>
      </c>
      <c r="M76" s="21"/>
      <c r="N76" s="21" t="s">
        <v>43</v>
      </c>
    </row>
    <row r="77" spans="1:14">
      <c r="A77" s="21">
        <v>76</v>
      </c>
      <c r="B77" s="21" t="s">
        <v>1239</v>
      </c>
      <c r="C77" s="21" t="s">
        <v>1240</v>
      </c>
      <c r="D77" s="21" t="s">
        <v>1241</v>
      </c>
      <c r="E77" s="21" t="s">
        <v>1147</v>
      </c>
      <c r="F77" s="21" t="s">
        <v>1242</v>
      </c>
      <c r="G77" s="21" t="s">
        <v>69</v>
      </c>
      <c r="H77" s="21" t="s">
        <v>12</v>
      </c>
      <c r="I77" s="21">
        <v>1</v>
      </c>
      <c r="J77" s="32">
        <v>42031</v>
      </c>
      <c r="K77" s="32">
        <v>42032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1243</v>
      </c>
      <c r="C78" s="21" t="s">
        <v>1244</v>
      </c>
      <c r="D78" s="21" t="s">
        <v>1245</v>
      </c>
      <c r="E78" s="21" t="s">
        <v>1147</v>
      </c>
      <c r="F78" s="21">
        <v>68806466</v>
      </c>
      <c r="G78" s="21" t="s">
        <v>69</v>
      </c>
      <c r="H78" s="21" t="s">
        <v>12</v>
      </c>
      <c r="I78" s="21">
        <v>1</v>
      </c>
      <c r="J78" s="32">
        <v>42031</v>
      </c>
      <c r="K78" s="32">
        <v>42032</v>
      </c>
      <c r="L78" s="21" t="s">
        <v>496</v>
      </c>
      <c r="M78" s="21"/>
      <c r="N78" s="21" t="s">
        <v>43</v>
      </c>
    </row>
    <row r="79" spans="1:14">
      <c r="A79" s="21">
        <v>78</v>
      </c>
      <c r="B79" s="21" t="s">
        <v>1152</v>
      </c>
      <c r="C79" s="21" t="s">
        <v>1153</v>
      </c>
      <c r="D79" s="21" t="s">
        <v>1154</v>
      </c>
      <c r="E79" s="21" t="s">
        <v>1155</v>
      </c>
      <c r="F79" s="21">
        <v>68890334</v>
      </c>
      <c r="G79" s="21" t="s">
        <v>69</v>
      </c>
      <c r="H79" s="21" t="s">
        <v>12</v>
      </c>
      <c r="I79" s="21">
        <v>1</v>
      </c>
      <c r="J79" s="32">
        <v>42032</v>
      </c>
      <c r="K79" s="32">
        <v>42037</v>
      </c>
      <c r="L79" s="21" t="s">
        <v>496</v>
      </c>
      <c r="M79" s="21"/>
      <c r="N79" s="21" t="s">
        <v>1066</v>
      </c>
    </row>
    <row r="80" spans="1:14">
      <c r="A80" s="21">
        <v>79</v>
      </c>
      <c r="B80" s="21" t="s">
        <v>1156</v>
      </c>
      <c r="C80" s="21" t="s">
        <v>1157</v>
      </c>
      <c r="D80" s="21" t="s">
        <v>1158</v>
      </c>
      <c r="E80" s="21" t="s">
        <v>1155</v>
      </c>
      <c r="F80" s="21">
        <v>68876656</v>
      </c>
      <c r="G80" s="21" t="s">
        <v>69</v>
      </c>
      <c r="H80" s="21" t="s">
        <v>12</v>
      </c>
      <c r="I80" s="21">
        <v>1</v>
      </c>
      <c r="J80" s="32">
        <v>42032</v>
      </c>
      <c r="K80" s="32">
        <v>42037</v>
      </c>
      <c r="L80" s="21" t="s">
        <v>496</v>
      </c>
      <c r="M80" s="21"/>
      <c r="N80" s="21" t="s">
        <v>1066</v>
      </c>
    </row>
    <row r="81" spans="1:14">
      <c r="A81" s="21">
        <v>80</v>
      </c>
      <c r="B81" s="21" t="s">
        <v>1159</v>
      </c>
      <c r="C81" s="21" t="s">
        <v>1160</v>
      </c>
      <c r="D81" s="21" t="s">
        <v>1161</v>
      </c>
      <c r="E81" s="21" t="s">
        <v>1162</v>
      </c>
      <c r="F81" s="21">
        <v>68900070</v>
      </c>
      <c r="G81" s="21" t="s">
        <v>69</v>
      </c>
      <c r="H81" s="21" t="s">
        <v>11</v>
      </c>
      <c r="I81" s="21">
        <v>1</v>
      </c>
      <c r="J81" s="32">
        <v>42032</v>
      </c>
      <c r="K81" s="32">
        <v>42037</v>
      </c>
      <c r="L81" s="21" t="s">
        <v>496</v>
      </c>
      <c r="M81" s="21"/>
      <c r="N81" s="21" t="s">
        <v>1066</v>
      </c>
    </row>
    <row r="82" spans="1:14">
      <c r="A82" s="21">
        <v>81</v>
      </c>
      <c r="B82" s="21" t="s">
        <v>1163</v>
      </c>
      <c r="C82" s="21" t="s">
        <v>1164</v>
      </c>
      <c r="D82" s="21" t="s">
        <v>1165</v>
      </c>
      <c r="E82" s="21" t="s">
        <v>1151</v>
      </c>
      <c r="F82" s="21">
        <v>68879000</v>
      </c>
      <c r="G82" s="21" t="s">
        <v>69</v>
      </c>
      <c r="H82" s="21" t="s">
        <v>10</v>
      </c>
      <c r="I82" s="21">
        <v>1</v>
      </c>
      <c r="J82" s="32">
        <v>42032</v>
      </c>
      <c r="K82" s="32">
        <v>42033</v>
      </c>
      <c r="L82" s="21" t="s">
        <v>496</v>
      </c>
      <c r="M82" s="21"/>
      <c r="N82" s="21" t="s">
        <v>30</v>
      </c>
    </row>
    <row r="83" spans="1:14">
      <c r="A83" s="21">
        <v>82</v>
      </c>
      <c r="B83" s="21" t="s">
        <v>1166</v>
      </c>
      <c r="C83" s="21" t="s">
        <v>1167</v>
      </c>
      <c r="D83" s="21" t="s">
        <v>1168</v>
      </c>
      <c r="E83" s="21" t="s">
        <v>1162</v>
      </c>
      <c r="F83" s="21">
        <v>68893136</v>
      </c>
      <c r="G83" s="21" t="s">
        <v>69</v>
      </c>
      <c r="H83" s="21" t="s">
        <v>11</v>
      </c>
      <c r="I83" s="21">
        <v>1</v>
      </c>
      <c r="J83" s="32">
        <v>42032</v>
      </c>
      <c r="K83" s="32">
        <v>42034</v>
      </c>
      <c r="L83" s="21" t="s">
        <v>496</v>
      </c>
      <c r="M83" s="21"/>
      <c r="N83" s="21" t="s">
        <v>30</v>
      </c>
    </row>
    <row r="84" spans="1:14">
      <c r="A84" s="21">
        <v>83</v>
      </c>
      <c r="B84" s="21" t="s">
        <v>1169</v>
      </c>
      <c r="C84" s="21" t="s">
        <v>1170</v>
      </c>
      <c r="D84" s="21" t="s">
        <v>1171</v>
      </c>
      <c r="E84" s="21" t="s">
        <v>1162</v>
      </c>
      <c r="F84" s="21">
        <v>68895112</v>
      </c>
      <c r="G84" s="21" t="s">
        <v>69</v>
      </c>
      <c r="H84" s="21" t="s">
        <v>11</v>
      </c>
      <c r="I84" s="21">
        <v>1</v>
      </c>
      <c r="J84" s="32">
        <v>42032</v>
      </c>
      <c r="K84" s="32">
        <v>42034</v>
      </c>
      <c r="L84" s="21" t="s">
        <v>496</v>
      </c>
      <c r="M84" s="21"/>
      <c r="N84" s="21" t="s">
        <v>30</v>
      </c>
    </row>
    <row r="85" spans="1:14">
      <c r="A85" s="21">
        <v>84</v>
      </c>
      <c r="B85" s="21" t="s">
        <v>1172</v>
      </c>
      <c r="C85" s="21" t="s">
        <v>1173</v>
      </c>
      <c r="D85" s="21" t="s">
        <v>1174</v>
      </c>
      <c r="E85" s="21" t="s">
        <v>1155</v>
      </c>
      <c r="F85" s="21">
        <v>68913788</v>
      </c>
      <c r="G85" s="21" t="s">
        <v>69</v>
      </c>
      <c r="H85" s="21" t="s">
        <v>12</v>
      </c>
      <c r="I85" s="21">
        <v>1</v>
      </c>
      <c r="J85" s="32">
        <v>42032</v>
      </c>
      <c r="K85" s="32">
        <v>42034</v>
      </c>
      <c r="L85" s="21" t="s">
        <v>496</v>
      </c>
      <c r="M85" s="21"/>
      <c r="N85" s="21" t="s">
        <v>30</v>
      </c>
    </row>
    <row r="86" spans="1:14">
      <c r="A86" s="21">
        <v>85</v>
      </c>
      <c r="B86" s="21" t="s">
        <v>1175</v>
      </c>
      <c r="C86" s="21" t="s">
        <v>1176</v>
      </c>
      <c r="D86" s="21" t="s">
        <v>1177</v>
      </c>
      <c r="E86" s="21" t="s">
        <v>1162</v>
      </c>
      <c r="F86" s="21" t="s">
        <v>703</v>
      </c>
      <c r="G86" s="21" t="s">
        <v>1178</v>
      </c>
      <c r="H86" s="21" t="s">
        <v>11</v>
      </c>
      <c r="I86" s="21">
        <v>1</v>
      </c>
      <c r="J86" s="32">
        <v>42033</v>
      </c>
      <c r="K86" s="32">
        <v>42034</v>
      </c>
      <c r="L86" s="21" t="s">
        <v>1267</v>
      </c>
      <c r="M86" s="21"/>
      <c r="N86" s="21" t="s">
        <v>30</v>
      </c>
    </row>
    <row r="87" spans="1:14">
      <c r="A87" s="21">
        <v>86</v>
      </c>
      <c r="B87" s="21" t="s">
        <v>1179</v>
      </c>
      <c r="C87" s="21" t="s">
        <v>1180</v>
      </c>
      <c r="D87" s="21" t="s">
        <v>1182</v>
      </c>
      <c r="E87" s="21" t="s">
        <v>1181</v>
      </c>
      <c r="F87" s="21">
        <v>68916900</v>
      </c>
      <c r="G87" s="21" t="s">
        <v>69</v>
      </c>
      <c r="H87" s="21" t="s">
        <v>10</v>
      </c>
      <c r="I87" s="21">
        <v>1</v>
      </c>
      <c r="J87" s="32">
        <v>42033</v>
      </c>
      <c r="K87" s="32">
        <v>42035</v>
      </c>
      <c r="L87" s="21" t="s">
        <v>496</v>
      </c>
      <c r="M87" s="21"/>
      <c r="N87" s="21" t="s">
        <v>30</v>
      </c>
    </row>
    <row r="88" spans="1:14">
      <c r="A88" s="21">
        <v>87</v>
      </c>
      <c r="B88" s="21" t="s">
        <v>1246</v>
      </c>
      <c r="C88" s="21" t="s">
        <v>1247</v>
      </c>
      <c r="D88" s="21" t="s">
        <v>1248</v>
      </c>
      <c r="E88" s="21" t="s">
        <v>1155</v>
      </c>
      <c r="F88" s="21">
        <v>68915600</v>
      </c>
      <c r="G88" s="21" t="s">
        <v>69</v>
      </c>
      <c r="H88" s="21" t="s">
        <v>12</v>
      </c>
      <c r="I88" s="21">
        <v>1</v>
      </c>
      <c r="J88" s="32">
        <v>42033</v>
      </c>
      <c r="K88" s="32">
        <v>42034</v>
      </c>
      <c r="L88" s="21" t="s">
        <v>496</v>
      </c>
      <c r="M88" s="21"/>
      <c r="N88" s="21" t="s">
        <v>43</v>
      </c>
    </row>
    <row r="89" spans="1:14">
      <c r="A89" s="21">
        <v>88</v>
      </c>
      <c r="B89" s="21" t="s">
        <v>1249</v>
      </c>
      <c r="C89" s="21" t="s">
        <v>1250</v>
      </c>
      <c r="D89" s="21" t="s">
        <v>1251</v>
      </c>
      <c r="E89" s="21" t="s">
        <v>1252</v>
      </c>
      <c r="F89" s="21">
        <v>68928266</v>
      </c>
      <c r="G89" s="21" t="s">
        <v>69</v>
      </c>
      <c r="H89" s="21" t="s">
        <v>10</v>
      </c>
      <c r="I89" s="21">
        <v>1</v>
      </c>
      <c r="J89" s="32">
        <v>42033</v>
      </c>
      <c r="K89" s="32">
        <v>42034</v>
      </c>
      <c r="L89" s="21" t="s">
        <v>496</v>
      </c>
      <c r="M89" s="21"/>
      <c r="N89" s="21" t="s">
        <v>43</v>
      </c>
    </row>
    <row r="90" spans="1:14">
      <c r="A90" s="21">
        <v>89</v>
      </c>
      <c r="B90" s="21" t="s">
        <v>1183</v>
      </c>
      <c r="C90" s="21" t="s">
        <v>1184</v>
      </c>
      <c r="D90" s="21" t="s">
        <v>1185</v>
      </c>
      <c r="E90" s="21" t="s">
        <v>1186</v>
      </c>
      <c r="F90" s="21">
        <v>68954952</v>
      </c>
      <c r="G90" s="21" t="s">
        <v>69</v>
      </c>
      <c r="H90" s="21" t="s">
        <v>12</v>
      </c>
      <c r="I90" s="21">
        <v>1</v>
      </c>
      <c r="J90" s="32">
        <v>42034</v>
      </c>
      <c r="K90" s="32">
        <v>42037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1187</v>
      </c>
      <c r="C91" s="21" t="s">
        <v>1188</v>
      </c>
      <c r="D91" s="21" t="s">
        <v>1189</v>
      </c>
      <c r="E91" s="21" t="s">
        <v>1186</v>
      </c>
      <c r="F91" s="21" t="s">
        <v>1190</v>
      </c>
      <c r="G91" s="21" t="s">
        <v>69</v>
      </c>
      <c r="H91" s="21" t="s">
        <v>12</v>
      </c>
      <c r="I91" s="21">
        <v>1</v>
      </c>
      <c r="J91" s="32">
        <v>42034</v>
      </c>
      <c r="K91" s="32">
        <v>42037</v>
      </c>
      <c r="L91" s="21" t="s">
        <v>496</v>
      </c>
      <c r="M91" s="21"/>
      <c r="N91" s="21" t="s">
        <v>30</v>
      </c>
    </row>
    <row r="92" spans="1:14">
      <c r="A92" s="21">
        <v>91</v>
      </c>
      <c r="B92" s="21" t="s">
        <v>1191</v>
      </c>
      <c r="C92" s="21" t="s">
        <v>66</v>
      </c>
      <c r="D92" s="21" t="s">
        <v>66</v>
      </c>
      <c r="E92" s="21" t="s">
        <v>136</v>
      </c>
      <c r="F92" s="21"/>
      <c r="G92" s="21" t="s">
        <v>136</v>
      </c>
      <c r="H92" s="21" t="s">
        <v>15</v>
      </c>
      <c r="I92" s="21">
        <v>1</v>
      </c>
      <c r="J92" s="32">
        <v>42034</v>
      </c>
      <c r="K92" s="32">
        <v>42034</v>
      </c>
      <c r="L92" s="21" t="s">
        <v>1192</v>
      </c>
      <c r="M92" s="21"/>
      <c r="N92" s="21" t="s">
        <v>30</v>
      </c>
    </row>
    <row r="93" spans="1:14">
      <c r="A93" s="21">
        <v>92</v>
      </c>
      <c r="B93" s="21" t="s">
        <v>1253</v>
      </c>
      <c r="C93" s="21" t="s">
        <v>1254</v>
      </c>
      <c r="D93" s="21" t="s">
        <v>1255</v>
      </c>
      <c r="E93" s="21" t="s">
        <v>1186</v>
      </c>
      <c r="F93" s="21">
        <v>68788456</v>
      </c>
      <c r="G93" s="21" t="s">
        <v>74</v>
      </c>
      <c r="H93" s="21" t="s">
        <v>12</v>
      </c>
      <c r="I93" s="21">
        <v>1</v>
      </c>
      <c r="J93" s="32">
        <v>42034</v>
      </c>
      <c r="K93" s="32">
        <v>42037</v>
      </c>
      <c r="L93" s="21" t="s">
        <v>508</v>
      </c>
      <c r="M93" s="21"/>
      <c r="N93" s="21" t="s">
        <v>43</v>
      </c>
    </row>
    <row r="94" spans="1:14">
      <c r="A94" s="21">
        <v>93</v>
      </c>
      <c r="B94" s="21" t="s">
        <v>1256</v>
      </c>
      <c r="C94" s="21" t="s">
        <v>1257</v>
      </c>
      <c r="D94" s="21" t="s">
        <v>1258</v>
      </c>
      <c r="E94" s="21" t="s">
        <v>1186</v>
      </c>
      <c r="F94" s="59">
        <v>64341022866</v>
      </c>
      <c r="G94" s="21" t="s">
        <v>69</v>
      </c>
      <c r="H94" s="21" t="s">
        <v>12</v>
      </c>
      <c r="I94" s="21">
        <v>1</v>
      </c>
      <c r="J94" s="32">
        <v>42034</v>
      </c>
      <c r="K94" s="32">
        <v>42037</v>
      </c>
      <c r="L94" s="21" t="s">
        <v>216</v>
      </c>
      <c r="M94" s="21"/>
      <c r="N94" s="21" t="s">
        <v>43</v>
      </c>
    </row>
    <row r="95" spans="1:14">
      <c r="A95" s="21">
        <v>94</v>
      </c>
      <c r="B95" s="21" t="s">
        <v>1259</v>
      </c>
      <c r="C95" s="21" t="s">
        <v>1260</v>
      </c>
      <c r="D95" s="21" t="s">
        <v>1261</v>
      </c>
      <c r="E95" s="21" t="s">
        <v>1262</v>
      </c>
      <c r="F95" s="21">
        <v>68940294</v>
      </c>
      <c r="G95" s="21" t="s">
        <v>69</v>
      </c>
      <c r="H95" s="21" t="s">
        <v>10</v>
      </c>
      <c r="I95" s="21">
        <v>1</v>
      </c>
      <c r="J95" s="32">
        <v>42034</v>
      </c>
      <c r="K95" s="32">
        <v>42037</v>
      </c>
      <c r="L95" s="21" t="s">
        <v>496</v>
      </c>
      <c r="M95" s="21"/>
      <c r="N95" s="21" t="s">
        <v>1066</v>
      </c>
    </row>
    <row r="96" spans="1:14">
      <c r="A96" s="21">
        <v>95</v>
      </c>
      <c r="B96" s="21" t="s">
        <v>1263</v>
      </c>
      <c r="C96" s="21" t="s">
        <v>1264</v>
      </c>
      <c r="D96" s="21" t="s">
        <v>1265</v>
      </c>
      <c r="E96" s="21" t="s">
        <v>1266</v>
      </c>
      <c r="F96" s="21">
        <v>68905016</v>
      </c>
      <c r="G96" s="21" t="s">
        <v>74</v>
      </c>
      <c r="H96" s="21" t="s">
        <v>12</v>
      </c>
      <c r="I96" s="21">
        <v>1</v>
      </c>
      <c r="J96" s="32">
        <v>42034</v>
      </c>
      <c r="K96" s="32">
        <v>42037</v>
      </c>
      <c r="L96" s="21" t="s">
        <v>508</v>
      </c>
      <c r="M96" s="21"/>
      <c r="N96" s="21" t="s">
        <v>1066</v>
      </c>
    </row>
    <row r="97" spans="1:14">
      <c r="A97" s="21">
        <v>96</v>
      </c>
      <c r="B97" s="21"/>
      <c r="C97" s="21"/>
      <c r="D97" s="21"/>
      <c r="E97" s="21"/>
      <c r="F97" s="21"/>
      <c r="G97" s="21"/>
      <c r="H97" s="21"/>
      <c r="I97" s="21"/>
      <c r="J97" s="32"/>
      <c r="L97" s="21"/>
      <c r="M97" s="21"/>
      <c r="N97" s="21"/>
    </row>
    <row r="98" spans="1:14">
      <c r="A98" s="21">
        <v>97</v>
      </c>
      <c r="B98" s="21"/>
      <c r="C98" s="21"/>
      <c r="D98" s="21"/>
      <c r="E98" s="21"/>
      <c r="F98" s="21"/>
      <c r="G98" s="21"/>
      <c r="H98" s="21"/>
      <c r="I98" s="21"/>
      <c r="J98" s="32"/>
      <c r="L98" s="21"/>
      <c r="M98" s="21"/>
      <c r="N98" s="21"/>
    </row>
    <row r="99" spans="1:14">
      <c r="A99" s="21">
        <v>98</v>
      </c>
      <c r="B99" s="21"/>
      <c r="C99" s="21"/>
      <c r="D99" s="21"/>
      <c r="E99" s="21"/>
      <c r="F99" s="21"/>
      <c r="G99" s="21"/>
      <c r="H99" s="21"/>
      <c r="I99" s="21"/>
      <c r="J99" s="32"/>
      <c r="L99" s="21"/>
      <c r="M99" s="21"/>
      <c r="N99" s="21"/>
    </row>
    <row r="100" spans="1:14">
      <c r="A100" s="21">
        <v>99</v>
      </c>
      <c r="B100" s="21"/>
      <c r="C100" s="21"/>
      <c r="D100" s="21"/>
      <c r="E100" s="21"/>
      <c r="F100" s="21"/>
      <c r="G100" s="21"/>
      <c r="H100" s="21"/>
      <c r="I100" s="21"/>
      <c r="J100" s="32"/>
      <c r="L100" s="21"/>
      <c r="M100" s="21"/>
      <c r="N100" s="21"/>
    </row>
    <row r="101" spans="1:14">
      <c r="A101" s="21">
        <v>100</v>
      </c>
      <c r="B101" s="21"/>
      <c r="C101" s="21"/>
      <c r="D101" s="21"/>
      <c r="E101" s="21"/>
      <c r="F101" s="21"/>
      <c r="G101" s="21"/>
      <c r="H101" s="21"/>
      <c r="I101" s="21"/>
      <c r="J101" s="32"/>
      <c r="L101" s="21"/>
      <c r="M101" s="21"/>
      <c r="N101" s="21"/>
    </row>
    <row r="102" spans="1:14">
      <c r="A102" s="21">
        <v>101</v>
      </c>
      <c r="B102" s="21"/>
      <c r="C102" s="21"/>
      <c r="D102" s="21"/>
      <c r="E102" s="21"/>
      <c r="F102" s="21"/>
      <c r="G102" s="21"/>
      <c r="H102" s="21"/>
      <c r="I102" s="21"/>
      <c r="J102" s="32"/>
      <c r="L102" s="21"/>
      <c r="M102" s="21"/>
      <c r="N102" s="21"/>
    </row>
    <row r="103" spans="1:14">
      <c r="A103" s="21">
        <v>102</v>
      </c>
      <c r="B103" s="21"/>
      <c r="C103" s="21"/>
      <c r="D103" s="21"/>
      <c r="E103" s="21"/>
      <c r="F103" s="21"/>
      <c r="G103" s="21"/>
      <c r="H103" s="21"/>
      <c r="I103" s="21"/>
      <c r="J103" s="32"/>
      <c r="L103" s="21"/>
      <c r="M103" s="21"/>
      <c r="N103" s="21"/>
    </row>
    <row r="104" spans="1:14">
      <c r="A104" s="21">
        <v>103</v>
      </c>
      <c r="B104" s="21"/>
      <c r="C104" s="21"/>
      <c r="D104" s="21"/>
      <c r="E104" s="21"/>
      <c r="F104" s="21"/>
      <c r="G104" s="21"/>
      <c r="H104" s="21"/>
      <c r="I104" s="21"/>
      <c r="J104" s="32"/>
      <c r="L104" s="21"/>
      <c r="M104" s="21"/>
      <c r="N104" s="21"/>
    </row>
    <row r="105" spans="1:14">
      <c r="A105" s="21">
        <v>104</v>
      </c>
      <c r="B105" s="21"/>
      <c r="C105" s="21"/>
      <c r="D105" s="21"/>
      <c r="E105" s="21"/>
      <c r="F105" s="21"/>
      <c r="G105" s="21"/>
      <c r="H105" s="21"/>
      <c r="I105" s="21"/>
      <c r="J105" s="32"/>
      <c r="L105" s="21"/>
      <c r="M105" s="21"/>
      <c r="N105" s="21"/>
    </row>
    <row r="106" spans="1:14">
      <c r="A106" s="21">
        <v>105</v>
      </c>
      <c r="B106" s="21"/>
      <c r="C106" s="21"/>
      <c r="D106" s="21"/>
      <c r="E106" s="21"/>
      <c r="F106" s="21"/>
      <c r="G106" s="21"/>
      <c r="H106" s="21"/>
      <c r="I106" s="21"/>
      <c r="J106" s="32"/>
      <c r="L106" s="21"/>
      <c r="M106" s="21"/>
      <c r="N106" s="21"/>
    </row>
    <row r="107" spans="1:14">
      <c r="A107" s="21">
        <v>106</v>
      </c>
      <c r="B107" s="21"/>
      <c r="C107" s="21"/>
      <c r="D107" s="21"/>
      <c r="E107" s="21"/>
      <c r="F107" s="21"/>
      <c r="G107" s="21"/>
      <c r="H107" s="21"/>
      <c r="I107" s="21"/>
      <c r="J107" s="32"/>
      <c r="L107" s="21"/>
      <c r="M107" s="21"/>
      <c r="N107" s="21"/>
    </row>
    <row r="108" spans="1:14">
      <c r="A108" s="21">
        <v>107</v>
      </c>
      <c r="B108" s="21"/>
      <c r="C108" s="21"/>
      <c r="D108" s="21"/>
      <c r="E108" s="21"/>
      <c r="F108" s="21"/>
      <c r="G108" s="21"/>
      <c r="H108" s="21"/>
      <c r="I108" s="21"/>
      <c r="J108" s="32"/>
      <c r="L108" s="21"/>
      <c r="M108" s="21"/>
      <c r="N108" s="21"/>
    </row>
    <row r="109" spans="1:14">
      <c r="A109" s="21">
        <v>108</v>
      </c>
      <c r="B109" s="21"/>
      <c r="C109" s="21"/>
      <c r="D109" s="21"/>
      <c r="E109" s="21"/>
      <c r="F109" s="21"/>
      <c r="G109" s="21"/>
      <c r="H109" s="21"/>
      <c r="I109" s="21"/>
      <c r="J109" s="32"/>
      <c r="L109" s="21"/>
      <c r="M109" s="21"/>
      <c r="N109" s="21"/>
    </row>
    <row r="110" spans="1:14">
      <c r="A110" s="21">
        <v>109</v>
      </c>
      <c r="B110" s="21"/>
      <c r="C110" s="21"/>
      <c r="D110" s="21"/>
      <c r="E110" s="21"/>
      <c r="F110" s="21"/>
      <c r="G110" s="21"/>
      <c r="H110" s="21"/>
      <c r="I110" s="21"/>
      <c r="J110" s="32"/>
      <c r="L110" s="21"/>
      <c r="M110" s="21"/>
      <c r="N110" s="21"/>
    </row>
    <row r="111" spans="1:14">
      <c r="A111" s="21">
        <v>110</v>
      </c>
      <c r="B111" s="21"/>
      <c r="C111" s="21"/>
      <c r="D111" s="21"/>
      <c r="E111" s="21"/>
      <c r="F111" s="21"/>
      <c r="G111" s="21"/>
      <c r="H111" s="21"/>
      <c r="I111" s="21"/>
      <c r="J111" s="32"/>
      <c r="L111" s="21"/>
      <c r="M111" s="21"/>
      <c r="N111" s="21"/>
    </row>
    <row r="112" spans="1:14">
      <c r="A112" s="21">
        <v>111</v>
      </c>
      <c r="B112" s="21"/>
      <c r="C112" s="21"/>
      <c r="D112" s="21"/>
      <c r="E112" s="21"/>
      <c r="F112" s="21"/>
      <c r="G112" s="21"/>
      <c r="H112" s="21"/>
      <c r="I112" s="21"/>
      <c r="J112" s="32"/>
      <c r="L112" s="21"/>
      <c r="M112" s="21"/>
      <c r="N112" s="21"/>
    </row>
    <row r="113" spans="1:14">
      <c r="A113" s="21">
        <v>112</v>
      </c>
      <c r="B113" s="21"/>
      <c r="C113" s="21"/>
      <c r="D113" s="21"/>
      <c r="E113" s="21"/>
      <c r="F113" s="21"/>
      <c r="G113" s="21"/>
      <c r="H113" s="21"/>
      <c r="I113" s="21"/>
      <c r="J113" s="32"/>
      <c r="L113" s="21"/>
      <c r="M113" s="21"/>
      <c r="N113" s="21"/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P118"/>
  <sortState ref="A2:N94">
    <sortCondition ref="J2:J94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P431"/>
  <sheetViews>
    <sheetView topLeftCell="A97" zoomScale="80" zoomScaleNormal="80" workbookViewId="0">
      <selection activeCell="E84" sqref="E84"/>
    </sheetView>
  </sheetViews>
  <sheetFormatPr defaultRowHeight="15"/>
  <cols>
    <col min="1" max="1" width="6.7109375" style="30" bestFit="1" customWidth="1"/>
    <col min="2" max="2" width="15" style="30" bestFit="1" customWidth="1"/>
    <col min="3" max="3" width="16" style="30" bestFit="1" customWidth="1"/>
    <col min="4" max="4" width="18.28515625" style="30" customWidth="1"/>
    <col min="5" max="5" width="43.42578125" style="30" customWidth="1"/>
    <col min="6" max="7" width="30.5703125" style="30" customWidth="1"/>
    <col min="8" max="8" width="14.42578125" style="30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style="30" bestFit="1" customWidth="1"/>
    <col min="16" max="16" width="8.85546875" style="30" bestFit="1" customWidth="1"/>
    <col min="17" max="17" width="9.140625" style="30"/>
    <col min="18" max="18" width="8.7109375" style="30" bestFit="1" customWidth="1"/>
    <col min="19" max="19" width="7.42578125" style="30" bestFit="1" customWidth="1"/>
    <col min="20" max="16384" width="9.140625" style="30"/>
  </cols>
  <sheetData>
    <row r="1" spans="1:16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6">
      <c r="A2" s="21">
        <v>1</v>
      </c>
      <c r="B2" s="21" t="s">
        <v>487</v>
      </c>
      <c r="C2" s="21" t="s">
        <v>488</v>
      </c>
      <c r="D2" s="21" t="s">
        <v>490</v>
      </c>
      <c r="E2" s="21" t="s">
        <v>489</v>
      </c>
      <c r="F2" s="21">
        <v>67550952</v>
      </c>
      <c r="G2" s="21" t="s">
        <v>69</v>
      </c>
      <c r="H2" s="21" t="s">
        <v>11</v>
      </c>
      <c r="I2" s="21">
        <v>1</v>
      </c>
      <c r="J2" s="32">
        <v>41974</v>
      </c>
      <c r="K2" s="32">
        <v>41975</v>
      </c>
      <c r="L2" s="21" t="s">
        <v>216</v>
      </c>
      <c r="M2" s="21" t="s">
        <v>327</v>
      </c>
      <c r="N2" s="21" t="s">
        <v>49</v>
      </c>
      <c r="O2" s="29"/>
      <c r="P2" s="13"/>
    </row>
    <row r="3" spans="1:16">
      <c r="A3" s="21">
        <v>2</v>
      </c>
      <c r="B3" s="21" t="s">
        <v>405</v>
      </c>
      <c r="C3" s="21" t="s">
        <v>406</v>
      </c>
      <c r="D3" s="21" t="s">
        <v>407</v>
      </c>
      <c r="E3" s="21" t="s">
        <v>381</v>
      </c>
      <c r="F3" s="21">
        <v>67410726</v>
      </c>
      <c r="G3" s="21" t="s">
        <v>69</v>
      </c>
      <c r="H3" s="21" t="s">
        <v>12</v>
      </c>
      <c r="I3" s="21">
        <v>1</v>
      </c>
      <c r="J3" s="32">
        <v>41974</v>
      </c>
      <c r="K3" s="32">
        <v>41975</v>
      </c>
      <c r="L3" s="21" t="s">
        <v>496</v>
      </c>
      <c r="M3" s="21"/>
      <c r="N3" s="21" t="s">
        <v>49</v>
      </c>
      <c r="O3" s="12" t="s">
        <v>11</v>
      </c>
      <c r="P3" s="52">
        <f ca="1" xml:space="preserve"> SUMIF(H2:H197,"cgc",(I2:I97))</f>
        <v>18</v>
      </c>
    </row>
    <row r="4" spans="1:16">
      <c r="A4" s="21">
        <v>3</v>
      </c>
      <c r="B4" s="21" t="s">
        <v>522</v>
      </c>
      <c r="C4" s="21" t="s">
        <v>523</v>
      </c>
      <c r="D4" s="21" t="s">
        <v>524</v>
      </c>
      <c r="E4" s="21" t="s">
        <v>525</v>
      </c>
      <c r="F4" s="21">
        <v>67521778</v>
      </c>
      <c r="G4" s="21" t="s">
        <v>69</v>
      </c>
      <c r="H4" s="21" t="s">
        <v>10</v>
      </c>
      <c r="I4" s="21">
        <v>1</v>
      </c>
      <c r="J4" s="32">
        <v>41974</v>
      </c>
      <c r="K4" s="32">
        <v>41975</v>
      </c>
      <c r="L4" s="21" t="s">
        <v>496</v>
      </c>
      <c r="M4" s="21"/>
      <c r="N4" s="21" t="s">
        <v>43</v>
      </c>
      <c r="O4" s="12" t="s">
        <v>10</v>
      </c>
      <c r="P4" s="52">
        <f ca="1" xml:space="preserve"> SUMIF(H2:H197,"FDC", I2:I97)</f>
        <v>45</v>
      </c>
    </row>
    <row r="5" spans="1:16">
      <c r="A5" s="21">
        <v>4</v>
      </c>
      <c r="B5" s="21" t="s">
        <v>526</v>
      </c>
      <c r="C5" s="21" t="s">
        <v>527</v>
      </c>
      <c r="D5" s="21" t="s">
        <v>528</v>
      </c>
      <c r="E5" s="21" t="s">
        <v>525</v>
      </c>
      <c r="F5" s="21">
        <v>67545286</v>
      </c>
      <c r="G5" s="21" t="s">
        <v>69</v>
      </c>
      <c r="H5" s="21" t="s">
        <v>10</v>
      </c>
      <c r="I5" s="21">
        <v>1</v>
      </c>
      <c r="J5" s="32">
        <v>41974</v>
      </c>
      <c r="K5" s="32">
        <v>41975</v>
      </c>
      <c r="L5" s="21" t="s">
        <v>496</v>
      </c>
      <c r="M5" s="21"/>
      <c r="N5" s="21" t="s">
        <v>43</v>
      </c>
      <c r="O5" s="12" t="s">
        <v>12</v>
      </c>
      <c r="P5" s="52">
        <f ca="1" xml:space="preserve"> SUMIF(H2:H197,"RDC", I2:I97)</f>
        <v>45</v>
      </c>
    </row>
    <row r="6" spans="1:16">
      <c r="A6" s="21">
        <v>5</v>
      </c>
      <c r="B6" s="21" t="s">
        <v>529</v>
      </c>
      <c r="C6" s="21" t="s">
        <v>530</v>
      </c>
      <c r="D6" s="21" t="s">
        <v>531</v>
      </c>
      <c r="E6" s="21" t="s">
        <v>381</v>
      </c>
      <c r="F6" s="21">
        <v>67540900</v>
      </c>
      <c r="G6" s="21" t="s">
        <v>69</v>
      </c>
      <c r="H6" s="21" t="s">
        <v>12</v>
      </c>
      <c r="I6" s="21">
        <v>1</v>
      </c>
      <c r="J6" s="32">
        <v>41974</v>
      </c>
      <c r="K6" s="32">
        <v>41975</v>
      </c>
      <c r="L6" s="21" t="s">
        <v>496</v>
      </c>
      <c r="M6" s="21"/>
      <c r="N6" s="21" t="s">
        <v>43</v>
      </c>
      <c r="O6" s="12" t="s">
        <v>13</v>
      </c>
      <c r="P6" s="52">
        <f ca="1" xml:space="preserve"> SUMIF(H2:H197,"SWISS", I2:I97)</f>
        <v>1</v>
      </c>
    </row>
    <row r="7" spans="1:16">
      <c r="A7" s="21">
        <v>6</v>
      </c>
      <c r="B7" s="21" t="s">
        <v>532</v>
      </c>
      <c r="C7" s="21" t="s">
        <v>533</v>
      </c>
      <c r="D7" s="21" t="s">
        <v>534</v>
      </c>
      <c r="E7" s="21" t="s">
        <v>381</v>
      </c>
      <c r="F7" s="21">
        <v>67540428</v>
      </c>
      <c r="G7" s="21" t="s">
        <v>69</v>
      </c>
      <c r="H7" s="21" t="s">
        <v>12</v>
      </c>
      <c r="I7" s="21">
        <v>1</v>
      </c>
      <c r="J7" s="32">
        <v>41974</v>
      </c>
      <c r="K7" s="32">
        <v>41975</v>
      </c>
      <c r="L7" s="21" t="s">
        <v>496</v>
      </c>
      <c r="M7" s="21"/>
      <c r="N7" s="21" t="s">
        <v>43</v>
      </c>
      <c r="O7" s="12" t="s">
        <v>14</v>
      </c>
      <c r="P7" s="55">
        <f ca="1" xml:space="preserve"> SUMIF(H2:H197,"Poland", I2:I97)</f>
        <v>0</v>
      </c>
    </row>
    <row r="8" spans="1:16">
      <c r="A8" s="21">
        <v>7</v>
      </c>
      <c r="B8" s="21" t="s">
        <v>477</v>
      </c>
      <c r="C8" s="21" t="s">
        <v>478</v>
      </c>
      <c r="D8" s="21" t="s">
        <v>476</v>
      </c>
      <c r="E8" s="21" t="s">
        <v>479</v>
      </c>
      <c r="F8" s="21">
        <v>67539562</v>
      </c>
      <c r="G8" s="21" t="s">
        <v>69</v>
      </c>
      <c r="H8" s="21" t="s">
        <v>10</v>
      </c>
      <c r="I8" s="21">
        <v>1</v>
      </c>
      <c r="J8" s="32">
        <v>41975</v>
      </c>
      <c r="K8" s="32">
        <v>41976</v>
      </c>
      <c r="L8" s="21" t="s">
        <v>496</v>
      </c>
      <c r="M8" s="21"/>
      <c r="N8" s="21" t="s">
        <v>30</v>
      </c>
      <c r="O8" s="14" t="s">
        <v>8</v>
      </c>
      <c r="P8" s="15">
        <f ca="1">SUM(P3:P7)</f>
        <v>109</v>
      </c>
    </row>
    <row r="9" spans="1:16">
      <c r="A9" s="21">
        <v>8</v>
      </c>
      <c r="B9" s="21" t="s">
        <v>480</v>
      </c>
      <c r="C9" s="21" t="s">
        <v>481</v>
      </c>
      <c r="D9" s="21" t="s">
        <v>482</v>
      </c>
      <c r="E9" s="21" t="s">
        <v>479</v>
      </c>
      <c r="F9" s="21">
        <v>67566312</v>
      </c>
      <c r="G9" s="21" t="s">
        <v>69</v>
      </c>
      <c r="H9" s="21" t="s">
        <v>10</v>
      </c>
      <c r="I9" s="21">
        <v>1</v>
      </c>
      <c r="J9" s="32">
        <v>41975</v>
      </c>
      <c r="K9" s="32">
        <v>41976</v>
      </c>
      <c r="L9" s="21" t="s">
        <v>496</v>
      </c>
      <c r="M9" s="21"/>
      <c r="N9" s="21" t="s">
        <v>30</v>
      </c>
    </row>
    <row r="10" spans="1:16">
      <c r="A10" s="21">
        <v>9</v>
      </c>
      <c r="B10" s="21" t="s">
        <v>483</v>
      </c>
      <c r="C10" s="21" t="s">
        <v>484</v>
      </c>
      <c r="D10" s="21" t="s">
        <v>485</v>
      </c>
      <c r="E10" s="21" t="s">
        <v>479</v>
      </c>
      <c r="F10" s="21">
        <v>67534314</v>
      </c>
      <c r="G10" s="21" t="s">
        <v>486</v>
      </c>
      <c r="H10" s="21" t="s">
        <v>10</v>
      </c>
      <c r="I10" s="21">
        <v>1</v>
      </c>
      <c r="J10" s="32">
        <v>41975</v>
      </c>
      <c r="K10" s="32">
        <v>41976</v>
      </c>
      <c r="L10" s="21" t="s">
        <v>508</v>
      </c>
      <c r="M10" s="21"/>
      <c r="N10" s="21" t="s">
        <v>49</v>
      </c>
    </row>
    <row r="11" spans="1:16" ht="22.5" customHeight="1">
      <c r="A11" s="21">
        <v>10</v>
      </c>
      <c r="B11" s="21" t="s">
        <v>492</v>
      </c>
      <c r="C11" s="21" t="s">
        <v>493</v>
      </c>
      <c r="D11" s="21" t="s">
        <v>491</v>
      </c>
      <c r="E11" s="21" t="s">
        <v>494</v>
      </c>
      <c r="F11" s="21" t="s">
        <v>495</v>
      </c>
      <c r="G11" s="21" t="s">
        <v>69</v>
      </c>
      <c r="H11" s="21" t="s">
        <v>11</v>
      </c>
      <c r="I11" s="21">
        <v>1</v>
      </c>
      <c r="J11" s="32">
        <v>41975</v>
      </c>
      <c r="K11" s="32">
        <v>41976</v>
      </c>
      <c r="L11" s="21" t="s">
        <v>496</v>
      </c>
      <c r="M11" s="21"/>
      <c r="N11" s="21" t="s">
        <v>49</v>
      </c>
      <c r="O11" s="28" t="s">
        <v>32</v>
      </c>
      <c r="P11" s="28" t="s">
        <v>57</v>
      </c>
    </row>
    <row r="12" spans="1:16">
      <c r="A12" s="21">
        <v>11</v>
      </c>
      <c r="B12" s="21" t="s">
        <v>497</v>
      </c>
      <c r="C12" s="21" t="s">
        <v>498</v>
      </c>
      <c r="D12" s="21" t="s">
        <v>499</v>
      </c>
      <c r="E12" s="21" t="s">
        <v>500</v>
      </c>
      <c r="F12" s="21">
        <v>67534752</v>
      </c>
      <c r="G12" s="21" t="s">
        <v>69</v>
      </c>
      <c r="H12" s="21" t="s">
        <v>12</v>
      </c>
      <c r="I12" s="21">
        <v>1</v>
      </c>
      <c r="J12" s="32">
        <v>41975</v>
      </c>
      <c r="K12" s="32">
        <v>41976</v>
      </c>
      <c r="L12" s="21" t="s">
        <v>496</v>
      </c>
      <c r="M12" s="21"/>
      <c r="N12" s="21" t="s">
        <v>49</v>
      </c>
      <c r="O12" s="12" t="s">
        <v>15</v>
      </c>
      <c r="P12" s="52">
        <f ca="1">SUMIF(H2:H197, "SRDF",I2:I97)</f>
        <v>3</v>
      </c>
    </row>
    <row r="13" spans="1:16">
      <c r="A13" s="21">
        <v>12</v>
      </c>
      <c r="B13" s="21" t="s">
        <v>501</v>
      </c>
      <c r="C13" s="21" t="s">
        <v>502</v>
      </c>
      <c r="D13" s="21" t="s">
        <v>503</v>
      </c>
      <c r="E13" s="21" t="s">
        <v>494</v>
      </c>
      <c r="F13" s="21">
        <v>67535110</v>
      </c>
      <c r="G13" s="21" t="s">
        <v>69</v>
      </c>
      <c r="H13" s="21" t="s">
        <v>11</v>
      </c>
      <c r="I13" s="21">
        <v>1</v>
      </c>
      <c r="J13" s="32">
        <v>41975</v>
      </c>
      <c r="K13" s="32">
        <v>41976</v>
      </c>
      <c r="L13" s="21" t="s">
        <v>496</v>
      </c>
      <c r="M13" s="21"/>
      <c r="N13" s="21" t="s">
        <v>49</v>
      </c>
      <c r="O13" s="12" t="s">
        <v>16</v>
      </c>
      <c r="P13" s="55">
        <f ca="1">SUMIF(H2:H197,"bcv",I2:I97)</f>
        <v>0</v>
      </c>
    </row>
    <row r="14" spans="1:16">
      <c r="A14" s="21">
        <v>13</v>
      </c>
      <c r="B14" s="21" t="s">
        <v>504</v>
      </c>
      <c r="C14" s="21" t="s">
        <v>505</v>
      </c>
      <c r="D14" s="21" t="s">
        <v>506</v>
      </c>
      <c r="E14" s="21" t="s">
        <v>507</v>
      </c>
      <c r="F14" s="21">
        <v>67504798</v>
      </c>
      <c r="G14" s="21" t="s">
        <v>486</v>
      </c>
      <c r="H14" s="21" t="s">
        <v>12</v>
      </c>
      <c r="I14" s="21">
        <v>1</v>
      </c>
      <c r="J14" s="32">
        <v>41975</v>
      </c>
      <c r="K14" s="33">
        <v>41980</v>
      </c>
      <c r="L14" s="21" t="s">
        <v>508</v>
      </c>
      <c r="M14" s="21"/>
      <c r="N14" s="21" t="s">
        <v>49</v>
      </c>
      <c r="O14" s="14" t="s">
        <v>8</v>
      </c>
      <c r="P14" s="15">
        <f ca="1">SUM(P12:P13)</f>
        <v>3</v>
      </c>
    </row>
    <row r="15" spans="1:16">
      <c r="A15" s="21">
        <v>14</v>
      </c>
      <c r="B15" s="21" t="s">
        <v>509</v>
      </c>
      <c r="C15" s="21" t="s">
        <v>510</v>
      </c>
      <c r="D15" s="21" t="s">
        <v>511</v>
      </c>
      <c r="E15" s="21" t="s">
        <v>512</v>
      </c>
      <c r="F15" s="21">
        <v>67633806</v>
      </c>
      <c r="G15" s="21" t="s">
        <v>69</v>
      </c>
      <c r="H15" s="21" t="s">
        <v>10</v>
      </c>
      <c r="I15" s="21">
        <v>1</v>
      </c>
      <c r="J15" s="32">
        <v>41976</v>
      </c>
      <c r="K15" s="32">
        <v>41977</v>
      </c>
      <c r="L15" s="21" t="s">
        <v>496</v>
      </c>
      <c r="M15" s="21"/>
      <c r="N15" s="21" t="s">
        <v>30</v>
      </c>
    </row>
    <row r="16" spans="1:16">
      <c r="A16" s="21">
        <v>15</v>
      </c>
      <c r="B16" s="21" t="s">
        <v>535</v>
      </c>
      <c r="C16" s="21" t="s">
        <v>536</v>
      </c>
      <c r="D16" s="21" t="s">
        <v>537</v>
      </c>
      <c r="E16" s="21" t="s">
        <v>512</v>
      </c>
      <c r="F16" s="21">
        <v>67642006</v>
      </c>
      <c r="G16" s="21" t="s">
        <v>538</v>
      </c>
      <c r="H16" s="21" t="s">
        <v>10</v>
      </c>
      <c r="I16" s="21">
        <v>1</v>
      </c>
      <c r="J16" s="32">
        <v>41976</v>
      </c>
      <c r="K16" s="32">
        <v>41977</v>
      </c>
      <c r="L16" s="21" t="s">
        <v>539</v>
      </c>
      <c r="M16" s="21"/>
      <c r="N16" s="21" t="s">
        <v>43</v>
      </c>
    </row>
    <row r="17" spans="1:16">
      <c r="A17" s="21">
        <v>16</v>
      </c>
      <c r="B17" s="21" t="s">
        <v>550</v>
      </c>
      <c r="C17" s="21" t="s">
        <v>551</v>
      </c>
      <c r="D17" s="21" t="s">
        <v>552</v>
      </c>
      <c r="E17" s="21" t="s">
        <v>507</v>
      </c>
      <c r="F17" s="21">
        <v>67559448</v>
      </c>
      <c r="G17" s="21" t="s">
        <v>486</v>
      </c>
      <c r="H17" s="21" t="s">
        <v>12</v>
      </c>
      <c r="I17" s="21">
        <v>1</v>
      </c>
      <c r="J17" s="32">
        <v>41976</v>
      </c>
      <c r="K17" s="32">
        <v>41981</v>
      </c>
      <c r="L17" s="21" t="s">
        <v>508</v>
      </c>
      <c r="M17" s="21"/>
      <c r="N17" s="21" t="s">
        <v>49</v>
      </c>
      <c r="O17" s="13" t="s">
        <v>5</v>
      </c>
      <c r="P17" s="13" t="s">
        <v>0</v>
      </c>
    </row>
    <row r="18" spans="1:16">
      <c r="A18" s="21">
        <v>17</v>
      </c>
      <c r="B18" s="21" t="s">
        <v>553</v>
      </c>
      <c r="C18" s="21" t="s">
        <v>554</v>
      </c>
      <c r="D18" s="21" t="s">
        <v>555</v>
      </c>
      <c r="E18" s="21" t="s">
        <v>507</v>
      </c>
      <c r="F18" s="21">
        <v>67630894</v>
      </c>
      <c r="G18" s="21" t="s">
        <v>486</v>
      </c>
      <c r="H18" s="21" t="s">
        <v>12</v>
      </c>
      <c r="I18" s="21">
        <v>1</v>
      </c>
      <c r="J18" s="32">
        <v>41976</v>
      </c>
      <c r="K18" s="32">
        <v>41981</v>
      </c>
      <c r="L18" s="21" t="s">
        <v>508</v>
      </c>
      <c r="M18" s="21"/>
      <c r="N18" s="21" t="s">
        <v>49</v>
      </c>
      <c r="O18" s="12" t="s">
        <v>6</v>
      </c>
      <c r="P18" s="54">
        <f ca="1">SUMIF(H2:H197,"oth",J2:J97)</f>
        <v>0</v>
      </c>
    </row>
    <row r="19" spans="1:16">
      <c r="A19" s="21">
        <v>18</v>
      </c>
      <c r="B19" s="21" t="s">
        <v>513</v>
      </c>
      <c r="C19" s="21" t="s">
        <v>514</v>
      </c>
      <c r="D19" s="21" t="s">
        <v>515</v>
      </c>
      <c r="E19" s="21" t="s">
        <v>516</v>
      </c>
      <c r="F19" s="21">
        <v>67650756</v>
      </c>
      <c r="G19" s="21" t="s">
        <v>69</v>
      </c>
      <c r="H19" s="21" t="s">
        <v>10</v>
      </c>
      <c r="I19" s="21">
        <v>1</v>
      </c>
      <c r="J19" s="32">
        <v>41977</v>
      </c>
      <c r="K19" s="32">
        <v>41978</v>
      </c>
      <c r="L19" s="21" t="s">
        <v>496</v>
      </c>
      <c r="M19" s="21"/>
      <c r="N19" s="21" t="s">
        <v>30</v>
      </c>
      <c r="O19" s="16"/>
      <c r="P19" s="17"/>
    </row>
    <row r="20" spans="1:16">
      <c r="A20" s="21">
        <v>19</v>
      </c>
      <c r="B20" s="21" t="s">
        <v>517</v>
      </c>
      <c r="C20" s="21" t="s">
        <v>518</v>
      </c>
      <c r="D20" s="21" t="s">
        <v>519</v>
      </c>
      <c r="E20" s="21" t="s">
        <v>520</v>
      </c>
      <c r="F20" s="21">
        <v>67668012</v>
      </c>
      <c r="G20" s="21" t="s">
        <v>69</v>
      </c>
      <c r="H20" s="21" t="s">
        <v>12</v>
      </c>
      <c r="I20" s="21">
        <v>1</v>
      </c>
      <c r="J20" s="32">
        <v>41977</v>
      </c>
      <c r="K20" s="32">
        <v>41981</v>
      </c>
      <c r="L20" s="21" t="s">
        <v>496</v>
      </c>
      <c r="M20" s="21"/>
      <c r="N20" s="21" t="s">
        <v>30</v>
      </c>
      <c r="O20" s="18" t="s">
        <v>7</v>
      </c>
      <c r="P20" s="19">
        <f ca="1">SUM(P18:P19)</f>
        <v>0</v>
      </c>
    </row>
    <row r="21" spans="1:16">
      <c r="A21" s="21">
        <v>20</v>
      </c>
      <c r="B21" s="21" t="s">
        <v>540</v>
      </c>
      <c r="C21" s="21" t="s">
        <v>541</v>
      </c>
      <c r="D21" s="21" t="s">
        <v>542</v>
      </c>
      <c r="E21" s="21" t="s">
        <v>516</v>
      </c>
      <c r="F21" s="21">
        <v>67673888</v>
      </c>
      <c r="G21" s="21" t="s">
        <v>74</v>
      </c>
      <c r="H21" s="21" t="s">
        <v>10</v>
      </c>
      <c r="I21" s="21">
        <v>1</v>
      </c>
      <c r="J21" s="32">
        <v>41977</v>
      </c>
      <c r="K21" s="32">
        <v>41978</v>
      </c>
      <c r="L21" s="21" t="s">
        <v>508</v>
      </c>
      <c r="M21" s="21"/>
      <c r="N21" s="21" t="s">
        <v>43</v>
      </c>
    </row>
    <row r="22" spans="1:16">
      <c r="A22" s="21">
        <v>21</v>
      </c>
      <c r="B22" s="21" t="s">
        <v>543</v>
      </c>
      <c r="C22" s="21" t="s">
        <v>544</v>
      </c>
      <c r="D22" s="21" t="s">
        <v>545</v>
      </c>
      <c r="E22" s="21" t="s">
        <v>516</v>
      </c>
      <c r="F22" s="21">
        <v>67674250</v>
      </c>
      <c r="G22" s="21" t="s">
        <v>69</v>
      </c>
      <c r="H22" s="21" t="s">
        <v>10</v>
      </c>
      <c r="I22" s="21">
        <v>1</v>
      </c>
      <c r="J22" s="32">
        <v>41977</v>
      </c>
      <c r="K22" s="32">
        <v>41978</v>
      </c>
      <c r="L22" s="21" t="s">
        <v>496</v>
      </c>
      <c r="M22" s="21"/>
      <c r="N22" s="21" t="s">
        <v>43</v>
      </c>
    </row>
    <row r="23" spans="1:16">
      <c r="A23" s="21">
        <v>22</v>
      </c>
      <c r="B23" s="21" t="s">
        <v>546</v>
      </c>
      <c r="C23" s="21" t="s">
        <v>547</v>
      </c>
      <c r="D23" s="21" t="s">
        <v>548</v>
      </c>
      <c r="E23" s="21" t="s">
        <v>549</v>
      </c>
      <c r="F23" s="21">
        <v>67702106</v>
      </c>
      <c r="G23" s="21" t="s">
        <v>69</v>
      </c>
      <c r="H23" s="21" t="s">
        <v>10</v>
      </c>
      <c r="I23" s="21">
        <v>1</v>
      </c>
      <c r="J23" s="32">
        <v>41978</v>
      </c>
      <c r="K23" s="32">
        <v>41981</v>
      </c>
      <c r="L23" s="21" t="s">
        <v>496</v>
      </c>
      <c r="M23" s="21"/>
      <c r="N23" s="21" t="s">
        <v>43</v>
      </c>
      <c r="O23" s="28" t="s">
        <v>56</v>
      </c>
      <c r="P23" s="28" t="s">
        <v>57</v>
      </c>
    </row>
    <row r="24" spans="1:16">
      <c r="A24" s="21">
        <v>23</v>
      </c>
      <c r="B24" s="21" t="s">
        <v>556</v>
      </c>
      <c r="C24" s="21" t="s">
        <v>66</v>
      </c>
      <c r="D24" s="21" t="s">
        <v>66</v>
      </c>
      <c r="E24" s="21" t="s">
        <v>136</v>
      </c>
      <c r="F24" s="21" t="s">
        <v>66</v>
      </c>
      <c r="G24" s="21" t="s">
        <v>136</v>
      </c>
      <c r="H24" s="21" t="s">
        <v>15</v>
      </c>
      <c r="I24" s="21">
        <v>1</v>
      </c>
      <c r="J24" s="32">
        <v>41978</v>
      </c>
      <c r="K24" s="32">
        <v>41978</v>
      </c>
      <c r="L24" s="21" t="s">
        <v>557</v>
      </c>
      <c r="M24" s="21"/>
      <c r="N24" s="21" t="s">
        <v>49</v>
      </c>
      <c r="O24" s="12" t="s">
        <v>30</v>
      </c>
      <c r="P24" s="52">
        <f ca="1">SUMIF(N2:N197,"Sankaralingam Manivel",I2:I97)</f>
        <v>33</v>
      </c>
    </row>
    <row r="25" spans="1:16">
      <c r="A25" s="21">
        <v>24</v>
      </c>
      <c r="B25" s="21" t="s">
        <v>558</v>
      </c>
      <c r="C25" s="21" t="s">
        <v>559</v>
      </c>
      <c r="D25" s="21" t="s">
        <v>560</v>
      </c>
      <c r="E25" s="21" t="s">
        <v>561</v>
      </c>
      <c r="F25" s="21" t="s">
        <v>562</v>
      </c>
      <c r="G25" s="21" t="s">
        <v>563</v>
      </c>
      <c r="H25" s="21" t="s">
        <v>11</v>
      </c>
      <c r="I25" s="21">
        <v>1</v>
      </c>
      <c r="J25" s="32">
        <v>41978</v>
      </c>
      <c r="K25" s="32">
        <v>41981</v>
      </c>
      <c r="L25" s="21" t="s">
        <v>564</v>
      </c>
      <c r="M25" s="21"/>
      <c r="N25" s="21" t="s">
        <v>49</v>
      </c>
      <c r="O25" s="12" t="s">
        <v>49</v>
      </c>
      <c r="P25" s="52">
        <f ca="1">SUMIF(N2:N197,"Narasimhara Nelluri",I2:I97)</f>
        <v>54</v>
      </c>
    </row>
    <row r="26" spans="1:16">
      <c r="A26" s="21">
        <v>25</v>
      </c>
      <c r="B26" s="21" t="s">
        <v>565</v>
      </c>
      <c r="C26" s="21" t="s">
        <v>566</v>
      </c>
      <c r="D26" s="21" t="s">
        <v>567</v>
      </c>
      <c r="E26" s="21" t="s">
        <v>549</v>
      </c>
      <c r="F26" s="21">
        <v>67707958</v>
      </c>
      <c r="G26" s="21" t="s">
        <v>69</v>
      </c>
      <c r="H26" s="21" t="s">
        <v>10</v>
      </c>
      <c r="I26" s="21">
        <v>1</v>
      </c>
      <c r="J26" s="32">
        <v>41978</v>
      </c>
      <c r="K26" s="32">
        <v>41981</v>
      </c>
      <c r="L26" s="21" t="s">
        <v>496</v>
      </c>
      <c r="M26" s="21"/>
      <c r="N26" s="21" t="s">
        <v>49</v>
      </c>
      <c r="O26" s="12" t="s">
        <v>43</v>
      </c>
      <c r="P26" s="55">
        <f ca="1">SUMIF(N2:N197,"Novadaniel Joshua",I2:I97)</f>
        <v>25</v>
      </c>
    </row>
    <row r="27" spans="1:16">
      <c r="A27" s="21">
        <v>26</v>
      </c>
      <c r="B27" s="21" t="s">
        <v>568</v>
      </c>
      <c r="C27" s="21" t="s">
        <v>569</v>
      </c>
      <c r="D27" s="21" t="s">
        <v>570</v>
      </c>
      <c r="E27" s="21" t="s">
        <v>571</v>
      </c>
      <c r="F27" s="21">
        <v>67728968</v>
      </c>
      <c r="G27" s="21" t="s">
        <v>69</v>
      </c>
      <c r="H27" s="21" t="s">
        <v>10</v>
      </c>
      <c r="I27" s="21">
        <v>1</v>
      </c>
      <c r="J27" s="32">
        <v>41981</v>
      </c>
      <c r="K27" s="32">
        <v>41982</v>
      </c>
      <c r="L27" s="21" t="s">
        <v>496</v>
      </c>
      <c r="M27" s="21"/>
      <c r="N27" s="21" t="s">
        <v>49</v>
      </c>
      <c r="O27" s="14" t="s">
        <v>8</v>
      </c>
      <c r="P27" s="15">
        <f ca="1">SUM(P24:P26)</f>
        <v>112</v>
      </c>
    </row>
    <row r="28" spans="1:16">
      <c r="A28" s="21">
        <v>27</v>
      </c>
      <c r="B28" s="21" t="s">
        <v>572</v>
      </c>
      <c r="C28" s="21" t="s">
        <v>573</v>
      </c>
      <c r="D28" s="21" t="s">
        <v>574</v>
      </c>
      <c r="E28" s="21" t="s">
        <v>575</v>
      </c>
      <c r="F28" s="21">
        <v>67748888</v>
      </c>
      <c r="G28" s="21" t="s">
        <v>69</v>
      </c>
      <c r="H28" s="21" t="s">
        <v>10</v>
      </c>
      <c r="I28" s="21">
        <v>1</v>
      </c>
      <c r="J28" s="32">
        <v>41981</v>
      </c>
      <c r="K28" s="32">
        <v>41983</v>
      </c>
      <c r="L28" s="21" t="s">
        <v>496</v>
      </c>
      <c r="M28" s="21"/>
      <c r="N28" s="21" t="s">
        <v>49</v>
      </c>
    </row>
    <row r="29" spans="1:16">
      <c r="A29" s="21">
        <v>28</v>
      </c>
      <c r="B29" s="21" t="s">
        <v>576</v>
      </c>
      <c r="C29" s="21" t="s">
        <v>577</v>
      </c>
      <c r="D29" s="21" t="s">
        <v>578</v>
      </c>
      <c r="E29" s="21" t="s">
        <v>579</v>
      </c>
      <c r="F29" s="21">
        <v>67735430</v>
      </c>
      <c r="G29" s="21" t="s">
        <v>69</v>
      </c>
      <c r="H29" s="21" t="s">
        <v>12</v>
      </c>
      <c r="I29" s="21">
        <v>1</v>
      </c>
      <c r="J29" s="32">
        <v>41981</v>
      </c>
      <c r="K29" s="32">
        <v>41982</v>
      </c>
      <c r="L29" s="21" t="s">
        <v>580</v>
      </c>
      <c r="M29" s="21"/>
      <c r="N29" s="21" t="s">
        <v>49</v>
      </c>
    </row>
    <row r="30" spans="1:16">
      <c r="A30" s="21">
        <v>29</v>
      </c>
      <c r="B30" s="21" t="s">
        <v>581</v>
      </c>
      <c r="C30" s="21" t="s">
        <v>582</v>
      </c>
      <c r="D30" s="21" t="s">
        <v>583</v>
      </c>
      <c r="E30" s="21" t="s">
        <v>579</v>
      </c>
      <c r="F30" s="21">
        <v>67720342</v>
      </c>
      <c r="G30" s="21" t="s">
        <v>69</v>
      </c>
      <c r="H30" s="21" t="s">
        <v>12</v>
      </c>
      <c r="I30" s="21">
        <v>1</v>
      </c>
      <c r="J30" s="32">
        <v>41981</v>
      </c>
      <c r="K30" s="32">
        <v>41982</v>
      </c>
      <c r="L30" s="21" t="s">
        <v>496</v>
      </c>
      <c r="M30" s="21"/>
      <c r="N30" s="21" t="s">
        <v>49</v>
      </c>
    </row>
    <row r="31" spans="1:16">
      <c r="A31" s="21">
        <v>30</v>
      </c>
      <c r="B31" s="21" t="s">
        <v>584</v>
      </c>
      <c r="C31" s="21" t="s">
        <v>585</v>
      </c>
      <c r="D31" s="21" t="s">
        <v>586</v>
      </c>
      <c r="E31" s="21" t="s">
        <v>587</v>
      </c>
      <c r="F31" s="21">
        <v>67717496</v>
      </c>
      <c r="G31" s="21" t="s">
        <v>69</v>
      </c>
      <c r="H31" s="21" t="s">
        <v>11</v>
      </c>
      <c r="I31" s="21">
        <v>1</v>
      </c>
      <c r="J31" s="32">
        <v>41981</v>
      </c>
      <c r="K31" s="32">
        <v>41982</v>
      </c>
      <c r="L31" s="21" t="s">
        <v>496</v>
      </c>
      <c r="M31" s="21"/>
      <c r="N31" s="21" t="s">
        <v>49</v>
      </c>
      <c r="O31" s="28" t="s">
        <v>59</v>
      </c>
      <c r="P31" s="28" t="s">
        <v>57</v>
      </c>
    </row>
    <row r="32" spans="1:16">
      <c r="A32" s="21">
        <v>31</v>
      </c>
      <c r="B32" s="21" t="s">
        <v>588</v>
      </c>
      <c r="C32" s="21" t="s">
        <v>589</v>
      </c>
      <c r="D32" s="21" t="s">
        <v>590</v>
      </c>
      <c r="E32" s="21" t="s">
        <v>579</v>
      </c>
      <c r="F32" s="21">
        <v>67746060</v>
      </c>
      <c r="G32" s="21" t="s">
        <v>69</v>
      </c>
      <c r="H32" s="21" t="s">
        <v>12</v>
      </c>
      <c r="I32" s="21">
        <v>1</v>
      </c>
      <c r="J32" s="32">
        <v>41981</v>
      </c>
      <c r="K32" s="32">
        <v>41982</v>
      </c>
      <c r="L32" s="21" t="s">
        <v>580</v>
      </c>
      <c r="M32" s="21"/>
      <c r="N32" s="21" t="s">
        <v>49</v>
      </c>
      <c r="O32" s="12" t="s">
        <v>69</v>
      </c>
      <c r="P32" s="52">
        <f>SUMIF(G:G,"Disk replacement",I:I)</f>
        <v>84</v>
      </c>
    </row>
    <row r="33" spans="1:16">
      <c r="A33" s="21">
        <v>32</v>
      </c>
      <c r="B33" s="21" t="s">
        <v>598</v>
      </c>
      <c r="C33" s="21" t="s">
        <v>599</v>
      </c>
      <c r="D33" s="21" t="s">
        <v>600</v>
      </c>
      <c r="E33" s="21" t="s">
        <v>571</v>
      </c>
      <c r="F33" s="21">
        <v>67766944</v>
      </c>
      <c r="G33" s="21" t="s">
        <v>69</v>
      </c>
      <c r="H33" s="21" t="s">
        <v>10</v>
      </c>
      <c r="I33" s="21">
        <v>1</v>
      </c>
      <c r="J33" s="32">
        <v>41981</v>
      </c>
      <c r="K33" s="32">
        <v>41982</v>
      </c>
      <c r="L33" s="21" t="s">
        <v>496</v>
      </c>
      <c r="M33" s="21"/>
      <c r="N33" s="21" t="s">
        <v>30</v>
      </c>
      <c r="O33" s="12" t="s">
        <v>74</v>
      </c>
      <c r="P33" s="55">
        <f>SUMIF(G:G,"SPS replacement",I:I)</f>
        <v>14</v>
      </c>
    </row>
    <row r="34" spans="1:16">
      <c r="A34" s="21">
        <v>33</v>
      </c>
      <c r="B34" s="21" t="s">
        <v>661</v>
      </c>
      <c r="C34" s="21" t="s">
        <v>662</v>
      </c>
      <c r="D34" s="21" t="s">
        <v>663</v>
      </c>
      <c r="E34" s="21" t="s">
        <v>664</v>
      </c>
      <c r="F34" s="21">
        <v>67702248</v>
      </c>
      <c r="G34" s="21" t="s">
        <v>69</v>
      </c>
      <c r="H34" s="21" t="s">
        <v>12</v>
      </c>
      <c r="I34" s="21">
        <v>1</v>
      </c>
      <c r="J34" s="32">
        <v>41981</v>
      </c>
      <c r="K34" s="32">
        <v>41982</v>
      </c>
      <c r="L34" s="21" t="s">
        <v>496</v>
      </c>
      <c r="M34" s="21"/>
      <c r="N34" s="21" t="s">
        <v>43</v>
      </c>
      <c r="O34" s="12" t="s">
        <v>90</v>
      </c>
      <c r="P34" s="52">
        <f>SUMIF(G:G,"SFP Replacement",I:I)</f>
        <v>0</v>
      </c>
    </row>
    <row r="35" spans="1:16" ht="25.5">
      <c r="A35" s="21">
        <v>34</v>
      </c>
      <c r="B35" s="21" t="s">
        <v>591</v>
      </c>
      <c r="C35" s="21" t="s">
        <v>592</v>
      </c>
      <c r="D35" s="21" t="s">
        <v>593</v>
      </c>
      <c r="E35" s="21" t="s">
        <v>575</v>
      </c>
      <c r="F35" s="21">
        <v>67772178</v>
      </c>
      <c r="G35" s="21" t="s">
        <v>69</v>
      </c>
      <c r="H35" s="21" t="s">
        <v>10</v>
      </c>
      <c r="I35" s="21">
        <v>1</v>
      </c>
      <c r="J35" s="32">
        <v>41982</v>
      </c>
      <c r="K35" s="32">
        <v>41983</v>
      </c>
      <c r="L35" s="21" t="s">
        <v>496</v>
      </c>
      <c r="M35" s="21"/>
      <c r="N35" s="21" t="s">
        <v>49</v>
      </c>
      <c r="O35" s="12" t="s">
        <v>247</v>
      </c>
      <c r="P35" s="52">
        <f>SUMIF(G:G,"Supervisor module replacement",I:I)</f>
        <v>0</v>
      </c>
    </row>
    <row r="36" spans="1:16" ht="25.5">
      <c r="A36" s="21">
        <v>35</v>
      </c>
      <c r="B36" s="21" t="s">
        <v>594</v>
      </c>
      <c r="C36" s="21" t="s">
        <v>595</v>
      </c>
      <c r="D36" s="21" t="s">
        <v>596</v>
      </c>
      <c r="E36" s="21" t="s">
        <v>597</v>
      </c>
      <c r="F36" s="21">
        <v>67760936</v>
      </c>
      <c r="G36" s="21" t="s">
        <v>69</v>
      </c>
      <c r="H36" s="21" t="s">
        <v>12</v>
      </c>
      <c r="I36" s="21">
        <v>1</v>
      </c>
      <c r="J36" s="32">
        <v>41982</v>
      </c>
      <c r="K36" s="32">
        <v>41983</v>
      </c>
      <c r="L36" s="21" t="s">
        <v>496</v>
      </c>
      <c r="M36" s="21"/>
      <c r="N36" s="21" t="s">
        <v>49</v>
      </c>
      <c r="O36" s="12" t="s">
        <v>71</v>
      </c>
      <c r="P36" s="52">
        <f>SUMIF(G:G,"Powersupply replacement",I:I)</f>
        <v>3</v>
      </c>
    </row>
    <row r="37" spans="1:16">
      <c r="A37" s="21">
        <v>36</v>
      </c>
      <c r="B37" s="21" t="s">
        <v>601</v>
      </c>
      <c r="C37" s="21" t="s">
        <v>602</v>
      </c>
      <c r="D37" s="21" t="s">
        <v>603</v>
      </c>
      <c r="E37" s="21" t="s">
        <v>575</v>
      </c>
      <c r="F37" s="21">
        <v>67736570</v>
      </c>
      <c r="G37" s="21" t="s">
        <v>604</v>
      </c>
      <c r="H37" s="21" t="s">
        <v>10</v>
      </c>
      <c r="I37" s="21">
        <v>1</v>
      </c>
      <c r="J37" s="32">
        <v>41982</v>
      </c>
      <c r="K37" s="32">
        <v>41983</v>
      </c>
      <c r="L37" s="21" t="s">
        <v>605</v>
      </c>
      <c r="M37" s="21"/>
      <c r="N37" s="21" t="s">
        <v>30</v>
      </c>
      <c r="O37" s="12" t="s">
        <v>70</v>
      </c>
      <c r="P37" s="55">
        <f>SUMIF(G:G,"Line card replacement",I:I)</f>
        <v>0</v>
      </c>
    </row>
    <row r="38" spans="1:16">
      <c r="A38" s="21">
        <v>37</v>
      </c>
      <c r="B38" s="21" t="s">
        <v>665</v>
      </c>
      <c r="C38" s="21" t="s">
        <v>666</v>
      </c>
      <c r="D38" s="21" t="s">
        <v>667</v>
      </c>
      <c r="E38" s="21" t="s">
        <v>668</v>
      </c>
      <c r="F38" s="21" t="s">
        <v>669</v>
      </c>
      <c r="G38" s="21" t="s">
        <v>670</v>
      </c>
      <c r="H38" s="21" t="s">
        <v>10</v>
      </c>
      <c r="I38" s="21">
        <v>1</v>
      </c>
      <c r="J38" s="32">
        <v>41982</v>
      </c>
      <c r="K38" s="32">
        <v>41982</v>
      </c>
      <c r="L38" s="21" t="s">
        <v>671</v>
      </c>
      <c r="M38" s="21"/>
      <c r="N38" s="21" t="s">
        <v>43</v>
      </c>
      <c r="O38" s="12" t="s">
        <v>473</v>
      </c>
      <c r="P38" s="55">
        <f ca="1" xml:space="preserve"> P8- SUM(P32:P37)</f>
        <v>8</v>
      </c>
    </row>
    <row r="39" spans="1:16">
      <c r="A39" s="21">
        <v>38</v>
      </c>
      <c r="B39" s="21" t="s">
        <v>672</v>
      </c>
      <c r="C39" s="21" t="s">
        <v>673</v>
      </c>
      <c r="D39" s="21" t="s">
        <v>674</v>
      </c>
      <c r="E39" s="21" t="s">
        <v>675</v>
      </c>
      <c r="F39" s="21" t="s">
        <v>676</v>
      </c>
      <c r="G39" s="21" t="s">
        <v>69</v>
      </c>
      <c r="H39" s="21" t="s">
        <v>10</v>
      </c>
      <c r="I39" s="21">
        <v>1</v>
      </c>
      <c r="J39" s="32">
        <v>41982</v>
      </c>
      <c r="K39" s="32">
        <v>41982</v>
      </c>
      <c r="L39" s="21" t="s">
        <v>496</v>
      </c>
      <c r="M39" s="21"/>
      <c r="N39" s="21" t="s">
        <v>43</v>
      </c>
      <c r="O39" s="14" t="s">
        <v>8</v>
      </c>
      <c r="P39" s="15">
        <f ca="1">SUM(P32:P38)</f>
        <v>109</v>
      </c>
    </row>
    <row r="40" spans="1:16">
      <c r="A40" s="21">
        <v>39</v>
      </c>
      <c r="B40" s="21" t="s">
        <v>677</v>
      </c>
      <c r="C40" s="21" t="s">
        <v>678</v>
      </c>
      <c r="D40" s="21" t="s">
        <v>679</v>
      </c>
      <c r="E40" s="21" t="s">
        <v>680</v>
      </c>
      <c r="F40" s="21" t="s">
        <v>681</v>
      </c>
      <c r="G40" s="21" t="s">
        <v>69</v>
      </c>
      <c r="H40" s="21" t="s">
        <v>12</v>
      </c>
      <c r="I40" s="21">
        <v>1</v>
      </c>
      <c r="J40" s="32">
        <v>41982</v>
      </c>
      <c r="K40" s="32">
        <v>41983</v>
      </c>
      <c r="L40" s="21" t="s">
        <v>496</v>
      </c>
      <c r="M40" s="21"/>
      <c r="N40" s="21" t="s">
        <v>43</v>
      </c>
    </row>
    <row r="41" spans="1:16">
      <c r="A41" s="21">
        <v>40</v>
      </c>
      <c r="B41" s="21" t="s">
        <v>606</v>
      </c>
      <c r="C41" s="21" t="s">
        <v>607</v>
      </c>
      <c r="D41" s="21" t="s">
        <v>608</v>
      </c>
      <c r="E41" s="21" t="s">
        <v>609</v>
      </c>
      <c r="F41" s="21">
        <v>67771520</v>
      </c>
      <c r="G41" s="21" t="s">
        <v>610</v>
      </c>
      <c r="H41" s="21" t="s">
        <v>12</v>
      </c>
      <c r="I41" s="21">
        <v>1</v>
      </c>
      <c r="J41" s="32">
        <v>41983</v>
      </c>
      <c r="K41" s="32">
        <v>41984</v>
      </c>
      <c r="L41" s="21" t="s">
        <v>496</v>
      </c>
      <c r="M41" s="21"/>
      <c r="N41" s="21" t="s">
        <v>30</v>
      </c>
    </row>
    <row r="42" spans="1:16">
      <c r="A42" s="21">
        <v>41</v>
      </c>
      <c r="B42" s="21" t="s">
        <v>611</v>
      </c>
      <c r="C42" s="21" t="s">
        <v>612</v>
      </c>
      <c r="D42" s="21" t="s">
        <v>613</v>
      </c>
      <c r="E42" s="21" t="s">
        <v>609</v>
      </c>
      <c r="F42" s="21">
        <v>67802184</v>
      </c>
      <c r="G42" s="21" t="s">
        <v>69</v>
      </c>
      <c r="H42" s="21" t="s">
        <v>12</v>
      </c>
      <c r="I42" s="21">
        <v>1</v>
      </c>
      <c r="J42" s="32">
        <v>41983</v>
      </c>
      <c r="K42" s="32">
        <v>41984</v>
      </c>
      <c r="L42" s="21" t="s">
        <v>496</v>
      </c>
      <c r="M42" s="21"/>
      <c r="N42" s="21" t="s">
        <v>30</v>
      </c>
    </row>
    <row r="43" spans="1:16">
      <c r="A43" s="21">
        <v>42</v>
      </c>
      <c r="B43" s="21" t="s">
        <v>614</v>
      </c>
      <c r="C43" s="21" t="s">
        <v>615</v>
      </c>
      <c r="D43" s="21" t="s">
        <v>616</v>
      </c>
      <c r="E43" s="21" t="s">
        <v>617</v>
      </c>
      <c r="F43" s="21">
        <v>67813328</v>
      </c>
      <c r="G43" s="21" t="s">
        <v>69</v>
      </c>
      <c r="H43" s="21" t="s">
        <v>11</v>
      </c>
      <c r="I43" s="21">
        <v>1</v>
      </c>
      <c r="J43" s="32">
        <v>41983</v>
      </c>
      <c r="K43" s="32">
        <v>41984</v>
      </c>
      <c r="L43" s="21" t="s">
        <v>496</v>
      </c>
      <c r="M43" s="21"/>
      <c r="N43" s="21" t="s">
        <v>30</v>
      </c>
      <c r="O43" s="28" t="s">
        <v>470</v>
      </c>
      <c r="P43" s="28" t="s">
        <v>57</v>
      </c>
    </row>
    <row r="44" spans="1:16">
      <c r="A44" s="21">
        <v>43</v>
      </c>
      <c r="B44" s="21" t="s">
        <v>619</v>
      </c>
      <c r="C44" s="21" t="s">
        <v>620</v>
      </c>
      <c r="D44" s="21" t="s">
        <v>621</v>
      </c>
      <c r="E44" s="21" t="s">
        <v>618</v>
      </c>
      <c r="F44" s="21">
        <v>67804174</v>
      </c>
      <c r="G44" s="21" t="s">
        <v>69</v>
      </c>
      <c r="H44" s="21" t="s">
        <v>10</v>
      </c>
      <c r="I44" s="21">
        <v>1</v>
      </c>
      <c r="J44" s="32">
        <v>41983</v>
      </c>
      <c r="K44" s="32">
        <v>41984</v>
      </c>
      <c r="L44" s="21" t="s">
        <v>496</v>
      </c>
      <c r="M44" s="21"/>
      <c r="N44" s="21" t="s">
        <v>30</v>
      </c>
      <c r="O44" s="12" t="s">
        <v>327</v>
      </c>
      <c r="P44" s="55">
        <f>SUMIF(M:M,"Vendor",I:I)</f>
        <v>9</v>
      </c>
    </row>
    <row r="45" spans="1:16">
      <c r="A45" s="21">
        <v>44</v>
      </c>
      <c r="B45" s="21" t="s">
        <v>682</v>
      </c>
      <c r="C45" s="21" t="s">
        <v>683</v>
      </c>
      <c r="D45" s="21" t="s">
        <v>684</v>
      </c>
      <c r="E45" s="21" t="s">
        <v>685</v>
      </c>
      <c r="F45" s="21" t="s">
        <v>686</v>
      </c>
      <c r="G45" s="21" t="s">
        <v>69</v>
      </c>
      <c r="H45" s="21" t="s">
        <v>12</v>
      </c>
      <c r="I45" s="21">
        <v>1</v>
      </c>
      <c r="J45" s="32">
        <v>41983</v>
      </c>
      <c r="K45" s="32">
        <v>41984</v>
      </c>
      <c r="L45" s="21" t="s">
        <v>496</v>
      </c>
      <c r="M45" s="21"/>
      <c r="N45" s="21" t="s">
        <v>43</v>
      </c>
      <c r="O45" s="12" t="s">
        <v>471</v>
      </c>
      <c r="P45" s="55">
        <f>SUMIF(M:M,"Change",I:I)</f>
        <v>3</v>
      </c>
    </row>
    <row r="46" spans="1:16">
      <c r="A46" s="21">
        <v>45</v>
      </c>
      <c r="B46" s="21" t="s">
        <v>687</v>
      </c>
      <c r="C46" s="21" t="s">
        <v>688</v>
      </c>
      <c r="D46" s="21" t="s">
        <v>689</v>
      </c>
      <c r="E46" s="21" t="s">
        <v>685</v>
      </c>
      <c r="F46" s="21" t="s">
        <v>690</v>
      </c>
      <c r="G46" s="21" t="s">
        <v>69</v>
      </c>
      <c r="H46" s="21" t="s">
        <v>12</v>
      </c>
      <c r="I46" s="21">
        <v>1</v>
      </c>
      <c r="J46" s="32">
        <v>41983</v>
      </c>
      <c r="K46" s="32">
        <v>41984</v>
      </c>
      <c r="L46" s="21" t="s">
        <v>496</v>
      </c>
      <c r="M46" s="21"/>
      <c r="N46" s="21" t="s">
        <v>43</v>
      </c>
      <c r="O46" s="12" t="s">
        <v>472</v>
      </c>
      <c r="P46" s="55">
        <f>SUMIF(M:M,"CMP",I:I)</f>
        <v>0</v>
      </c>
    </row>
    <row r="47" spans="1:16">
      <c r="A47" s="21">
        <v>46</v>
      </c>
      <c r="B47" s="21" t="s">
        <v>622</v>
      </c>
      <c r="C47" s="21" t="s">
        <v>623</v>
      </c>
      <c r="D47" s="21" t="s">
        <v>624</v>
      </c>
      <c r="E47" s="21" t="s">
        <v>638</v>
      </c>
      <c r="F47" s="21">
        <v>67716896</v>
      </c>
      <c r="G47" s="21" t="s">
        <v>486</v>
      </c>
      <c r="H47" s="21" t="s">
        <v>11</v>
      </c>
      <c r="I47" s="21">
        <v>1</v>
      </c>
      <c r="J47" s="32">
        <v>41984</v>
      </c>
      <c r="K47" s="32">
        <v>41988</v>
      </c>
      <c r="L47" s="21" t="s">
        <v>508</v>
      </c>
      <c r="M47" s="21"/>
      <c r="N47" s="21" t="s">
        <v>30</v>
      </c>
      <c r="O47" s="12" t="s">
        <v>469</v>
      </c>
      <c r="P47" s="55">
        <f>SUMIF(M:M,"SA",I:I)</f>
        <v>0</v>
      </c>
    </row>
    <row r="48" spans="1:16">
      <c r="A48" s="21">
        <v>47</v>
      </c>
      <c r="B48" s="21" t="s">
        <v>625</v>
      </c>
      <c r="C48" s="21" t="s">
        <v>626</v>
      </c>
      <c r="D48" s="21" t="s">
        <v>627</v>
      </c>
      <c r="E48" s="21" t="s">
        <v>636</v>
      </c>
      <c r="F48" s="21">
        <v>67837102</v>
      </c>
      <c r="G48" s="21" t="s">
        <v>628</v>
      </c>
      <c r="H48" s="21" t="s">
        <v>12</v>
      </c>
      <c r="I48" s="21">
        <v>1</v>
      </c>
      <c r="J48" s="32">
        <v>41984</v>
      </c>
      <c r="K48" s="32">
        <v>41988</v>
      </c>
      <c r="L48" s="21" t="s">
        <v>702</v>
      </c>
      <c r="M48" s="21" t="s">
        <v>327</v>
      </c>
      <c r="N48" s="21" t="s">
        <v>30</v>
      </c>
      <c r="O48" s="14" t="s">
        <v>8</v>
      </c>
      <c r="P48" s="15">
        <f>SUM(P44:P47)</f>
        <v>12</v>
      </c>
    </row>
    <row r="49" spans="1:14">
      <c r="A49" s="21">
        <v>48</v>
      </c>
      <c r="B49" s="21" t="s">
        <v>629</v>
      </c>
      <c r="C49" s="21" t="s">
        <v>630</v>
      </c>
      <c r="D49" s="21" t="s">
        <v>631</v>
      </c>
      <c r="E49" s="21" t="s">
        <v>637</v>
      </c>
      <c r="F49" s="21">
        <v>67843660</v>
      </c>
      <c r="G49" s="21" t="s">
        <v>69</v>
      </c>
      <c r="H49" s="21" t="s">
        <v>11</v>
      </c>
      <c r="I49" s="21">
        <v>1</v>
      </c>
      <c r="J49" s="32">
        <v>41984</v>
      </c>
      <c r="K49" s="32">
        <v>41985</v>
      </c>
      <c r="L49" s="21" t="s">
        <v>496</v>
      </c>
      <c r="M49" s="21"/>
      <c r="N49" s="21" t="s">
        <v>30</v>
      </c>
    </row>
    <row r="50" spans="1:14">
      <c r="A50" s="21">
        <v>49</v>
      </c>
      <c r="B50" s="21" t="s">
        <v>632</v>
      </c>
      <c r="C50" s="21" t="s">
        <v>633</v>
      </c>
      <c r="D50" s="21" t="s">
        <v>634</v>
      </c>
      <c r="E50" s="21" t="s">
        <v>636</v>
      </c>
      <c r="F50" s="21">
        <v>67837226</v>
      </c>
      <c r="G50" s="21" t="s">
        <v>635</v>
      </c>
      <c r="H50" s="21" t="s">
        <v>12</v>
      </c>
      <c r="I50" s="21">
        <v>1</v>
      </c>
      <c r="J50" s="32">
        <v>41984</v>
      </c>
      <c r="K50" s="32">
        <v>41988</v>
      </c>
      <c r="L50" s="21" t="s">
        <v>702</v>
      </c>
      <c r="M50" s="21" t="s">
        <v>327</v>
      </c>
      <c r="N50" s="21" t="s">
        <v>30</v>
      </c>
    </row>
    <row r="51" spans="1:14">
      <c r="A51" s="21">
        <v>50</v>
      </c>
      <c r="B51" s="21" t="s">
        <v>639</v>
      </c>
      <c r="C51" s="21" t="s">
        <v>640</v>
      </c>
      <c r="D51" s="21" t="s">
        <v>641</v>
      </c>
      <c r="E51" s="21" t="s">
        <v>637</v>
      </c>
      <c r="F51" s="21">
        <v>67835326</v>
      </c>
      <c r="G51" s="21" t="s">
        <v>69</v>
      </c>
      <c r="H51" s="21" t="s">
        <v>11</v>
      </c>
      <c r="I51" s="21">
        <v>1</v>
      </c>
      <c r="J51" s="32">
        <v>41984</v>
      </c>
      <c r="K51" s="32">
        <v>41985</v>
      </c>
      <c r="L51" s="21" t="s">
        <v>496</v>
      </c>
      <c r="M51" s="21"/>
      <c r="N51" s="21" t="s">
        <v>49</v>
      </c>
    </row>
    <row r="52" spans="1:14">
      <c r="A52" s="21">
        <v>51</v>
      </c>
      <c r="B52" s="21" t="s">
        <v>691</v>
      </c>
      <c r="C52" s="21" t="s">
        <v>692</v>
      </c>
      <c r="D52" s="21" t="s">
        <v>693</v>
      </c>
      <c r="E52" s="21" t="s">
        <v>694</v>
      </c>
      <c r="F52" s="21">
        <v>67826252</v>
      </c>
      <c r="G52" s="21" t="s">
        <v>69</v>
      </c>
      <c r="H52" s="21" t="s">
        <v>10</v>
      </c>
      <c r="I52" s="21">
        <v>1</v>
      </c>
      <c r="J52" s="32">
        <v>41984</v>
      </c>
      <c r="K52" s="32">
        <v>41984</v>
      </c>
      <c r="L52" s="21" t="s">
        <v>496</v>
      </c>
      <c r="M52" s="21"/>
      <c r="N52" s="21" t="s">
        <v>43</v>
      </c>
    </row>
    <row r="53" spans="1:14">
      <c r="A53" s="21">
        <v>52</v>
      </c>
      <c r="B53" s="21" t="s">
        <v>695</v>
      </c>
      <c r="C53" s="21" t="s">
        <v>696</v>
      </c>
      <c r="D53" s="21" t="s">
        <v>697</v>
      </c>
      <c r="E53" s="21" t="s">
        <v>694</v>
      </c>
      <c r="F53" s="21">
        <v>67831986</v>
      </c>
      <c r="G53" s="21" t="s">
        <v>69</v>
      </c>
      <c r="H53" s="21" t="s">
        <v>10</v>
      </c>
      <c r="I53" s="21">
        <v>1</v>
      </c>
      <c r="J53" s="32">
        <v>41984</v>
      </c>
      <c r="K53" s="32">
        <v>41984</v>
      </c>
      <c r="L53" s="21" t="s">
        <v>496</v>
      </c>
      <c r="M53" s="21"/>
      <c r="N53" s="21" t="s">
        <v>43</v>
      </c>
    </row>
    <row r="54" spans="1:14">
      <c r="A54" s="21">
        <v>53</v>
      </c>
      <c r="B54" s="21" t="s">
        <v>642</v>
      </c>
      <c r="C54" s="21" t="s">
        <v>643</v>
      </c>
      <c r="D54" s="21" t="s">
        <v>644</v>
      </c>
      <c r="E54" s="21" t="s">
        <v>645</v>
      </c>
      <c r="F54" s="21">
        <v>67854274</v>
      </c>
      <c r="G54" s="21" t="s">
        <v>69</v>
      </c>
      <c r="H54" s="21" t="s">
        <v>11</v>
      </c>
      <c r="I54" s="21">
        <v>1</v>
      </c>
      <c r="J54" s="32">
        <v>41985</v>
      </c>
      <c r="K54" s="32">
        <v>41988</v>
      </c>
      <c r="L54" s="21" t="s">
        <v>496</v>
      </c>
      <c r="M54" s="21"/>
      <c r="N54" s="21" t="s">
        <v>49</v>
      </c>
    </row>
    <row r="55" spans="1:14">
      <c r="A55" s="21">
        <v>54</v>
      </c>
      <c r="B55" s="21" t="s">
        <v>646</v>
      </c>
      <c r="C55" s="21" t="s">
        <v>66</v>
      </c>
      <c r="D55" s="21" t="s">
        <v>66</v>
      </c>
      <c r="E55" s="21" t="s">
        <v>136</v>
      </c>
      <c r="F55" s="21" t="s">
        <v>66</v>
      </c>
      <c r="G55" s="21" t="s">
        <v>136</v>
      </c>
      <c r="H55" s="21" t="s">
        <v>15</v>
      </c>
      <c r="I55" s="21">
        <v>1</v>
      </c>
      <c r="J55" s="32">
        <v>41985</v>
      </c>
      <c r="K55" s="32">
        <v>41985</v>
      </c>
      <c r="L55" s="21" t="s">
        <v>557</v>
      </c>
      <c r="M55" s="21"/>
      <c r="N55" s="21" t="s">
        <v>49</v>
      </c>
    </row>
    <row r="56" spans="1:14">
      <c r="A56" s="21">
        <v>55</v>
      </c>
      <c r="B56" s="21" t="s">
        <v>647</v>
      </c>
      <c r="C56" s="21" t="s">
        <v>648</v>
      </c>
      <c r="D56" s="21" t="s">
        <v>649</v>
      </c>
      <c r="E56" s="21" t="s">
        <v>638</v>
      </c>
      <c r="F56" s="21">
        <v>67870078</v>
      </c>
      <c r="G56" s="21" t="s">
        <v>69</v>
      </c>
      <c r="H56" s="21" t="s">
        <v>11</v>
      </c>
      <c r="I56" s="21">
        <v>1</v>
      </c>
      <c r="J56" s="32">
        <v>41985</v>
      </c>
      <c r="K56" s="32">
        <v>41988</v>
      </c>
      <c r="L56" s="21" t="s">
        <v>496</v>
      </c>
      <c r="M56" s="21"/>
      <c r="N56" s="21" t="s">
        <v>30</v>
      </c>
    </row>
    <row r="57" spans="1:14">
      <c r="A57" s="21">
        <v>56</v>
      </c>
      <c r="B57" s="21" t="s">
        <v>650</v>
      </c>
      <c r="C57" s="21" t="s">
        <v>651</v>
      </c>
      <c r="D57" s="21" t="s">
        <v>652</v>
      </c>
      <c r="E57" s="21" t="s">
        <v>636</v>
      </c>
      <c r="F57" s="21">
        <v>67863604</v>
      </c>
      <c r="G57" s="21" t="s">
        <v>69</v>
      </c>
      <c r="H57" s="21" t="s">
        <v>12</v>
      </c>
      <c r="I57" s="21">
        <v>1</v>
      </c>
      <c r="J57" s="32">
        <v>41985</v>
      </c>
      <c r="K57" s="32">
        <v>41988</v>
      </c>
      <c r="L57" s="21" t="s">
        <v>702</v>
      </c>
      <c r="M57" s="21" t="s">
        <v>327</v>
      </c>
      <c r="N57" s="21" t="s">
        <v>30</v>
      </c>
    </row>
    <row r="58" spans="1:14">
      <c r="A58" s="21">
        <v>57</v>
      </c>
      <c r="B58" s="21" t="s">
        <v>698</v>
      </c>
      <c r="C58" s="21" t="s">
        <v>699</v>
      </c>
      <c r="D58" s="21" t="s">
        <v>700</v>
      </c>
      <c r="E58" s="21" t="s">
        <v>701</v>
      </c>
      <c r="F58" s="21">
        <v>67798882</v>
      </c>
      <c r="G58" s="21" t="s">
        <v>486</v>
      </c>
      <c r="H58" s="21" t="s">
        <v>11</v>
      </c>
      <c r="I58" s="21">
        <v>1</v>
      </c>
      <c r="J58" s="32">
        <v>41986</v>
      </c>
      <c r="K58" s="32">
        <v>41988</v>
      </c>
      <c r="L58" s="21" t="s">
        <v>702</v>
      </c>
      <c r="M58" s="21" t="s">
        <v>327</v>
      </c>
      <c r="N58" s="21" t="s">
        <v>43</v>
      </c>
    </row>
    <row r="59" spans="1:14">
      <c r="A59" s="21">
        <v>58</v>
      </c>
      <c r="B59" s="21" t="s">
        <v>654</v>
      </c>
      <c r="C59" s="21" t="s">
        <v>655</v>
      </c>
      <c r="D59" s="21" t="s">
        <v>653</v>
      </c>
      <c r="E59" s="21" t="s">
        <v>656</v>
      </c>
      <c r="F59" s="21">
        <v>67804174</v>
      </c>
      <c r="G59" s="21" t="s">
        <v>69</v>
      </c>
      <c r="H59" s="21" t="s">
        <v>10</v>
      </c>
      <c r="I59" s="21">
        <v>1</v>
      </c>
      <c r="J59" s="32">
        <v>41988</v>
      </c>
      <c r="K59" s="32">
        <v>41989</v>
      </c>
      <c r="L59" s="21" t="s">
        <v>496</v>
      </c>
      <c r="M59" s="21"/>
      <c r="N59" s="21" t="s">
        <v>30</v>
      </c>
    </row>
    <row r="60" spans="1:14">
      <c r="A60" s="21">
        <v>59</v>
      </c>
      <c r="B60" s="21" t="s">
        <v>659</v>
      </c>
      <c r="C60" s="21" t="s">
        <v>658</v>
      </c>
      <c r="D60" s="21" t="s">
        <v>657</v>
      </c>
      <c r="E60" s="21" t="s">
        <v>660</v>
      </c>
      <c r="F60" s="21">
        <v>67861770</v>
      </c>
      <c r="G60" s="21" t="s">
        <v>486</v>
      </c>
      <c r="H60" s="21" t="s">
        <v>10</v>
      </c>
      <c r="I60" s="21">
        <v>1</v>
      </c>
      <c r="J60" s="32">
        <v>41988</v>
      </c>
      <c r="K60" s="32">
        <v>41990</v>
      </c>
      <c r="L60" s="21" t="s">
        <v>508</v>
      </c>
      <c r="M60" s="21"/>
      <c r="N60" s="21" t="s">
        <v>30</v>
      </c>
    </row>
    <row r="61" spans="1:14" ht="25.5">
      <c r="A61" s="21">
        <v>60</v>
      </c>
      <c r="B61" s="21" t="s">
        <v>704</v>
      </c>
      <c r="C61" s="21" t="s">
        <v>705</v>
      </c>
      <c r="D61" s="21" t="s">
        <v>706</v>
      </c>
      <c r="E61" s="21" t="s">
        <v>707</v>
      </c>
      <c r="F61" s="21" t="s">
        <v>703</v>
      </c>
      <c r="G61" s="21" t="s">
        <v>708</v>
      </c>
      <c r="H61" s="21" t="s">
        <v>11</v>
      </c>
      <c r="I61" s="21">
        <v>1</v>
      </c>
      <c r="J61" s="32">
        <v>41988</v>
      </c>
      <c r="K61" s="32">
        <v>41989</v>
      </c>
      <c r="L61" s="21" t="s">
        <v>721</v>
      </c>
      <c r="M61" s="21"/>
      <c r="N61" s="21" t="s">
        <v>30</v>
      </c>
    </row>
    <row r="62" spans="1:14">
      <c r="A62" s="21">
        <v>61</v>
      </c>
      <c r="B62" s="21" t="s">
        <v>726</v>
      </c>
      <c r="C62" s="21" t="s">
        <v>727</v>
      </c>
      <c r="D62" s="21" t="s">
        <v>728</v>
      </c>
      <c r="E62" s="21" t="s">
        <v>729</v>
      </c>
      <c r="F62" s="21" t="s">
        <v>730</v>
      </c>
      <c r="G62" s="21" t="s">
        <v>69</v>
      </c>
      <c r="H62" s="21" t="s">
        <v>12</v>
      </c>
      <c r="I62" s="21">
        <v>1</v>
      </c>
      <c r="J62" s="32">
        <v>41988</v>
      </c>
      <c r="K62" s="32">
        <v>41989</v>
      </c>
      <c r="L62" s="21" t="s">
        <v>496</v>
      </c>
      <c r="M62" s="21"/>
      <c r="N62" s="21" t="s">
        <v>49</v>
      </c>
    </row>
    <row r="63" spans="1:14">
      <c r="A63" s="21">
        <v>62</v>
      </c>
      <c r="B63" s="21" t="s">
        <v>731</v>
      </c>
      <c r="C63" s="21" t="s">
        <v>732</v>
      </c>
      <c r="D63" s="21" t="s">
        <v>733</v>
      </c>
      <c r="E63" s="21" t="s">
        <v>729</v>
      </c>
      <c r="F63" s="21">
        <v>67863604</v>
      </c>
      <c r="G63" s="21" t="s">
        <v>69</v>
      </c>
      <c r="H63" s="21" t="s">
        <v>12</v>
      </c>
      <c r="I63" s="21">
        <v>1</v>
      </c>
      <c r="J63" s="32">
        <v>41988</v>
      </c>
      <c r="K63" s="32">
        <v>41989</v>
      </c>
      <c r="L63" s="21" t="s">
        <v>496</v>
      </c>
      <c r="M63" s="21"/>
      <c r="N63" s="21" t="s">
        <v>49</v>
      </c>
    </row>
    <row r="64" spans="1:14">
      <c r="A64" s="21">
        <v>63</v>
      </c>
      <c r="B64" s="21" t="s">
        <v>749</v>
      </c>
      <c r="C64" s="21" t="s">
        <v>750</v>
      </c>
      <c r="D64" s="21" t="s">
        <v>751</v>
      </c>
      <c r="E64" s="21" t="s">
        <v>752</v>
      </c>
      <c r="F64" s="21">
        <v>67923834</v>
      </c>
      <c r="G64" s="21" t="s">
        <v>69</v>
      </c>
      <c r="H64" s="21" t="s">
        <v>12</v>
      </c>
      <c r="I64" s="21">
        <v>1</v>
      </c>
      <c r="J64" s="32">
        <v>41988</v>
      </c>
      <c r="K64" s="32">
        <v>41989</v>
      </c>
      <c r="L64" s="21" t="s">
        <v>496</v>
      </c>
      <c r="M64" s="21"/>
      <c r="N64" s="21" t="s">
        <v>43</v>
      </c>
    </row>
    <row r="65" spans="1:14">
      <c r="A65" s="21">
        <v>64</v>
      </c>
      <c r="B65" s="21" t="s">
        <v>753</v>
      </c>
      <c r="C65" s="21" t="s">
        <v>754</v>
      </c>
      <c r="D65" s="21" t="s">
        <v>755</v>
      </c>
      <c r="E65" s="21" t="s">
        <v>756</v>
      </c>
      <c r="F65" s="21">
        <v>67927918</v>
      </c>
      <c r="G65" s="21" t="s">
        <v>69</v>
      </c>
      <c r="H65" s="21" t="s">
        <v>10</v>
      </c>
      <c r="I65" s="21">
        <v>1</v>
      </c>
      <c r="J65" s="32">
        <v>41988</v>
      </c>
      <c r="K65" s="32">
        <v>41990</v>
      </c>
      <c r="L65" s="21" t="s">
        <v>216</v>
      </c>
      <c r="M65" s="21" t="s">
        <v>327</v>
      </c>
      <c r="N65" s="21" t="s">
        <v>43</v>
      </c>
    </row>
    <row r="66" spans="1:14">
      <c r="A66" s="21">
        <v>65</v>
      </c>
      <c r="B66" s="21" t="s">
        <v>709</v>
      </c>
      <c r="C66" s="21" t="s">
        <v>710</v>
      </c>
      <c r="D66" s="21" t="s">
        <v>711</v>
      </c>
      <c r="E66" s="21" t="s">
        <v>716</v>
      </c>
      <c r="F66" s="21">
        <v>67946832</v>
      </c>
      <c r="G66" s="21" t="s">
        <v>69</v>
      </c>
      <c r="H66" s="21" t="s">
        <v>12</v>
      </c>
      <c r="I66" s="21">
        <v>1</v>
      </c>
      <c r="J66" s="32">
        <v>41989</v>
      </c>
      <c r="K66" s="32">
        <v>41991</v>
      </c>
      <c r="L66" s="21" t="s">
        <v>496</v>
      </c>
      <c r="M66" s="21"/>
      <c r="N66" s="21" t="s">
        <v>30</v>
      </c>
    </row>
    <row r="67" spans="1:14">
      <c r="A67" s="21">
        <v>66</v>
      </c>
      <c r="B67" s="21" t="s">
        <v>712</v>
      </c>
      <c r="C67" s="21" t="s">
        <v>713</v>
      </c>
      <c r="D67" s="21" t="s">
        <v>714</v>
      </c>
      <c r="E67" s="21" t="s">
        <v>716</v>
      </c>
      <c r="F67" s="21" t="s">
        <v>715</v>
      </c>
      <c r="G67" s="21" t="s">
        <v>69</v>
      </c>
      <c r="H67" s="21" t="s">
        <v>12</v>
      </c>
      <c r="I67" s="21">
        <v>1</v>
      </c>
      <c r="J67" s="32">
        <v>41989</v>
      </c>
      <c r="K67" s="32">
        <v>41991</v>
      </c>
      <c r="L67" s="21" t="s">
        <v>496</v>
      </c>
      <c r="M67" s="21"/>
      <c r="N67" s="21" t="s">
        <v>30</v>
      </c>
    </row>
    <row r="68" spans="1:14">
      <c r="A68" s="21">
        <v>67</v>
      </c>
      <c r="B68" s="21" t="s">
        <v>717</v>
      </c>
      <c r="C68" s="21" t="s">
        <v>718</v>
      </c>
      <c r="D68" s="21" t="s">
        <v>719</v>
      </c>
      <c r="E68" s="21" t="s">
        <v>720</v>
      </c>
      <c r="F68" s="21">
        <v>67957948</v>
      </c>
      <c r="G68" s="21" t="s">
        <v>69</v>
      </c>
      <c r="H68" s="21" t="s">
        <v>12</v>
      </c>
      <c r="I68" s="21">
        <v>1</v>
      </c>
      <c r="J68" s="32">
        <v>41990</v>
      </c>
      <c r="K68" s="32">
        <v>41992</v>
      </c>
      <c r="L68" s="21" t="s">
        <v>496</v>
      </c>
      <c r="M68" s="21"/>
      <c r="N68" s="21" t="s">
        <v>30</v>
      </c>
    </row>
    <row r="69" spans="1:14">
      <c r="A69" s="21">
        <v>68</v>
      </c>
      <c r="B69" s="21" t="s">
        <v>722</v>
      </c>
      <c r="C69" s="21" t="s">
        <v>723</v>
      </c>
      <c r="D69" s="21" t="s">
        <v>724</v>
      </c>
      <c r="E69" s="21" t="s">
        <v>725</v>
      </c>
      <c r="F69" s="21">
        <v>67949256</v>
      </c>
      <c r="G69" s="21" t="s">
        <v>69</v>
      </c>
      <c r="H69" s="21" t="s">
        <v>10</v>
      </c>
      <c r="I69" s="21">
        <v>1</v>
      </c>
      <c r="J69" s="32">
        <v>41990</v>
      </c>
      <c r="K69" s="32">
        <v>41961</v>
      </c>
      <c r="L69" s="21" t="s">
        <v>496</v>
      </c>
      <c r="M69" s="21"/>
      <c r="N69" s="21" t="s">
        <v>49</v>
      </c>
    </row>
    <row r="70" spans="1:14">
      <c r="A70" s="21">
        <v>69</v>
      </c>
      <c r="B70" s="21" t="s">
        <v>757</v>
      </c>
      <c r="C70" s="21" t="s">
        <v>758</v>
      </c>
      <c r="D70" s="21" t="s">
        <v>759</v>
      </c>
      <c r="E70" s="21" t="s">
        <v>760</v>
      </c>
      <c r="F70" s="21">
        <v>67981274</v>
      </c>
      <c r="G70" s="21" t="s">
        <v>69</v>
      </c>
      <c r="H70" s="21" t="s">
        <v>10</v>
      </c>
      <c r="I70" s="21">
        <v>1</v>
      </c>
      <c r="J70" s="32">
        <v>41990</v>
      </c>
      <c r="K70" s="32">
        <v>41992</v>
      </c>
      <c r="L70" s="21" t="s">
        <v>496</v>
      </c>
      <c r="M70" s="21"/>
      <c r="N70" s="21" t="s">
        <v>43</v>
      </c>
    </row>
    <row r="71" spans="1:14">
      <c r="A71" s="21">
        <v>70</v>
      </c>
      <c r="B71" s="21" t="s">
        <v>761</v>
      </c>
      <c r="C71" s="21" t="s">
        <v>762</v>
      </c>
      <c r="D71" s="21" t="s">
        <v>763</v>
      </c>
      <c r="E71" s="21" t="s">
        <v>764</v>
      </c>
      <c r="F71" s="21">
        <v>67927918</v>
      </c>
      <c r="G71" s="21" t="s">
        <v>69</v>
      </c>
      <c r="H71" s="21" t="s">
        <v>10</v>
      </c>
      <c r="I71" s="21">
        <v>1</v>
      </c>
      <c r="J71" s="32">
        <v>41990</v>
      </c>
      <c r="K71" s="32">
        <v>41990</v>
      </c>
      <c r="L71" s="21" t="s">
        <v>496</v>
      </c>
      <c r="M71" s="21"/>
      <c r="N71" s="21" t="s">
        <v>43</v>
      </c>
    </row>
    <row r="72" spans="1:14">
      <c r="A72" s="21">
        <v>71</v>
      </c>
      <c r="B72" s="21" t="s">
        <v>765</v>
      </c>
      <c r="C72" s="21" t="s">
        <v>766</v>
      </c>
      <c r="D72" s="21" t="s">
        <v>767</v>
      </c>
      <c r="E72" s="21" t="s">
        <v>768</v>
      </c>
      <c r="F72" s="21">
        <v>67981104</v>
      </c>
      <c r="G72" s="21" t="s">
        <v>69</v>
      </c>
      <c r="H72" s="21" t="s">
        <v>12</v>
      </c>
      <c r="I72" s="21">
        <v>1</v>
      </c>
      <c r="J72" s="32">
        <v>41990</v>
      </c>
      <c r="K72" s="32">
        <v>41992</v>
      </c>
      <c r="L72" s="21" t="s">
        <v>496</v>
      </c>
      <c r="M72" s="21"/>
      <c r="N72" s="21" t="s">
        <v>43</v>
      </c>
    </row>
    <row r="73" spans="1:14">
      <c r="A73" s="21">
        <v>72</v>
      </c>
      <c r="B73" s="21" t="s">
        <v>769</v>
      </c>
      <c r="C73" s="21" t="s">
        <v>770</v>
      </c>
      <c r="D73" s="21" t="s">
        <v>771</v>
      </c>
      <c r="E73" s="21" t="s">
        <v>772</v>
      </c>
      <c r="F73" s="21" t="s">
        <v>773</v>
      </c>
      <c r="G73" s="21" t="s">
        <v>69</v>
      </c>
      <c r="H73" s="21" t="s">
        <v>10</v>
      </c>
      <c r="I73" s="21">
        <v>1</v>
      </c>
      <c r="J73" s="32">
        <v>41990</v>
      </c>
      <c r="K73" s="32">
        <v>41990</v>
      </c>
      <c r="L73" s="21" t="s">
        <v>496</v>
      </c>
      <c r="M73" s="21"/>
      <c r="N73" s="21" t="s">
        <v>43</v>
      </c>
    </row>
    <row r="74" spans="1:14">
      <c r="A74" s="21">
        <v>73</v>
      </c>
      <c r="B74" s="21" t="s">
        <v>782</v>
      </c>
      <c r="C74" s="21" t="s">
        <v>783</v>
      </c>
      <c r="D74" s="21" t="s">
        <v>784</v>
      </c>
      <c r="E74" s="21" t="s">
        <v>785</v>
      </c>
      <c r="F74" s="21">
        <v>67397040</v>
      </c>
      <c r="G74" s="21" t="s">
        <v>71</v>
      </c>
      <c r="H74" s="21" t="s">
        <v>10</v>
      </c>
      <c r="I74" s="21">
        <v>1</v>
      </c>
      <c r="J74" s="32">
        <v>41990</v>
      </c>
      <c r="K74" s="32">
        <v>41992</v>
      </c>
      <c r="L74" s="21" t="s">
        <v>786</v>
      </c>
      <c r="M74" s="21"/>
      <c r="N74" s="21" t="s">
        <v>30</v>
      </c>
    </row>
    <row r="75" spans="1:14">
      <c r="A75" s="21">
        <v>74</v>
      </c>
      <c r="B75" s="21" t="s">
        <v>734</v>
      </c>
      <c r="C75" s="21" t="s">
        <v>735</v>
      </c>
      <c r="D75" s="21" t="s">
        <v>736</v>
      </c>
      <c r="E75" s="21" t="s">
        <v>720</v>
      </c>
      <c r="F75" s="21">
        <v>67977986</v>
      </c>
      <c r="G75" s="21" t="s">
        <v>69</v>
      </c>
      <c r="H75" s="21" t="s">
        <v>12</v>
      </c>
      <c r="I75" s="21">
        <v>1</v>
      </c>
      <c r="J75" s="32">
        <v>41991</v>
      </c>
      <c r="K75" s="32">
        <v>41992</v>
      </c>
      <c r="L75" s="21" t="s">
        <v>496</v>
      </c>
      <c r="M75" s="21"/>
      <c r="N75" s="21" t="s">
        <v>49</v>
      </c>
    </row>
    <row r="76" spans="1:14">
      <c r="A76" s="21">
        <v>75</v>
      </c>
      <c r="B76" s="21" t="s">
        <v>774</v>
      </c>
      <c r="C76" s="21" t="s">
        <v>775</v>
      </c>
      <c r="D76" s="21" t="s">
        <v>776</v>
      </c>
      <c r="E76" s="21" t="s">
        <v>777</v>
      </c>
      <c r="F76" s="21">
        <v>68019540</v>
      </c>
      <c r="G76" s="21" t="s">
        <v>69</v>
      </c>
      <c r="H76" s="21" t="s">
        <v>12</v>
      </c>
      <c r="I76" s="21">
        <v>1</v>
      </c>
      <c r="J76" s="32">
        <v>41991</v>
      </c>
      <c r="K76" s="32">
        <v>41995</v>
      </c>
      <c r="L76" s="21" t="s">
        <v>496</v>
      </c>
      <c r="M76" s="21"/>
      <c r="N76" s="21" t="s">
        <v>43</v>
      </c>
    </row>
    <row r="77" spans="1:14">
      <c r="A77" s="21">
        <v>76</v>
      </c>
      <c r="B77" s="21" t="s">
        <v>778</v>
      </c>
      <c r="C77" s="21" t="s">
        <v>779</v>
      </c>
      <c r="D77" s="21" t="s">
        <v>780</v>
      </c>
      <c r="E77" s="21" t="s">
        <v>781</v>
      </c>
      <c r="F77" s="21">
        <v>67798882</v>
      </c>
      <c r="G77" s="21" t="s">
        <v>486</v>
      </c>
      <c r="H77" s="21" t="s">
        <v>11</v>
      </c>
      <c r="I77" s="21">
        <v>1</v>
      </c>
      <c r="J77" s="32">
        <v>41991</v>
      </c>
      <c r="K77" s="32">
        <v>41995</v>
      </c>
      <c r="L77" s="21" t="s">
        <v>496</v>
      </c>
      <c r="M77" s="21"/>
      <c r="N77" s="21" t="s">
        <v>43</v>
      </c>
    </row>
    <row r="78" spans="1:14">
      <c r="A78" s="21">
        <v>77</v>
      </c>
      <c r="B78" s="21" t="s">
        <v>744</v>
      </c>
      <c r="C78" s="21" t="s">
        <v>745</v>
      </c>
      <c r="D78" s="21" t="s">
        <v>746</v>
      </c>
      <c r="E78" s="21" t="s">
        <v>747</v>
      </c>
      <c r="F78" s="21">
        <v>68005722</v>
      </c>
      <c r="G78" s="21" t="s">
        <v>486</v>
      </c>
      <c r="H78" s="21" t="s">
        <v>12</v>
      </c>
      <c r="I78" s="21">
        <v>1</v>
      </c>
      <c r="J78" s="32">
        <v>41991</v>
      </c>
      <c r="K78" s="32">
        <v>41995</v>
      </c>
      <c r="L78" s="21" t="s">
        <v>702</v>
      </c>
      <c r="M78" s="21" t="s">
        <v>327</v>
      </c>
      <c r="N78" s="21" t="s">
        <v>49</v>
      </c>
    </row>
    <row r="79" spans="1:14">
      <c r="A79" s="21">
        <v>78</v>
      </c>
      <c r="B79" s="21" t="s">
        <v>737</v>
      </c>
      <c r="C79" s="21" t="s">
        <v>738</v>
      </c>
      <c r="D79" s="21" t="s">
        <v>740</v>
      </c>
      <c r="E79" s="21" t="s">
        <v>739</v>
      </c>
      <c r="F79" s="21">
        <v>68009864</v>
      </c>
      <c r="G79" s="21" t="s">
        <v>69</v>
      </c>
      <c r="H79" s="21" t="s">
        <v>10</v>
      </c>
      <c r="I79" s="21">
        <v>1</v>
      </c>
      <c r="J79" s="32">
        <v>41992</v>
      </c>
      <c r="K79" s="32">
        <v>41995</v>
      </c>
      <c r="L79" s="21" t="s">
        <v>496</v>
      </c>
      <c r="M79" s="21"/>
      <c r="N79" s="21" t="s">
        <v>49</v>
      </c>
    </row>
    <row r="80" spans="1:14">
      <c r="A80" s="21">
        <v>79</v>
      </c>
      <c r="B80" s="21" t="s">
        <v>741</v>
      </c>
      <c r="C80" s="21" t="s">
        <v>742</v>
      </c>
      <c r="D80" s="21" t="s">
        <v>743</v>
      </c>
      <c r="E80" s="21" t="s">
        <v>739</v>
      </c>
      <c r="F80" s="21">
        <v>68009514</v>
      </c>
      <c r="G80" s="21" t="s">
        <v>69</v>
      </c>
      <c r="H80" s="21" t="s">
        <v>10</v>
      </c>
      <c r="I80" s="21">
        <v>1</v>
      </c>
      <c r="J80" s="32">
        <v>41992</v>
      </c>
      <c r="K80" s="32">
        <v>41995</v>
      </c>
      <c r="L80" s="21" t="s">
        <v>496</v>
      </c>
      <c r="M80" s="21"/>
      <c r="N80" s="21" t="s">
        <v>49</v>
      </c>
    </row>
    <row r="81" spans="1:14">
      <c r="A81" s="21">
        <v>80</v>
      </c>
      <c r="B81" s="21" t="s">
        <v>748</v>
      </c>
      <c r="C81" s="21" t="s">
        <v>66</v>
      </c>
      <c r="D81" s="21" t="s">
        <v>66</v>
      </c>
      <c r="E81" s="21" t="s">
        <v>136</v>
      </c>
      <c r="F81" s="21" t="s">
        <v>66</v>
      </c>
      <c r="G81" s="21" t="s">
        <v>136</v>
      </c>
      <c r="H81" s="21" t="s">
        <v>15</v>
      </c>
      <c r="I81" s="21">
        <v>1</v>
      </c>
      <c r="J81" s="32">
        <v>41992</v>
      </c>
      <c r="K81" s="32">
        <v>41992</v>
      </c>
      <c r="L81" s="21" t="s">
        <v>557</v>
      </c>
      <c r="M81" s="21"/>
      <c r="N81" s="21" t="s">
        <v>49</v>
      </c>
    </row>
    <row r="82" spans="1:14">
      <c r="A82" s="21">
        <v>81</v>
      </c>
      <c r="B82" s="21" t="s">
        <v>787</v>
      </c>
      <c r="C82" s="21" t="s">
        <v>788</v>
      </c>
      <c r="D82" s="21" t="s">
        <v>789</v>
      </c>
      <c r="E82" s="21" t="s">
        <v>790</v>
      </c>
      <c r="F82" s="21">
        <v>68037450</v>
      </c>
      <c r="G82" s="21" t="s">
        <v>69</v>
      </c>
      <c r="H82" s="21" t="s">
        <v>12</v>
      </c>
      <c r="I82" s="21">
        <v>1</v>
      </c>
      <c r="J82" s="32">
        <v>41995</v>
      </c>
      <c r="K82" s="32">
        <v>41996</v>
      </c>
      <c r="L82" s="21" t="s">
        <v>496</v>
      </c>
      <c r="M82" s="21"/>
      <c r="N82" s="21" t="s">
        <v>49</v>
      </c>
    </row>
    <row r="83" spans="1:14">
      <c r="A83" s="21">
        <v>82</v>
      </c>
      <c r="B83" s="21" t="s">
        <v>791</v>
      </c>
      <c r="C83" s="21" t="s">
        <v>792</v>
      </c>
      <c r="D83" s="21" t="s">
        <v>793</v>
      </c>
      <c r="E83" s="21" t="s">
        <v>790</v>
      </c>
      <c r="F83" s="21">
        <v>68065430</v>
      </c>
      <c r="G83" s="21" t="s">
        <v>69</v>
      </c>
      <c r="H83" s="21" t="s">
        <v>12</v>
      </c>
      <c r="I83" s="21">
        <v>1</v>
      </c>
      <c r="J83" s="32">
        <v>41995</v>
      </c>
      <c r="K83" s="32">
        <v>41996</v>
      </c>
      <c r="L83" s="21" t="s">
        <v>496</v>
      </c>
      <c r="M83" s="21"/>
      <c r="N83" s="21" t="s">
        <v>49</v>
      </c>
    </row>
    <row r="84" spans="1:14">
      <c r="A84" s="21">
        <v>83</v>
      </c>
      <c r="B84" s="21" t="s">
        <v>794</v>
      </c>
      <c r="C84" s="21" t="s">
        <v>795</v>
      </c>
      <c r="D84" s="21" t="s">
        <v>796</v>
      </c>
      <c r="E84" s="21" t="s">
        <v>797</v>
      </c>
      <c r="F84" s="21">
        <v>68061484</v>
      </c>
      <c r="G84" s="21" t="s">
        <v>71</v>
      </c>
      <c r="H84" s="21" t="s">
        <v>798</v>
      </c>
      <c r="I84" s="21">
        <v>1</v>
      </c>
      <c r="J84" s="32">
        <v>41995</v>
      </c>
      <c r="K84" s="32">
        <v>41996</v>
      </c>
      <c r="L84" s="21" t="s">
        <v>786</v>
      </c>
      <c r="M84" s="21"/>
      <c r="N84" s="21" t="s">
        <v>49</v>
      </c>
    </row>
    <row r="85" spans="1:14">
      <c r="A85" s="21">
        <v>84</v>
      </c>
      <c r="B85" s="21" t="s">
        <v>799</v>
      </c>
      <c r="C85" s="21" t="s">
        <v>800</v>
      </c>
      <c r="D85" s="21" t="s">
        <v>801</v>
      </c>
      <c r="E85" s="21" t="s">
        <v>790</v>
      </c>
      <c r="F85" s="21">
        <v>68059036</v>
      </c>
      <c r="G85" s="21" t="s">
        <v>69</v>
      </c>
      <c r="H85" s="21" t="s">
        <v>12</v>
      </c>
      <c r="I85" s="21">
        <v>1</v>
      </c>
      <c r="J85" s="32">
        <v>41995</v>
      </c>
      <c r="K85" s="32">
        <v>41996</v>
      </c>
      <c r="L85" s="21" t="s">
        <v>496</v>
      </c>
      <c r="M85" s="21"/>
      <c r="N85" s="21" t="s">
        <v>49</v>
      </c>
    </row>
    <row r="86" spans="1:14">
      <c r="A86" s="21">
        <v>85</v>
      </c>
      <c r="B86" s="21" t="s">
        <v>802</v>
      </c>
      <c r="C86" s="21" t="s">
        <v>804</v>
      </c>
      <c r="D86" s="21" t="s">
        <v>805</v>
      </c>
      <c r="E86" s="21" t="s">
        <v>790</v>
      </c>
      <c r="F86" s="21" t="s">
        <v>803</v>
      </c>
      <c r="G86" s="21" t="s">
        <v>69</v>
      </c>
      <c r="H86" s="21" t="s">
        <v>12</v>
      </c>
      <c r="I86" s="21">
        <v>1</v>
      </c>
      <c r="J86" s="32">
        <v>41995</v>
      </c>
      <c r="K86" s="32">
        <v>41996</v>
      </c>
      <c r="L86" s="21" t="s">
        <v>496</v>
      </c>
      <c r="M86" s="21"/>
      <c r="N86" s="21" t="s">
        <v>49</v>
      </c>
    </row>
    <row r="87" spans="1:14">
      <c r="A87" s="21">
        <v>86</v>
      </c>
      <c r="B87" s="21" t="s">
        <v>842</v>
      </c>
      <c r="C87" s="21" t="s">
        <v>843</v>
      </c>
      <c r="D87" s="21" t="s">
        <v>844</v>
      </c>
      <c r="E87" s="21" t="s">
        <v>848</v>
      </c>
      <c r="F87" s="21">
        <v>68073744</v>
      </c>
      <c r="G87" s="21" t="s">
        <v>69</v>
      </c>
      <c r="H87" s="21" t="s">
        <v>11</v>
      </c>
      <c r="I87" s="21">
        <v>1</v>
      </c>
      <c r="J87" s="32">
        <v>41995</v>
      </c>
      <c r="K87" s="32">
        <v>41996</v>
      </c>
      <c r="L87" s="21" t="s">
        <v>702</v>
      </c>
      <c r="M87" s="21" t="s">
        <v>327</v>
      </c>
      <c r="N87" s="21" t="s">
        <v>30</v>
      </c>
    </row>
    <row r="88" spans="1:14">
      <c r="A88" s="21">
        <v>87</v>
      </c>
      <c r="B88" s="21" t="s">
        <v>845</v>
      </c>
      <c r="C88" s="21" t="s">
        <v>846</v>
      </c>
      <c r="D88" s="21" t="s">
        <v>847</v>
      </c>
      <c r="E88" s="21" t="s">
        <v>809</v>
      </c>
      <c r="F88" s="21">
        <v>68093178</v>
      </c>
      <c r="G88" s="21" t="s">
        <v>69</v>
      </c>
      <c r="H88" s="21" t="s">
        <v>12</v>
      </c>
      <c r="I88" s="21">
        <v>1</v>
      </c>
      <c r="J88" s="32">
        <v>41995</v>
      </c>
      <c r="K88" s="32">
        <v>41997</v>
      </c>
      <c r="L88" s="21" t="s">
        <v>496</v>
      </c>
      <c r="M88" s="21"/>
      <c r="N88" s="21" t="s">
        <v>30</v>
      </c>
    </row>
    <row r="89" spans="1:14">
      <c r="A89" s="21">
        <v>88</v>
      </c>
      <c r="B89" s="21" t="s">
        <v>849</v>
      </c>
      <c r="C89" s="21" t="s">
        <v>850</v>
      </c>
      <c r="D89" s="21" t="s">
        <v>851</v>
      </c>
      <c r="E89" s="21" t="s">
        <v>814</v>
      </c>
      <c r="F89" s="21">
        <v>68060438</v>
      </c>
      <c r="G89" s="21" t="s">
        <v>69</v>
      </c>
      <c r="H89" s="21" t="s">
        <v>10</v>
      </c>
      <c r="I89" s="21">
        <v>1</v>
      </c>
      <c r="J89" s="32">
        <v>41995</v>
      </c>
      <c r="K89" s="32">
        <v>41997</v>
      </c>
      <c r="L89" s="21" t="s">
        <v>496</v>
      </c>
      <c r="M89" s="21"/>
      <c r="N89" s="21" t="s">
        <v>30</v>
      </c>
    </row>
    <row r="90" spans="1:14">
      <c r="A90" s="21">
        <v>89</v>
      </c>
      <c r="B90" s="21" t="s">
        <v>852</v>
      </c>
      <c r="C90" s="21" t="s">
        <v>853</v>
      </c>
      <c r="D90" s="21" t="s">
        <v>854</v>
      </c>
      <c r="E90" s="21" t="s">
        <v>814</v>
      </c>
      <c r="F90" s="21">
        <v>68061406</v>
      </c>
      <c r="G90" s="21" t="s">
        <v>69</v>
      </c>
      <c r="H90" s="21" t="s">
        <v>10</v>
      </c>
      <c r="I90" s="21">
        <v>1</v>
      </c>
      <c r="J90" s="32">
        <v>41995</v>
      </c>
      <c r="K90" s="32">
        <v>41997</v>
      </c>
      <c r="L90" s="21" t="s">
        <v>496</v>
      </c>
      <c r="M90" s="21"/>
      <c r="N90" s="21" t="s">
        <v>30</v>
      </c>
    </row>
    <row r="91" spans="1:14">
      <c r="A91" s="21">
        <v>90</v>
      </c>
      <c r="B91" s="21" t="s">
        <v>806</v>
      </c>
      <c r="C91" s="21" t="s">
        <v>807</v>
      </c>
      <c r="D91" s="21" t="s">
        <v>808</v>
      </c>
      <c r="E91" s="21" t="s">
        <v>809</v>
      </c>
      <c r="F91" s="21">
        <v>68112308</v>
      </c>
      <c r="G91" s="21" t="s">
        <v>69</v>
      </c>
      <c r="H91" s="21" t="s">
        <v>12</v>
      </c>
      <c r="I91" s="21">
        <v>1</v>
      </c>
      <c r="J91" s="32">
        <v>41996</v>
      </c>
      <c r="K91" s="32">
        <v>41997</v>
      </c>
      <c r="L91" s="21" t="s">
        <v>702</v>
      </c>
      <c r="M91" s="21" t="s">
        <v>327</v>
      </c>
      <c r="N91" s="21" t="s">
        <v>49</v>
      </c>
    </row>
    <row r="92" spans="1:14">
      <c r="A92" s="21">
        <v>91</v>
      </c>
      <c r="B92" s="21" t="s">
        <v>810</v>
      </c>
      <c r="C92" s="21" t="s">
        <v>811</v>
      </c>
      <c r="D92" s="21" t="s">
        <v>813</v>
      </c>
      <c r="E92" s="21" t="s">
        <v>814</v>
      </c>
      <c r="F92" s="21" t="s">
        <v>812</v>
      </c>
      <c r="G92" s="21" t="s">
        <v>670</v>
      </c>
      <c r="H92" s="21" t="s">
        <v>10</v>
      </c>
      <c r="I92" s="21">
        <v>1</v>
      </c>
      <c r="J92" s="32">
        <v>41996</v>
      </c>
      <c r="K92" s="32">
        <v>41997</v>
      </c>
      <c r="L92" s="21" t="s">
        <v>815</v>
      </c>
      <c r="M92" s="21"/>
      <c r="N92" s="21" t="s">
        <v>49</v>
      </c>
    </row>
    <row r="93" spans="1:14">
      <c r="A93" s="21">
        <v>92</v>
      </c>
      <c r="B93" s="21" t="s">
        <v>816</v>
      </c>
      <c r="C93" s="21" t="s">
        <v>817</v>
      </c>
      <c r="D93" s="21" t="s">
        <v>818</v>
      </c>
      <c r="E93" s="21" t="s">
        <v>814</v>
      </c>
      <c r="F93" s="21" t="s">
        <v>819</v>
      </c>
      <c r="G93" s="21" t="s">
        <v>69</v>
      </c>
      <c r="H93" s="21" t="s">
        <v>10</v>
      </c>
      <c r="I93" s="21">
        <v>1</v>
      </c>
      <c r="J93" s="32">
        <v>41996</v>
      </c>
      <c r="K93" s="32">
        <v>41997</v>
      </c>
      <c r="L93" s="21" t="s">
        <v>496</v>
      </c>
      <c r="M93" s="21"/>
      <c r="N93" s="21" t="s">
        <v>49</v>
      </c>
    </row>
    <row r="94" spans="1:14">
      <c r="A94" s="21">
        <v>93</v>
      </c>
      <c r="B94" s="21" t="s">
        <v>820</v>
      </c>
      <c r="C94" s="21" t="s">
        <v>821</v>
      </c>
      <c r="D94" s="21" t="s">
        <v>822</v>
      </c>
      <c r="E94" s="21" t="s">
        <v>823</v>
      </c>
      <c r="F94" s="21">
        <v>68113438</v>
      </c>
      <c r="G94" s="21" t="s">
        <v>69</v>
      </c>
      <c r="H94" s="21" t="s">
        <v>12</v>
      </c>
      <c r="I94" s="21">
        <v>1</v>
      </c>
      <c r="J94" s="32">
        <v>41997</v>
      </c>
      <c r="K94" s="32">
        <v>41999</v>
      </c>
      <c r="L94" s="21" t="s">
        <v>496</v>
      </c>
      <c r="M94" s="21"/>
      <c r="N94" s="21" t="s">
        <v>49</v>
      </c>
    </row>
    <row r="95" spans="1:14">
      <c r="A95" s="21">
        <v>94</v>
      </c>
      <c r="B95" s="21" t="s">
        <v>824</v>
      </c>
      <c r="C95" s="21" t="s">
        <v>825</v>
      </c>
      <c r="D95" s="21" t="s">
        <v>826</v>
      </c>
      <c r="E95" s="21" t="s">
        <v>827</v>
      </c>
      <c r="F95" s="21">
        <v>68128672</v>
      </c>
      <c r="G95" s="21" t="s">
        <v>69</v>
      </c>
      <c r="H95" s="21" t="s">
        <v>10</v>
      </c>
      <c r="I95" s="21">
        <v>1</v>
      </c>
      <c r="J95" s="32">
        <v>41997</v>
      </c>
      <c r="K95" s="32">
        <v>41999</v>
      </c>
      <c r="L95" s="21" t="s">
        <v>496</v>
      </c>
      <c r="M95" s="21"/>
      <c r="N95" s="21" t="s">
        <v>49</v>
      </c>
    </row>
    <row r="96" spans="1:14">
      <c r="A96" s="21">
        <v>95</v>
      </c>
      <c r="B96" s="21" t="s">
        <v>828</v>
      </c>
      <c r="C96" s="21" t="s">
        <v>829</v>
      </c>
      <c r="D96" s="21" t="s">
        <v>830</v>
      </c>
      <c r="E96" s="21" t="s">
        <v>823</v>
      </c>
      <c r="F96" s="21">
        <v>68112308</v>
      </c>
      <c r="G96" s="21" t="s">
        <v>69</v>
      </c>
      <c r="H96" s="21" t="s">
        <v>12</v>
      </c>
      <c r="I96" s="21">
        <v>1</v>
      </c>
      <c r="J96" s="32">
        <v>41997</v>
      </c>
      <c r="K96" s="32">
        <v>41999</v>
      </c>
      <c r="L96" s="21" t="s">
        <v>496</v>
      </c>
      <c r="M96" s="21"/>
      <c r="N96" s="21" t="s">
        <v>49</v>
      </c>
    </row>
    <row r="97" spans="1:14" ht="25.5">
      <c r="A97" s="21">
        <v>96</v>
      </c>
      <c r="B97" s="21" t="s">
        <v>831</v>
      </c>
      <c r="C97" s="21" t="s">
        <v>832</v>
      </c>
      <c r="D97" s="21" t="s">
        <v>833</v>
      </c>
      <c r="E97" s="21" t="s">
        <v>834</v>
      </c>
      <c r="F97" s="21">
        <v>68005722</v>
      </c>
      <c r="G97" s="21" t="s">
        <v>74</v>
      </c>
      <c r="H97" s="21" t="s">
        <v>12</v>
      </c>
      <c r="I97" s="21">
        <v>1</v>
      </c>
      <c r="J97" s="32">
        <v>41999</v>
      </c>
      <c r="K97" s="32">
        <v>42002</v>
      </c>
      <c r="L97" s="21" t="s">
        <v>875</v>
      </c>
      <c r="M97" s="21" t="s">
        <v>58</v>
      </c>
      <c r="N97" s="21" t="s">
        <v>49</v>
      </c>
    </row>
    <row r="98" spans="1:14" ht="25.5">
      <c r="A98" s="21">
        <v>97</v>
      </c>
      <c r="B98" s="21" t="s">
        <v>835</v>
      </c>
      <c r="C98" s="21" t="s">
        <v>837</v>
      </c>
      <c r="D98" s="21" t="s">
        <v>838</v>
      </c>
      <c r="E98" s="21" t="s">
        <v>836</v>
      </c>
      <c r="F98" s="21">
        <v>68090050</v>
      </c>
      <c r="G98" s="21" t="s">
        <v>74</v>
      </c>
      <c r="H98" s="21" t="s">
        <v>11</v>
      </c>
      <c r="I98" s="21">
        <v>1</v>
      </c>
      <c r="J98" s="32">
        <v>41999</v>
      </c>
      <c r="K98" s="32">
        <v>42002</v>
      </c>
      <c r="L98" s="21" t="s">
        <v>875</v>
      </c>
      <c r="M98" s="21" t="s">
        <v>58</v>
      </c>
      <c r="N98" s="21" t="s">
        <v>49</v>
      </c>
    </row>
    <row r="99" spans="1:14" ht="25.5">
      <c r="A99" s="21">
        <v>98</v>
      </c>
      <c r="B99" s="21" t="s">
        <v>839</v>
      </c>
      <c r="C99" s="21" t="s">
        <v>840</v>
      </c>
      <c r="D99" s="21" t="s">
        <v>841</v>
      </c>
      <c r="E99" s="21" t="s">
        <v>834</v>
      </c>
      <c r="F99" s="21">
        <v>68164010</v>
      </c>
      <c r="G99" s="21" t="s">
        <v>69</v>
      </c>
      <c r="H99" s="21" t="s">
        <v>12</v>
      </c>
      <c r="I99" s="21">
        <v>1</v>
      </c>
      <c r="J99" s="32">
        <v>41999</v>
      </c>
      <c r="K99" s="32">
        <v>42002</v>
      </c>
      <c r="L99" s="21" t="s">
        <v>875</v>
      </c>
      <c r="M99" s="21" t="s">
        <v>58</v>
      </c>
      <c r="N99" s="21" t="s">
        <v>49</v>
      </c>
    </row>
    <row r="100" spans="1:14">
      <c r="A100" s="21">
        <v>99</v>
      </c>
      <c r="B100" s="21" t="s">
        <v>855</v>
      </c>
      <c r="C100" s="21" t="s">
        <v>856</v>
      </c>
      <c r="D100" s="21" t="s">
        <v>857</v>
      </c>
      <c r="E100" s="21" t="s">
        <v>865</v>
      </c>
      <c r="F100" s="21">
        <v>68128672</v>
      </c>
      <c r="G100" s="21" t="s">
        <v>69</v>
      </c>
      <c r="H100" s="21" t="s">
        <v>10</v>
      </c>
      <c r="I100" s="21">
        <v>1</v>
      </c>
      <c r="J100" s="32">
        <v>42002</v>
      </c>
      <c r="K100" s="32">
        <v>42003</v>
      </c>
      <c r="L100" s="21" t="s">
        <v>496</v>
      </c>
      <c r="M100" s="21"/>
      <c r="N100" s="21" t="s">
        <v>30</v>
      </c>
    </row>
    <row r="101" spans="1:14">
      <c r="A101" s="21">
        <v>100</v>
      </c>
      <c r="B101" s="21" t="s">
        <v>858</v>
      </c>
      <c r="C101" s="21" t="s">
        <v>859</v>
      </c>
      <c r="D101" s="21" t="s">
        <v>860</v>
      </c>
      <c r="E101" s="21" t="s">
        <v>865</v>
      </c>
      <c r="F101" s="21" t="s">
        <v>861</v>
      </c>
      <c r="G101" s="21" t="s">
        <v>69</v>
      </c>
      <c r="H101" s="21" t="s">
        <v>10</v>
      </c>
      <c r="I101" s="21">
        <v>1</v>
      </c>
      <c r="J101" s="32">
        <v>42002</v>
      </c>
      <c r="K101" s="32">
        <v>42003</v>
      </c>
      <c r="L101" s="21" t="s">
        <v>496</v>
      </c>
      <c r="M101" s="21"/>
      <c r="N101" s="21" t="s">
        <v>30</v>
      </c>
    </row>
    <row r="102" spans="1:14">
      <c r="A102" s="21">
        <v>101</v>
      </c>
      <c r="B102" s="21" t="s">
        <v>862</v>
      </c>
      <c r="C102" s="21" t="s">
        <v>863</v>
      </c>
      <c r="D102" s="21" t="s">
        <v>864</v>
      </c>
      <c r="E102" s="21" t="s">
        <v>865</v>
      </c>
      <c r="F102" s="21">
        <v>68143918</v>
      </c>
      <c r="G102" s="21" t="s">
        <v>69</v>
      </c>
      <c r="H102" s="21" t="s">
        <v>10</v>
      </c>
      <c r="I102" s="21">
        <v>1</v>
      </c>
      <c r="J102" s="32">
        <v>42002</v>
      </c>
      <c r="K102" s="32">
        <v>42003</v>
      </c>
      <c r="L102" s="21" t="s">
        <v>496</v>
      </c>
      <c r="M102" s="21"/>
      <c r="N102" s="21" t="s">
        <v>30</v>
      </c>
    </row>
    <row r="103" spans="1:14">
      <c r="A103" s="21">
        <v>102</v>
      </c>
      <c r="B103" s="21" t="s">
        <v>866</v>
      </c>
      <c r="C103" s="21" t="s">
        <v>867</v>
      </c>
      <c r="D103" s="21" t="s">
        <v>868</v>
      </c>
      <c r="E103" s="21" t="s">
        <v>869</v>
      </c>
      <c r="F103" s="21">
        <v>68073744</v>
      </c>
      <c r="G103" s="21" t="s">
        <v>69</v>
      </c>
      <c r="H103" s="21" t="s">
        <v>11</v>
      </c>
      <c r="I103" s="21">
        <v>1</v>
      </c>
      <c r="J103" s="32">
        <v>42002</v>
      </c>
      <c r="K103" s="32">
        <v>42003</v>
      </c>
      <c r="L103" s="21" t="s">
        <v>496</v>
      </c>
      <c r="M103" s="21"/>
      <c r="N103" s="21" t="s">
        <v>30</v>
      </c>
    </row>
    <row r="104" spans="1:14">
      <c r="A104" s="21">
        <v>103</v>
      </c>
      <c r="B104" s="21" t="s">
        <v>876</v>
      </c>
      <c r="C104" s="21" t="s">
        <v>877</v>
      </c>
      <c r="D104" s="21" t="s">
        <v>878</v>
      </c>
      <c r="E104" s="21" t="s">
        <v>879</v>
      </c>
      <c r="F104" s="21">
        <v>68172622</v>
      </c>
      <c r="G104" s="21" t="s">
        <v>69</v>
      </c>
      <c r="H104" s="21" t="s">
        <v>10</v>
      </c>
      <c r="I104" s="21">
        <v>1</v>
      </c>
      <c r="J104" s="32">
        <v>42002</v>
      </c>
      <c r="K104" s="32">
        <v>42004</v>
      </c>
      <c r="L104" s="21" t="s">
        <v>496</v>
      </c>
      <c r="M104" s="21"/>
      <c r="N104" s="21" t="s">
        <v>49</v>
      </c>
    </row>
    <row r="105" spans="1:14">
      <c r="A105" s="21">
        <v>104</v>
      </c>
      <c r="B105" s="21" t="s">
        <v>880</v>
      </c>
      <c r="C105" s="21" t="s">
        <v>881</v>
      </c>
      <c r="D105" s="21" t="s">
        <v>882</v>
      </c>
      <c r="E105" s="21" t="s">
        <v>883</v>
      </c>
      <c r="F105" s="21">
        <v>68180272</v>
      </c>
      <c r="G105" s="21" t="s">
        <v>69</v>
      </c>
      <c r="H105" s="21" t="s">
        <v>12</v>
      </c>
      <c r="I105" s="21">
        <v>1</v>
      </c>
      <c r="J105" s="32">
        <v>42002</v>
      </c>
      <c r="K105" s="32">
        <v>42003</v>
      </c>
      <c r="L105" s="21" t="s">
        <v>496</v>
      </c>
      <c r="M105" s="21"/>
      <c r="N105" s="21" t="s">
        <v>49</v>
      </c>
    </row>
    <row r="106" spans="1:14">
      <c r="A106" s="21">
        <v>105</v>
      </c>
      <c r="B106" s="21" t="s">
        <v>884</v>
      </c>
      <c r="C106" s="21" t="s">
        <v>885</v>
      </c>
      <c r="D106" s="21" t="s">
        <v>886</v>
      </c>
      <c r="E106" s="21" t="s">
        <v>883</v>
      </c>
      <c r="F106" s="21">
        <v>68164010</v>
      </c>
      <c r="G106" s="21" t="s">
        <v>69</v>
      </c>
      <c r="H106" s="21" t="s">
        <v>12</v>
      </c>
      <c r="I106" s="21">
        <v>1</v>
      </c>
      <c r="J106" s="32">
        <v>42002</v>
      </c>
      <c r="K106" s="32">
        <v>42003</v>
      </c>
      <c r="L106" s="21" t="s">
        <v>496</v>
      </c>
      <c r="M106" s="21"/>
      <c r="N106" s="21" t="s">
        <v>49</v>
      </c>
    </row>
    <row r="107" spans="1:14">
      <c r="A107" s="21">
        <v>106</v>
      </c>
      <c r="B107" s="21" t="s">
        <v>887</v>
      </c>
      <c r="C107" s="21" t="s">
        <v>888</v>
      </c>
      <c r="D107" s="21" t="s">
        <v>889</v>
      </c>
      <c r="E107" s="21" t="s">
        <v>883</v>
      </c>
      <c r="F107" s="21">
        <v>68185204</v>
      </c>
      <c r="G107" s="21" t="s">
        <v>69</v>
      </c>
      <c r="H107" s="21" t="s">
        <v>12</v>
      </c>
      <c r="I107" s="21">
        <v>1</v>
      </c>
      <c r="J107" s="32">
        <v>42002</v>
      </c>
      <c r="K107" s="32">
        <v>42003</v>
      </c>
      <c r="L107" s="21" t="s">
        <v>496</v>
      </c>
      <c r="M107" s="21"/>
      <c r="N107" s="21" t="s">
        <v>49</v>
      </c>
    </row>
    <row r="108" spans="1:14">
      <c r="A108" s="21">
        <v>107</v>
      </c>
      <c r="B108" s="21" t="s">
        <v>890</v>
      </c>
      <c r="C108" s="21" t="s">
        <v>891</v>
      </c>
      <c r="D108" s="21" t="s">
        <v>892</v>
      </c>
      <c r="E108" s="21" t="s">
        <v>879</v>
      </c>
      <c r="F108" s="21">
        <v>68199432</v>
      </c>
      <c r="G108" s="21" t="s">
        <v>486</v>
      </c>
      <c r="H108" s="21" t="s">
        <v>10</v>
      </c>
      <c r="I108" s="21">
        <v>1</v>
      </c>
      <c r="J108" s="32">
        <v>42002</v>
      </c>
      <c r="K108" s="32">
        <v>42004</v>
      </c>
      <c r="L108" s="21" t="s">
        <v>508</v>
      </c>
      <c r="M108" s="21"/>
      <c r="N108" s="21" t="s">
        <v>49</v>
      </c>
    </row>
    <row r="109" spans="1:14">
      <c r="A109" s="21">
        <v>108</v>
      </c>
      <c r="B109" s="21" t="s">
        <v>893</v>
      </c>
      <c r="C109" s="21" t="s">
        <v>894</v>
      </c>
      <c r="D109" s="21" t="s">
        <v>895</v>
      </c>
      <c r="E109" s="21" t="s">
        <v>879</v>
      </c>
      <c r="F109" s="21">
        <v>68145996</v>
      </c>
      <c r="G109" s="21" t="s">
        <v>486</v>
      </c>
      <c r="H109" s="21" t="s">
        <v>10</v>
      </c>
      <c r="I109" s="21">
        <v>1</v>
      </c>
      <c r="J109" s="32">
        <v>42002</v>
      </c>
      <c r="K109" s="32">
        <v>42004</v>
      </c>
      <c r="L109" s="21" t="s">
        <v>508</v>
      </c>
      <c r="M109" s="21"/>
      <c r="N109" s="21" t="s">
        <v>49</v>
      </c>
    </row>
    <row r="110" spans="1:14">
      <c r="A110" s="21">
        <v>109</v>
      </c>
      <c r="B110" s="21" t="s">
        <v>896</v>
      </c>
      <c r="C110" s="21" t="s">
        <v>897</v>
      </c>
      <c r="D110" s="21" t="s">
        <v>898</v>
      </c>
      <c r="E110" s="21" t="s">
        <v>879</v>
      </c>
      <c r="F110" s="21">
        <v>68206940</v>
      </c>
      <c r="G110" s="21" t="s">
        <v>71</v>
      </c>
      <c r="H110" s="21" t="s">
        <v>10</v>
      </c>
      <c r="I110" s="21">
        <v>1</v>
      </c>
      <c r="J110" s="32">
        <v>42002</v>
      </c>
      <c r="K110" s="32">
        <v>42004</v>
      </c>
      <c r="L110" s="21" t="s">
        <v>899</v>
      </c>
      <c r="M110" s="21"/>
      <c r="N110" s="21" t="s">
        <v>49</v>
      </c>
    </row>
    <row r="111" spans="1:14">
      <c r="A111" s="21">
        <v>110</v>
      </c>
      <c r="B111" s="21" t="s">
        <v>900</v>
      </c>
      <c r="C111" s="21" t="s">
        <v>901</v>
      </c>
      <c r="D111" s="21" t="s">
        <v>902</v>
      </c>
      <c r="E111" s="21" t="s">
        <v>879</v>
      </c>
      <c r="F111" s="21">
        <v>68230824</v>
      </c>
      <c r="G111" s="21" t="s">
        <v>69</v>
      </c>
      <c r="H111" s="21" t="s">
        <v>10</v>
      </c>
      <c r="I111" s="21">
        <v>1</v>
      </c>
      <c r="J111" s="32">
        <v>42003</v>
      </c>
      <c r="K111" s="32">
        <v>42004</v>
      </c>
      <c r="L111" s="21" t="s">
        <v>496</v>
      </c>
      <c r="M111" s="21"/>
      <c r="N111" s="21" t="s">
        <v>49</v>
      </c>
    </row>
    <row r="112" spans="1:14">
      <c r="A112" s="21">
        <v>111</v>
      </c>
      <c r="B112" s="21" t="s">
        <v>903</v>
      </c>
      <c r="C112" s="21" t="s">
        <v>904</v>
      </c>
      <c r="D112" s="21" t="s">
        <v>905</v>
      </c>
      <c r="E112" s="21" t="s">
        <v>906</v>
      </c>
      <c r="F112" s="21" t="s">
        <v>907</v>
      </c>
      <c r="G112" s="21" t="s">
        <v>69</v>
      </c>
      <c r="H112" s="21" t="s">
        <v>12</v>
      </c>
      <c r="I112" s="21">
        <v>1</v>
      </c>
      <c r="J112" s="32">
        <v>42003</v>
      </c>
      <c r="K112" s="32">
        <v>42004</v>
      </c>
      <c r="L112" s="21" t="s">
        <v>496</v>
      </c>
      <c r="M112" s="21"/>
      <c r="N112" s="21" t="s">
        <v>49</v>
      </c>
    </row>
    <row r="113" spans="1:14">
      <c r="A113" s="21">
        <v>112</v>
      </c>
      <c r="B113" s="21" t="s">
        <v>871</v>
      </c>
      <c r="C113" s="21" t="s">
        <v>872</v>
      </c>
      <c r="D113" s="21" t="s">
        <v>873</v>
      </c>
      <c r="E113" s="21" t="s">
        <v>874</v>
      </c>
      <c r="F113" s="21">
        <v>68250620</v>
      </c>
      <c r="G113" s="21" t="s">
        <v>69</v>
      </c>
      <c r="H113" s="21" t="s">
        <v>11</v>
      </c>
      <c r="I113" s="21">
        <v>1</v>
      </c>
      <c r="J113" s="32">
        <v>42004</v>
      </c>
      <c r="K113" s="32">
        <v>42006</v>
      </c>
      <c r="L113" s="21" t="s">
        <v>496</v>
      </c>
      <c r="M113" s="21"/>
      <c r="N113" s="21" t="s">
        <v>30</v>
      </c>
    </row>
    <row r="114" spans="1:14">
      <c r="A114" s="21">
        <v>113</v>
      </c>
      <c r="B114" s="21"/>
      <c r="C114" s="21"/>
      <c r="D114" s="21"/>
      <c r="E114" s="21"/>
      <c r="F114" s="21"/>
      <c r="G114" s="21"/>
      <c r="H114" s="21"/>
      <c r="I114" s="21"/>
      <c r="J114" s="32"/>
      <c r="L114" s="21"/>
      <c r="M114" s="21"/>
      <c r="N114" s="21"/>
    </row>
    <row r="115" spans="1:14">
      <c r="A115" s="21">
        <v>114</v>
      </c>
      <c r="B115" s="21"/>
      <c r="C115" s="21"/>
      <c r="D115" s="21"/>
      <c r="E115" s="21"/>
      <c r="F115" s="21"/>
      <c r="G115" s="21"/>
      <c r="H115" s="21"/>
      <c r="I115" s="21"/>
      <c r="J115" s="32"/>
      <c r="L115" s="21"/>
      <c r="M115" s="21"/>
      <c r="N115" s="21"/>
    </row>
    <row r="116" spans="1:14">
      <c r="A116" s="21">
        <v>115</v>
      </c>
      <c r="B116" s="21"/>
      <c r="C116" s="21"/>
      <c r="D116" s="21"/>
      <c r="E116" s="21"/>
      <c r="F116" s="21"/>
      <c r="G116" s="21"/>
      <c r="H116" s="21"/>
      <c r="I116" s="21"/>
      <c r="J116" s="32"/>
      <c r="L116" s="21"/>
      <c r="M116" s="21"/>
      <c r="N116" s="21"/>
    </row>
    <row r="117" spans="1:14">
      <c r="A117" s="21">
        <v>116</v>
      </c>
      <c r="B117" s="21"/>
      <c r="C117" s="21"/>
      <c r="D117" s="21"/>
      <c r="E117" s="21"/>
      <c r="F117" s="21"/>
      <c r="G117" s="21"/>
      <c r="H117" s="21"/>
      <c r="I117" s="21"/>
      <c r="J117" s="32"/>
      <c r="L117" s="21"/>
      <c r="M117" s="21"/>
      <c r="N117" s="21"/>
    </row>
    <row r="118" spans="1:14">
      <c r="A118" s="21">
        <v>117</v>
      </c>
      <c r="B118" s="21"/>
      <c r="C118" s="21"/>
      <c r="D118" s="21"/>
      <c r="E118" s="21"/>
      <c r="F118" s="21"/>
      <c r="G118" s="21"/>
      <c r="H118" s="21"/>
      <c r="I118" s="21"/>
      <c r="J118" s="32"/>
      <c r="L118" s="21"/>
      <c r="M118" s="21"/>
      <c r="N118" s="21"/>
    </row>
    <row r="119" spans="1:14">
      <c r="K119" s="30"/>
    </row>
    <row r="120" spans="1:14">
      <c r="K120" s="30"/>
    </row>
    <row r="121" spans="1:14">
      <c r="K121" s="30"/>
    </row>
    <row r="122" spans="1:14">
      <c r="K122" s="30"/>
    </row>
    <row r="123" spans="1:14">
      <c r="K123" s="30"/>
    </row>
    <row r="124" spans="1:14">
      <c r="K124" s="30"/>
    </row>
    <row r="125" spans="1:14">
      <c r="K125" s="30"/>
    </row>
    <row r="126" spans="1:14">
      <c r="K126" s="30"/>
    </row>
    <row r="127" spans="1:14">
      <c r="K127" s="30"/>
    </row>
    <row r="128" spans="1:14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  <row r="421" spans="11:11">
      <c r="K421" s="30"/>
    </row>
    <row r="422" spans="11:11">
      <c r="K422" s="30"/>
    </row>
    <row r="423" spans="11:11">
      <c r="K423" s="30"/>
    </row>
    <row r="424" spans="11:11">
      <c r="K424" s="30"/>
    </row>
    <row r="425" spans="11:11">
      <c r="K425" s="30"/>
    </row>
    <row r="426" spans="11:11">
      <c r="K426" s="30"/>
    </row>
    <row r="427" spans="11:11">
      <c r="K427" s="30"/>
    </row>
    <row r="428" spans="11:11">
      <c r="K428" s="30"/>
    </row>
    <row r="429" spans="11:11">
      <c r="K429" s="30"/>
    </row>
    <row r="430" spans="11:11">
      <c r="K430" s="30"/>
    </row>
    <row r="431" spans="11:11">
      <c r="K431" s="30"/>
    </row>
  </sheetData>
  <autoFilter ref="A1:S431"/>
  <sortState ref="B2:N113">
    <sortCondition ref="J2:J113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420"/>
  <sheetViews>
    <sheetView topLeftCell="H19" zoomScale="80" zoomScaleNormal="80" workbookViewId="0">
      <selection activeCell="S31" sqref="S31"/>
    </sheetView>
  </sheetViews>
  <sheetFormatPr defaultRowHeight="15"/>
  <cols>
    <col min="1" max="1" width="6.7109375" bestFit="1" customWidth="1"/>
    <col min="2" max="2" width="15" bestFit="1" customWidth="1"/>
    <col min="3" max="3" width="16" style="30" bestFit="1" customWidth="1"/>
    <col min="4" max="4" width="18.28515625" style="30" customWidth="1"/>
    <col min="5" max="5" width="43.42578125" customWidth="1"/>
    <col min="6" max="7" width="30.5703125" style="30" customWidth="1"/>
    <col min="8" max="8" width="14.42578125" customWidth="1"/>
    <col min="9" max="9" width="2.28515625" style="30" bestFit="1" customWidth="1"/>
    <col min="10" max="10" width="30.5703125" style="30" customWidth="1"/>
    <col min="11" max="11" width="30.5703125" style="32" customWidth="1"/>
    <col min="12" max="14" width="30.5703125" style="30" customWidth="1"/>
    <col min="15" max="15" width="21" bestFit="1" customWidth="1"/>
    <col min="16" max="16" width="8.85546875" bestFit="1" customWidth="1"/>
    <col min="18" max="18" width="8.7109375" bestFit="1" customWidth="1"/>
    <col min="19" max="19" width="7.42578125" bestFit="1" customWidth="1"/>
  </cols>
  <sheetData>
    <row r="1" spans="1:19" s="20" customFormat="1" ht="38.25">
      <c r="A1" s="21" t="s">
        <v>3</v>
      </c>
      <c r="B1" s="21" t="s">
        <v>9</v>
      </c>
      <c r="C1" s="21" t="s">
        <v>58</v>
      </c>
      <c r="D1" s="21" t="s">
        <v>60</v>
      </c>
      <c r="E1" s="21" t="s">
        <v>4</v>
      </c>
      <c r="F1" s="21" t="s">
        <v>39</v>
      </c>
      <c r="G1" s="21" t="s">
        <v>59</v>
      </c>
      <c r="H1" s="21" t="s">
        <v>17</v>
      </c>
      <c r="I1" s="21"/>
      <c r="J1" s="21" t="s">
        <v>18</v>
      </c>
      <c r="K1" s="32" t="s">
        <v>19</v>
      </c>
      <c r="L1" s="21" t="s">
        <v>75</v>
      </c>
      <c r="M1" s="21" t="s">
        <v>326</v>
      </c>
      <c r="N1" s="21" t="s">
        <v>20</v>
      </c>
      <c r="O1" s="29" t="s">
        <v>31</v>
      </c>
      <c r="P1" s="13" t="s">
        <v>0</v>
      </c>
    </row>
    <row r="2" spans="1:19">
      <c r="A2" s="21">
        <v>1</v>
      </c>
      <c r="B2" s="21" t="s">
        <v>27</v>
      </c>
      <c r="C2" s="21" t="s">
        <v>82</v>
      </c>
      <c r="D2" s="21" t="s">
        <v>83</v>
      </c>
      <c r="E2" s="21" t="s">
        <v>38</v>
      </c>
      <c r="F2" s="21">
        <v>66878490</v>
      </c>
      <c r="G2" s="21" t="s">
        <v>69</v>
      </c>
      <c r="H2" s="21" t="s">
        <v>10</v>
      </c>
      <c r="I2" s="21">
        <v>1</v>
      </c>
      <c r="J2" s="32">
        <v>41946</v>
      </c>
      <c r="K2" s="32">
        <v>41948</v>
      </c>
      <c r="L2" s="21" t="s">
        <v>321</v>
      </c>
      <c r="M2" s="21"/>
      <c r="N2" s="21" t="s">
        <v>30</v>
      </c>
      <c r="O2" s="29"/>
      <c r="P2" s="13"/>
      <c r="Q2" s="9"/>
      <c r="R2" s="22"/>
      <c r="S2" s="22"/>
    </row>
    <row r="3" spans="1:19">
      <c r="A3" s="21">
        <v>2</v>
      </c>
      <c r="B3" s="21" t="s">
        <v>28</v>
      </c>
      <c r="C3" s="21" t="s">
        <v>78</v>
      </c>
      <c r="D3" s="21" t="s">
        <v>79</v>
      </c>
      <c r="E3" s="21" t="s">
        <v>38</v>
      </c>
      <c r="F3" s="21">
        <v>66871652</v>
      </c>
      <c r="G3" s="21" t="s">
        <v>69</v>
      </c>
      <c r="H3" s="21" t="s">
        <v>10</v>
      </c>
      <c r="I3" s="21">
        <v>1</v>
      </c>
      <c r="J3" s="32">
        <v>41946</v>
      </c>
      <c r="K3" s="32">
        <v>41948</v>
      </c>
      <c r="L3" s="21" t="s">
        <v>321</v>
      </c>
      <c r="M3" s="21"/>
      <c r="N3" s="21" t="s">
        <v>30</v>
      </c>
      <c r="O3" s="12" t="s">
        <v>11</v>
      </c>
      <c r="P3" s="27">
        <f xml:space="preserve"> SUMIF(H2:H97,"cgc",(I2:I97))</f>
        <v>14</v>
      </c>
      <c r="Q3" s="9"/>
      <c r="R3" s="22"/>
      <c r="S3" s="22"/>
    </row>
    <row r="4" spans="1:19">
      <c r="A4" s="21">
        <v>3</v>
      </c>
      <c r="B4" s="21" t="s">
        <v>29</v>
      </c>
      <c r="C4" s="21" t="s">
        <v>80</v>
      </c>
      <c r="D4" s="21" t="s">
        <v>81</v>
      </c>
      <c r="E4" s="21" t="s">
        <v>38</v>
      </c>
      <c r="F4" s="21">
        <v>66872402</v>
      </c>
      <c r="G4" s="21" t="s">
        <v>69</v>
      </c>
      <c r="H4" s="21" t="s">
        <v>10</v>
      </c>
      <c r="I4" s="21">
        <v>1</v>
      </c>
      <c r="J4" s="32">
        <v>41946</v>
      </c>
      <c r="K4" s="32">
        <v>41948</v>
      </c>
      <c r="L4" s="21" t="s">
        <v>321</v>
      </c>
      <c r="M4" s="21"/>
      <c r="N4" s="21" t="s">
        <v>30</v>
      </c>
      <c r="O4" s="12" t="s">
        <v>10</v>
      </c>
      <c r="P4" s="27">
        <f xml:space="preserve"> SUMIF(H2:H97,"FDC", I2:I97)</f>
        <v>28</v>
      </c>
      <c r="Q4" s="9"/>
      <c r="R4" s="22"/>
      <c r="S4" s="22"/>
    </row>
    <row r="5" spans="1:19">
      <c r="A5" s="21">
        <v>4</v>
      </c>
      <c r="B5" s="21" t="s">
        <v>26</v>
      </c>
      <c r="C5" s="21" t="s">
        <v>76</v>
      </c>
      <c r="D5" s="21" t="s">
        <v>77</v>
      </c>
      <c r="E5" s="21" t="s">
        <v>37</v>
      </c>
      <c r="F5" s="21">
        <v>66813844</v>
      </c>
      <c r="G5" s="21" t="s">
        <v>69</v>
      </c>
      <c r="H5" s="21" t="s">
        <v>12</v>
      </c>
      <c r="I5" s="21">
        <v>1</v>
      </c>
      <c r="J5" s="32">
        <v>41947</v>
      </c>
      <c r="K5" s="32">
        <v>41948</v>
      </c>
      <c r="L5" s="21" t="s">
        <v>321</v>
      </c>
      <c r="M5" s="21"/>
      <c r="N5" s="21" t="s">
        <v>30</v>
      </c>
      <c r="O5" s="12" t="s">
        <v>12</v>
      </c>
      <c r="P5" s="27">
        <f xml:space="preserve"> SUMIF(H2:H97,"RDC", I2:I97)</f>
        <v>51</v>
      </c>
      <c r="Q5" s="9"/>
      <c r="R5" s="22"/>
      <c r="S5" s="22"/>
    </row>
    <row r="6" spans="1:19" ht="25.5">
      <c r="A6" s="21">
        <v>5</v>
      </c>
      <c r="B6" s="21" t="s">
        <v>41</v>
      </c>
      <c r="C6" s="21" t="s">
        <v>111</v>
      </c>
      <c r="D6" s="21" t="s">
        <v>112</v>
      </c>
      <c r="E6" s="21" t="s">
        <v>37</v>
      </c>
      <c r="F6" s="21">
        <v>66926082</v>
      </c>
      <c r="G6" s="21" t="s">
        <v>69</v>
      </c>
      <c r="H6" s="21" t="s">
        <v>12</v>
      </c>
      <c r="I6" s="21">
        <v>1</v>
      </c>
      <c r="J6" s="32">
        <v>41947</v>
      </c>
      <c r="K6" s="33">
        <v>41949</v>
      </c>
      <c r="L6" s="21" t="s">
        <v>110</v>
      </c>
      <c r="M6" s="21"/>
      <c r="N6" s="21" t="s">
        <v>43</v>
      </c>
      <c r="O6" s="12" t="s">
        <v>13</v>
      </c>
      <c r="P6" s="27">
        <f xml:space="preserve"> SUMIF(H2:H97,"SWISS", I2:I97)</f>
        <v>0</v>
      </c>
      <c r="Q6" s="9"/>
      <c r="R6" s="22"/>
      <c r="S6" s="22"/>
    </row>
    <row r="7" spans="1:19">
      <c r="A7" s="21">
        <v>6</v>
      </c>
      <c r="B7" s="21" t="s">
        <v>42</v>
      </c>
      <c r="C7" s="21" t="s">
        <v>113</v>
      </c>
      <c r="D7" s="21" t="s">
        <v>114</v>
      </c>
      <c r="E7" s="21" t="s">
        <v>37</v>
      </c>
      <c r="F7" s="21">
        <v>66915658</v>
      </c>
      <c r="G7" s="21" t="s">
        <v>69</v>
      </c>
      <c r="H7" s="21" t="s">
        <v>12</v>
      </c>
      <c r="I7" s="21">
        <v>1</v>
      </c>
      <c r="J7" s="32">
        <v>41947</v>
      </c>
      <c r="K7" s="32">
        <v>41948</v>
      </c>
      <c r="L7" s="21" t="s">
        <v>115</v>
      </c>
      <c r="M7" s="21"/>
      <c r="N7" s="21" t="s">
        <v>43</v>
      </c>
      <c r="O7" s="12" t="s">
        <v>14</v>
      </c>
      <c r="P7" s="27">
        <f xml:space="preserve"> SUMIF(H2:H97,"Poland", I2:I97)</f>
        <v>0</v>
      </c>
      <c r="Q7" s="9"/>
      <c r="R7" s="9"/>
      <c r="S7" s="9"/>
    </row>
    <row r="8" spans="1:19">
      <c r="A8" s="21">
        <v>7</v>
      </c>
      <c r="B8" s="21" t="s">
        <v>46</v>
      </c>
      <c r="C8" s="21" t="s">
        <v>88</v>
      </c>
      <c r="D8" s="21" t="s">
        <v>89</v>
      </c>
      <c r="E8" s="21" t="s">
        <v>48</v>
      </c>
      <c r="F8" s="21" t="s">
        <v>55</v>
      </c>
      <c r="G8" s="21" t="s">
        <v>90</v>
      </c>
      <c r="H8" s="21" t="s">
        <v>12</v>
      </c>
      <c r="I8" s="21">
        <v>1</v>
      </c>
      <c r="J8" s="32">
        <v>41947.420138888891</v>
      </c>
      <c r="K8" s="32">
        <v>41948</v>
      </c>
      <c r="L8" s="21" t="s">
        <v>92</v>
      </c>
      <c r="M8" s="21"/>
      <c r="N8" s="21" t="s">
        <v>49</v>
      </c>
      <c r="O8" s="14" t="s">
        <v>8</v>
      </c>
      <c r="P8" s="15">
        <f>SUM(P3:P7)</f>
        <v>93</v>
      </c>
      <c r="Q8" s="9"/>
      <c r="R8" s="9"/>
      <c r="S8" s="9"/>
    </row>
    <row r="9" spans="1:19">
      <c r="A9" s="21">
        <v>8</v>
      </c>
      <c r="B9" s="21" t="s">
        <v>45</v>
      </c>
      <c r="C9" s="21" t="s">
        <v>86</v>
      </c>
      <c r="D9" s="21" t="s">
        <v>87</v>
      </c>
      <c r="E9" s="21" t="s">
        <v>38</v>
      </c>
      <c r="F9" s="21">
        <v>66929102</v>
      </c>
      <c r="G9" s="21" t="s">
        <v>69</v>
      </c>
      <c r="H9" s="21" t="s">
        <v>10</v>
      </c>
      <c r="I9" s="21">
        <v>1</v>
      </c>
      <c r="J9" s="32">
        <v>41947.517361111109</v>
      </c>
      <c r="K9" s="32">
        <v>41948</v>
      </c>
      <c r="L9" s="21" t="s">
        <v>92</v>
      </c>
      <c r="M9" s="21"/>
      <c r="N9" s="21" t="s">
        <v>49</v>
      </c>
      <c r="Q9" s="9"/>
      <c r="R9" s="9"/>
      <c r="S9" s="9"/>
    </row>
    <row r="10" spans="1:19" ht="25.5">
      <c r="A10" s="21">
        <v>9</v>
      </c>
      <c r="B10" s="21" t="s">
        <v>40</v>
      </c>
      <c r="C10" s="21" t="s">
        <v>108</v>
      </c>
      <c r="D10" s="21" t="s">
        <v>109</v>
      </c>
      <c r="E10" s="21" t="s">
        <v>37</v>
      </c>
      <c r="F10" s="21">
        <v>66915658</v>
      </c>
      <c r="G10" s="21" t="s">
        <v>69</v>
      </c>
      <c r="H10" s="21" t="s">
        <v>12</v>
      </c>
      <c r="I10" s="21">
        <v>1</v>
      </c>
      <c r="J10" s="32">
        <v>41948</v>
      </c>
      <c r="K10" s="33">
        <v>41949</v>
      </c>
      <c r="L10" s="21" t="s">
        <v>110</v>
      </c>
      <c r="M10" s="21"/>
      <c r="N10" s="21" t="s">
        <v>43</v>
      </c>
      <c r="Q10" s="9"/>
      <c r="R10" s="9"/>
      <c r="S10" s="9"/>
    </row>
    <row r="11" spans="1:19" ht="22.5" customHeight="1">
      <c r="A11" s="21">
        <v>10</v>
      </c>
      <c r="B11" s="21" t="s">
        <v>44</v>
      </c>
      <c r="C11" s="21" t="s">
        <v>84</v>
      </c>
      <c r="D11" s="21" t="s">
        <v>85</v>
      </c>
      <c r="E11" s="21" t="s">
        <v>47</v>
      </c>
      <c r="F11" s="21" t="s">
        <v>54</v>
      </c>
      <c r="G11" s="21" t="s">
        <v>69</v>
      </c>
      <c r="H11" s="21" t="s">
        <v>12</v>
      </c>
      <c r="I11" s="21">
        <v>1</v>
      </c>
      <c r="J11" s="32">
        <v>41948.46875</v>
      </c>
      <c r="K11" s="32">
        <v>41949</v>
      </c>
      <c r="L11" s="21" t="s">
        <v>91</v>
      </c>
      <c r="M11" s="21"/>
      <c r="N11" s="21" t="s">
        <v>49</v>
      </c>
      <c r="O11" s="28" t="s">
        <v>32</v>
      </c>
      <c r="P11" s="28" t="s">
        <v>57</v>
      </c>
      <c r="Q11" s="9"/>
      <c r="R11" s="9"/>
      <c r="S11" s="9"/>
    </row>
    <row r="12" spans="1:19">
      <c r="A12" s="21">
        <v>11</v>
      </c>
      <c r="B12" s="21" t="s">
        <v>21</v>
      </c>
      <c r="C12" s="21" t="s">
        <v>63</v>
      </c>
      <c r="D12" s="21" t="s">
        <v>64</v>
      </c>
      <c r="E12" s="21" t="s">
        <v>33</v>
      </c>
      <c r="F12" s="21" t="s">
        <v>50</v>
      </c>
      <c r="G12" s="21" t="s">
        <v>69</v>
      </c>
      <c r="H12" s="21" t="s">
        <v>10</v>
      </c>
      <c r="I12" s="21">
        <v>1</v>
      </c>
      <c r="J12" s="32">
        <v>41949</v>
      </c>
      <c r="K12" s="32">
        <v>41952</v>
      </c>
      <c r="L12" s="21" t="s">
        <v>321</v>
      </c>
      <c r="M12" s="21"/>
      <c r="N12" s="21" t="s">
        <v>30</v>
      </c>
      <c r="O12" s="12" t="s">
        <v>15</v>
      </c>
      <c r="P12" s="11">
        <f>SUMIF(H2:H97, "SRDF",I2:I97)</f>
        <v>3</v>
      </c>
      <c r="Q12" s="9"/>
      <c r="R12" s="9"/>
      <c r="S12" s="9"/>
    </row>
    <row r="13" spans="1:19">
      <c r="A13" s="21">
        <v>12</v>
      </c>
      <c r="B13" s="21" t="s">
        <v>22</v>
      </c>
      <c r="C13" s="21" t="s">
        <v>61</v>
      </c>
      <c r="D13" s="21" t="s">
        <v>62</v>
      </c>
      <c r="E13" s="21" t="s">
        <v>34</v>
      </c>
      <c r="F13" s="21" t="s">
        <v>53</v>
      </c>
      <c r="G13" s="21" t="s">
        <v>69</v>
      </c>
      <c r="H13" s="21" t="s">
        <v>10</v>
      </c>
      <c r="I13" s="21">
        <v>1</v>
      </c>
      <c r="J13" s="32">
        <v>41949</v>
      </c>
      <c r="K13" s="32">
        <v>41952</v>
      </c>
      <c r="L13" s="21" t="s">
        <v>321</v>
      </c>
      <c r="M13" s="21"/>
      <c r="N13" s="21" t="s">
        <v>30</v>
      </c>
      <c r="O13" s="12" t="s">
        <v>16</v>
      </c>
      <c r="P13" s="11">
        <f>SUMIF(H2:H97,"bcv",I2:I97)</f>
        <v>0</v>
      </c>
      <c r="Q13" s="9"/>
      <c r="R13" s="9"/>
      <c r="S13" s="9"/>
    </row>
    <row r="14" spans="1:19">
      <c r="A14" s="21">
        <v>13</v>
      </c>
      <c r="B14" s="21" t="s">
        <v>23</v>
      </c>
      <c r="C14" s="21" t="s">
        <v>67</v>
      </c>
      <c r="D14" s="21" t="s">
        <v>68</v>
      </c>
      <c r="E14" s="21" t="s">
        <v>35</v>
      </c>
      <c r="F14" s="21" t="s">
        <v>52</v>
      </c>
      <c r="G14" s="21" t="s">
        <v>70</v>
      </c>
      <c r="H14" s="21" t="s">
        <v>11</v>
      </c>
      <c r="I14" s="21">
        <v>1</v>
      </c>
      <c r="J14" s="32">
        <v>41949</v>
      </c>
      <c r="K14" s="32">
        <v>41950</v>
      </c>
      <c r="L14" s="21" t="s">
        <v>93</v>
      </c>
      <c r="M14" s="21"/>
      <c r="N14" s="21" t="s">
        <v>30</v>
      </c>
      <c r="O14" s="14" t="s">
        <v>8</v>
      </c>
      <c r="P14" s="15">
        <f>SUM(P12:P13)</f>
        <v>3</v>
      </c>
      <c r="Q14" s="9"/>
      <c r="R14" s="9"/>
      <c r="S14" s="9"/>
    </row>
    <row r="15" spans="1:19">
      <c r="A15" s="21">
        <v>14</v>
      </c>
      <c r="B15" s="21" t="s">
        <v>24</v>
      </c>
      <c r="C15" s="21" t="s">
        <v>66</v>
      </c>
      <c r="D15" s="21" t="s">
        <v>65</v>
      </c>
      <c r="E15" s="21" t="s">
        <v>35</v>
      </c>
      <c r="F15" s="21" t="s">
        <v>51</v>
      </c>
      <c r="G15" s="21" t="s">
        <v>71</v>
      </c>
      <c r="H15" s="21" t="s">
        <v>11</v>
      </c>
      <c r="I15" s="21">
        <v>1</v>
      </c>
      <c r="J15" s="32">
        <v>41949</v>
      </c>
      <c r="K15" s="32">
        <v>41950</v>
      </c>
      <c r="L15" s="21" t="s">
        <v>94</v>
      </c>
      <c r="M15" s="21"/>
      <c r="N15" s="21" t="s">
        <v>30</v>
      </c>
      <c r="Q15" s="9"/>
      <c r="R15" s="9"/>
      <c r="S15" s="9"/>
    </row>
    <row r="16" spans="1:19">
      <c r="A16" s="21">
        <v>15</v>
      </c>
      <c r="B16" s="21" t="s">
        <v>25</v>
      </c>
      <c r="C16" s="21" t="s">
        <v>72</v>
      </c>
      <c r="D16" s="21" t="s">
        <v>73</v>
      </c>
      <c r="E16" s="21" t="s">
        <v>36</v>
      </c>
      <c r="F16" s="21">
        <v>66886628</v>
      </c>
      <c r="G16" s="21" t="s">
        <v>74</v>
      </c>
      <c r="H16" s="21" t="s">
        <v>12</v>
      </c>
      <c r="I16" s="21">
        <v>1</v>
      </c>
      <c r="J16" s="32">
        <v>41949</v>
      </c>
      <c r="K16" s="32">
        <v>41953</v>
      </c>
      <c r="L16" s="21" t="s">
        <v>103</v>
      </c>
      <c r="M16" s="21"/>
      <c r="N16" s="21" t="s">
        <v>30</v>
      </c>
      <c r="Q16" s="30"/>
      <c r="R16" s="9"/>
      <c r="S16" s="9"/>
    </row>
    <row r="17" spans="1:19">
      <c r="A17" s="21">
        <v>16</v>
      </c>
      <c r="B17" s="21" t="s">
        <v>95</v>
      </c>
      <c r="C17" s="21" t="s">
        <v>96</v>
      </c>
      <c r="D17" s="21" t="s">
        <v>97</v>
      </c>
      <c r="E17" s="21" t="s">
        <v>98</v>
      </c>
      <c r="F17" s="21">
        <v>67034194</v>
      </c>
      <c r="G17" s="21" t="s">
        <v>69</v>
      </c>
      <c r="H17" s="21" t="s">
        <v>12</v>
      </c>
      <c r="I17" s="21">
        <v>1</v>
      </c>
      <c r="J17" s="32">
        <v>41953</v>
      </c>
      <c r="K17" s="32">
        <v>41954</v>
      </c>
      <c r="L17" s="21" t="s">
        <v>321</v>
      </c>
      <c r="M17" s="21"/>
      <c r="N17" s="21" t="s">
        <v>30</v>
      </c>
      <c r="O17" s="13" t="s">
        <v>5</v>
      </c>
      <c r="P17" s="13" t="s">
        <v>0</v>
      </c>
      <c r="Q17" s="30"/>
      <c r="R17" s="9"/>
    </row>
    <row r="18" spans="1:19">
      <c r="A18" s="21">
        <v>17</v>
      </c>
      <c r="B18" s="21" t="s">
        <v>99</v>
      </c>
      <c r="C18" s="21" t="s">
        <v>100</v>
      </c>
      <c r="D18" s="21" t="s">
        <v>101</v>
      </c>
      <c r="E18" s="21" t="s">
        <v>98</v>
      </c>
      <c r="F18" s="21" t="s">
        <v>102</v>
      </c>
      <c r="G18" s="21" t="s">
        <v>69</v>
      </c>
      <c r="H18" s="21" t="s">
        <v>12</v>
      </c>
      <c r="I18" s="21">
        <v>1</v>
      </c>
      <c r="J18" s="32">
        <v>41953</v>
      </c>
      <c r="K18" s="32">
        <v>41954</v>
      </c>
      <c r="L18" s="21" t="s">
        <v>321</v>
      </c>
      <c r="M18" s="21"/>
      <c r="N18" s="21" t="s">
        <v>30</v>
      </c>
      <c r="O18" s="12" t="s">
        <v>6</v>
      </c>
      <c r="P18" s="10">
        <f>SUMIF(H2:H97,"oth",J2:J97)</f>
        <v>0</v>
      </c>
      <c r="Q18" s="9"/>
      <c r="R18" s="9"/>
    </row>
    <row r="19" spans="1:19">
      <c r="A19" s="21">
        <v>18</v>
      </c>
      <c r="B19" s="21" t="s">
        <v>104</v>
      </c>
      <c r="C19" s="21" t="s">
        <v>105</v>
      </c>
      <c r="D19" s="21" t="s">
        <v>106</v>
      </c>
      <c r="E19" s="21" t="s">
        <v>98</v>
      </c>
      <c r="F19" s="21">
        <v>66943514</v>
      </c>
      <c r="G19" s="21" t="s">
        <v>69</v>
      </c>
      <c r="H19" s="21" t="s">
        <v>12</v>
      </c>
      <c r="I19" s="21">
        <v>1</v>
      </c>
      <c r="J19" s="32">
        <v>41953</v>
      </c>
      <c r="K19" s="32">
        <v>41954</v>
      </c>
      <c r="L19" s="21" t="s">
        <v>107</v>
      </c>
      <c r="M19" s="21"/>
      <c r="N19" s="21" t="s">
        <v>30</v>
      </c>
      <c r="O19" s="16"/>
      <c r="P19" s="17"/>
      <c r="Q19" s="9"/>
      <c r="R19" s="9"/>
    </row>
    <row r="20" spans="1:19">
      <c r="A20" s="21">
        <v>19</v>
      </c>
      <c r="B20" s="21" t="s">
        <v>138</v>
      </c>
      <c r="C20" s="21" t="s">
        <v>66</v>
      </c>
      <c r="D20" s="21" t="s">
        <v>66</v>
      </c>
      <c r="E20" s="21" t="s">
        <v>136</v>
      </c>
      <c r="F20" s="21"/>
      <c r="G20" s="21" t="s">
        <v>137</v>
      </c>
      <c r="H20" s="21" t="s">
        <v>15</v>
      </c>
      <c r="I20" s="21">
        <v>1</v>
      </c>
      <c r="J20" s="32">
        <v>41953</v>
      </c>
      <c r="K20" s="32">
        <v>41957</v>
      </c>
      <c r="L20" s="21" t="s">
        <v>464</v>
      </c>
      <c r="M20" s="21"/>
      <c r="N20" s="21" t="s">
        <v>49</v>
      </c>
      <c r="O20" s="18" t="s">
        <v>7</v>
      </c>
      <c r="P20" s="19">
        <f>SUM(P18:P19)</f>
        <v>0</v>
      </c>
      <c r="Q20" s="9"/>
      <c r="R20" s="9"/>
    </row>
    <row r="21" spans="1:19">
      <c r="A21" s="21">
        <v>20</v>
      </c>
      <c r="B21" s="21" t="s">
        <v>116</v>
      </c>
      <c r="C21" s="21" t="s">
        <v>117</v>
      </c>
      <c r="D21" s="21" t="s">
        <v>118</v>
      </c>
      <c r="E21" s="21" t="s">
        <v>119</v>
      </c>
      <c r="F21" s="21">
        <v>67085006</v>
      </c>
      <c r="G21" s="21" t="s">
        <v>69</v>
      </c>
      <c r="H21" s="21" t="s">
        <v>10</v>
      </c>
      <c r="I21" s="21">
        <v>1</v>
      </c>
      <c r="J21" s="32">
        <v>41954</v>
      </c>
      <c r="K21" s="32">
        <v>41955</v>
      </c>
      <c r="L21" s="21" t="s">
        <v>321</v>
      </c>
      <c r="M21" s="21"/>
      <c r="N21" s="21" t="s">
        <v>49</v>
      </c>
      <c r="Q21" s="9"/>
      <c r="R21" s="9"/>
    </row>
    <row r="22" spans="1:19">
      <c r="A22" s="21">
        <v>21</v>
      </c>
      <c r="B22" s="21" t="s">
        <v>120</v>
      </c>
      <c r="C22" s="21" t="s">
        <v>121</v>
      </c>
      <c r="D22" s="21" t="s">
        <v>122</v>
      </c>
      <c r="E22" s="21" t="s">
        <v>123</v>
      </c>
      <c r="F22" s="21">
        <v>66993306</v>
      </c>
      <c r="G22" s="21" t="s">
        <v>74</v>
      </c>
      <c r="H22" s="21" t="s">
        <v>11</v>
      </c>
      <c r="I22" s="21">
        <v>1</v>
      </c>
      <c r="J22" s="32">
        <v>41954</v>
      </c>
      <c r="K22" s="32">
        <v>41960</v>
      </c>
      <c r="L22" s="21" t="s">
        <v>103</v>
      </c>
      <c r="M22" s="21"/>
      <c r="N22" s="21" t="s">
        <v>49</v>
      </c>
      <c r="Q22" s="9"/>
      <c r="R22" s="9"/>
    </row>
    <row r="23" spans="1:19">
      <c r="A23" s="21">
        <v>22</v>
      </c>
      <c r="B23" s="21" t="s">
        <v>125</v>
      </c>
      <c r="C23" s="21" t="s">
        <v>126</v>
      </c>
      <c r="D23" s="21" t="s">
        <v>124</v>
      </c>
      <c r="E23" s="21" t="s">
        <v>133</v>
      </c>
      <c r="F23" s="21">
        <v>66943514</v>
      </c>
      <c r="G23" s="21" t="s">
        <v>69</v>
      </c>
      <c r="H23" s="21" t="s">
        <v>12</v>
      </c>
      <c r="I23" s="21">
        <v>1</v>
      </c>
      <c r="J23" s="32">
        <v>41954</v>
      </c>
      <c r="K23" s="32">
        <v>41956</v>
      </c>
      <c r="L23" s="21" t="s">
        <v>321</v>
      </c>
      <c r="M23" s="21"/>
      <c r="N23" s="21" t="s">
        <v>30</v>
      </c>
      <c r="O23" s="28" t="s">
        <v>56</v>
      </c>
      <c r="P23" s="28" t="s">
        <v>57</v>
      </c>
      <c r="Q23" s="9"/>
      <c r="R23" s="9"/>
    </row>
    <row r="24" spans="1:19">
      <c r="A24" s="21">
        <v>23</v>
      </c>
      <c r="B24" s="21" t="s">
        <v>128</v>
      </c>
      <c r="C24" s="21" t="s">
        <v>129</v>
      </c>
      <c r="D24" s="21" t="s">
        <v>127</v>
      </c>
      <c r="E24" s="21" t="s">
        <v>134</v>
      </c>
      <c r="F24" s="21">
        <v>67062188</v>
      </c>
      <c r="G24" s="21" t="s">
        <v>69</v>
      </c>
      <c r="H24" s="21" t="s">
        <v>10</v>
      </c>
      <c r="I24" s="21">
        <v>1</v>
      </c>
      <c r="J24" s="32">
        <v>41954</v>
      </c>
      <c r="K24" s="32">
        <v>41955</v>
      </c>
      <c r="L24" s="21" t="s">
        <v>321</v>
      </c>
      <c r="M24" s="21"/>
      <c r="N24" s="21" t="s">
        <v>30</v>
      </c>
      <c r="O24" s="12" t="s">
        <v>30</v>
      </c>
      <c r="P24" s="27">
        <f>SUMIF(N2:N97,"Sankaralingam Manivel",I2:I97)</f>
        <v>31</v>
      </c>
      <c r="Q24" s="9"/>
      <c r="R24" s="9"/>
    </row>
    <row r="25" spans="1:19">
      <c r="A25" s="21">
        <v>24</v>
      </c>
      <c r="B25" s="21" t="s">
        <v>131</v>
      </c>
      <c r="C25" s="21" t="s">
        <v>132</v>
      </c>
      <c r="D25" s="21" t="s">
        <v>130</v>
      </c>
      <c r="E25" s="21" t="s">
        <v>133</v>
      </c>
      <c r="F25" s="21">
        <v>67087806</v>
      </c>
      <c r="G25" s="21" t="s">
        <v>69</v>
      </c>
      <c r="H25" s="21" t="s">
        <v>12</v>
      </c>
      <c r="I25" s="21">
        <v>1</v>
      </c>
      <c r="J25" s="32">
        <v>41954</v>
      </c>
      <c r="K25" s="32">
        <v>41955</v>
      </c>
      <c r="L25" s="21" t="s">
        <v>321</v>
      </c>
      <c r="M25" s="21"/>
      <c r="N25" s="21" t="s">
        <v>30</v>
      </c>
      <c r="O25" s="12" t="s">
        <v>49</v>
      </c>
      <c r="P25" s="27">
        <f>SUMIF(N2:N97,"Narasimhara Nelluri",I2:I97)</f>
        <v>35</v>
      </c>
      <c r="Q25" s="9"/>
      <c r="R25" s="9"/>
    </row>
    <row r="26" spans="1:19">
      <c r="A26" s="21">
        <v>25</v>
      </c>
      <c r="B26" s="21" t="s">
        <v>139</v>
      </c>
      <c r="C26" s="21" t="s">
        <v>140</v>
      </c>
      <c r="D26" s="21" t="s">
        <v>141</v>
      </c>
      <c r="E26" s="21" t="s">
        <v>142</v>
      </c>
      <c r="F26" s="21">
        <v>67031176</v>
      </c>
      <c r="G26" s="21" t="s">
        <v>74</v>
      </c>
      <c r="H26" s="21" t="s">
        <v>12</v>
      </c>
      <c r="I26" s="21">
        <v>1</v>
      </c>
      <c r="J26" s="32">
        <v>41955</v>
      </c>
      <c r="K26" s="32">
        <v>41960</v>
      </c>
      <c r="L26" s="21" t="s">
        <v>103</v>
      </c>
      <c r="M26" s="21"/>
      <c r="N26" s="21" t="s">
        <v>49</v>
      </c>
      <c r="O26" s="12" t="s">
        <v>43</v>
      </c>
      <c r="P26" s="27">
        <f>SUMIF(N2:N97,"Novadaniel Joshua",I2:I97)</f>
        <v>30</v>
      </c>
      <c r="Q26" s="30"/>
      <c r="R26" s="30"/>
      <c r="S26" s="30"/>
    </row>
    <row r="27" spans="1:19">
      <c r="A27" s="21">
        <v>26</v>
      </c>
      <c r="B27" s="21" t="s">
        <v>217</v>
      </c>
      <c r="C27" s="21" t="s">
        <v>218</v>
      </c>
      <c r="D27" s="21" t="s">
        <v>219</v>
      </c>
      <c r="E27" s="21" t="s">
        <v>220</v>
      </c>
      <c r="F27" s="21">
        <v>67046638</v>
      </c>
      <c r="G27" s="21" t="s">
        <v>69</v>
      </c>
      <c r="H27" s="21" t="s">
        <v>12</v>
      </c>
      <c r="I27" s="21">
        <v>1</v>
      </c>
      <c r="J27" s="32">
        <v>41955</v>
      </c>
      <c r="K27" s="32">
        <v>41960</v>
      </c>
      <c r="L27" s="21" t="s">
        <v>216</v>
      </c>
      <c r="M27" s="21"/>
      <c r="N27" s="21" t="s">
        <v>43</v>
      </c>
      <c r="O27" s="14" t="s">
        <v>8</v>
      </c>
      <c r="P27" s="15">
        <f>SUM(P24:P26)</f>
        <v>96</v>
      </c>
      <c r="Q27" s="30"/>
      <c r="R27" s="30"/>
      <c r="S27" s="30"/>
    </row>
    <row r="28" spans="1:19">
      <c r="A28" s="21">
        <v>27</v>
      </c>
      <c r="B28" s="21" t="s">
        <v>135</v>
      </c>
      <c r="C28" s="21" t="s">
        <v>66</v>
      </c>
      <c r="D28" s="21" t="s">
        <v>66</v>
      </c>
      <c r="E28" s="21" t="s">
        <v>136</v>
      </c>
      <c r="F28" s="21"/>
      <c r="G28" s="21" t="s">
        <v>137</v>
      </c>
      <c r="H28" s="21" t="s">
        <v>15</v>
      </c>
      <c r="I28" s="21">
        <v>1</v>
      </c>
      <c r="J28" s="32">
        <v>41956</v>
      </c>
      <c r="K28" s="32">
        <v>41956</v>
      </c>
      <c r="L28" s="21" t="s">
        <v>92</v>
      </c>
      <c r="M28" s="21"/>
      <c r="N28" s="21" t="s">
        <v>30</v>
      </c>
      <c r="Q28" s="9"/>
      <c r="R28" s="9"/>
    </row>
    <row r="29" spans="1:19">
      <c r="A29" s="21">
        <v>28</v>
      </c>
      <c r="B29" s="21" t="s">
        <v>212</v>
      </c>
      <c r="C29" s="21" t="s">
        <v>213</v>
      </c>
      <c r="D29" s="21" t="s">
        <v>214</v>
      </c>
      <c r="E29" s="21" t="s">
        <v>215</v>
      </c>
      <c r="F29" s="21">
        <v>67129610</v>
      </c>
      <c r="G29" s="21" t="s">
        <v>69</v>
      </c>
      <c r="H29" s="21" t="s">
        <v>11</v>
      </c>
      <c r="I29" s="21">
        <v>1</v>
      </c>
      <c r="J29" s="32">
        <v>41956</v>
      </c>
      <c r="K29" s="32">
        <v>41960</v>
      </c>
      <c r="L29" s="21" t="s">
        <v>216</v>
      </c>
      <c r="M29" s="21"/>
      <c r="N29" s="21" t="s">
        <v>43</v>
      </c>
      <c r="Q29" s="9"/>
      <c r="R29" s="9"/>
    </row>
    <row r="30" spans="1:19" ht="25.5">
      <c r="A30" s="21">
        <v>29</v>
      </c>
      <c r="B30" s="21" t="s">
        <v>239</v>
      </c>
      <c r="C30" s="21" t="s">
        <v>240</v>
      </c>
      <c r="D30" s="21" t="s">
        <v>241</v>
      </c>
      <c r="E30" s="21" t="s">
        <v>242</v>
      </c>
      <c r="F30" s="21" t="s">
        <v>243</v>
      </c>
      <c r="G30" s="21" t="s">
        <v>69</v>
      </c>
      <c r="H30" s="21" t="s">
        <v>10</v>
      </c>
      <c r="I30" s="21">
        <v>1</v>
      </c>
      <c r="J30" s="32">
        <v>41956</v>
      </c>
      <c r="K30" s="32">
        <v>41957</v>
      </c>
      <c r="L30" s="21" t="s">
        <v>110</v>
      </c>
      <c r="M30" s="21"/>
      <c r="N30" s="21" t="s">
        <v>49</v>
      </c>
    </row>
    <row r="31" spans="1:19" ht="25.5">
      <c r="A31" s="21">
        <v>30</v>
      </c>
      <c r="B31" s="21" t="s">
        <v>244</v>
      </c>
      <c r="C31" s="21" t="s">
        <v>245</v>
      </c>
      <c r="D31" s="21" t="s">
        <v>246</v>
      </c>
      <c r="E31" s="21" t="s">
        <v>242</v>
      </c>
      <c r="F31" s="21">
        <v>67145974</v>
      </c>
      <c r="G31" s="21" t="s">
        <v>247</v>
      </c>
      <c r="H31" s="21" t="s">
        <v>10</v>
      </c>
      <c r="I31" s="21">
        <v>1</v>
      </c>
      <c r="J31" s="32">
        <v>41956</v>
      </c>
      <c r="K31" s="32">
        <v>41957</v>
      </c>
      <c r="L31" s="21" t="s">
        <v>248</v>
      </c>
      <c r="M31" s="21"/>
      <c r="N31" s="21" t="s">
        <v>49</v>
      </c>
      <c r="O31" s="28" t="s">
        <v>59</v>
      </c>
      <c r="P31" s="28" t="s">
        <v>57</v>
      </c>
    </row>
    <row r="32" spans="1:19" ht="25.5">
      <c r="A32" s="21">
        <v>31</v>
      </c>
      <c r="B32" s="21" t="s">
        <v>249</v>
      </c>
      <c r="C32" s="21" t="s">
        <v>250</v>
      </c>
      <c r="D32" s="21" t="s">
        <v>251</v>
      </c>
      <c r="E32" s="21" t="s">
        <v>242</v>
      </c>
      <c r="F32" s="21">
        <v>67115818</v>
      </c>
      <c r="G32" s="21" t="s">
        <v>69</v>
      </c>
      <c r="H32" s="21" t="s">
        <v>10</v>
      </c>
      <c r="I32" s="21">
        <v>1</v>
      </c>
      <c r="J32" s="32">
        <v>41956</v>
      </c>
      <c r="K32" s="32">
        <v>41957</v>
      </c>
      <c r="L32" s="21" t="s">
        <v>110</v>
      </c>
      <c r="M32" s="21"/>
      <c r="N32" s="21" t="s">
        <v>49</v>
      </c>
      <c r="O32" s="12" t="s">
        <v>69</v>
      </c>
      <c r="P32" s="50">
        <f>SUMIF(G:G,"Disk replacement",I:I)</f>
        <v>69</v>
      </c>
    </row>
    <row r="33" spans="1:16">
      <c r="A33" s="21">
        <v>32</v>
      </c>
      <c r="B33" s="21" t="s">
        <v>211</v>
      </c>
      <c r="C33" s="21" t="s">
        <v>66</v>
      </c>
      <c r="D33" s="21" t="s">
        <v>66</v>
      </c>
      <c r="E33" s="21" t="s">
        <v>136</v>
      </c>
      <c r="F33" s="21"/>
      <c r="G33" s="21" t="s">
        <v>137</v>
      </c>
      <c r="H33" s="21" t="s">
        <v>15</v>
      </c>
      <c r="I33" s="21">
        <v>1</v>
      </c>
      <c r="J33" s="32">
        <v>41957</v>
      </c>
      <c r="K33" s="32">
        <v>41960</v>
      </c>
      <c r="L33" s="21" t="s">
        <v>465</v>
      </c>
      <c r="M33" s="21"/>
      <c r="N33" s="21" t="s">
        <v>49</v>
      </c>
      <c r="O33" s="12" t="s">
        <v>74</v>
      </c>
      <c r="P33" s="50">
        <f>SUMIF(G:G,"SPS replacement",I:I)</f>
        <v>6</v>
      </c>
    </row>
    <row r="34" spans="1:16">
      <c r="A34" s="21">
        <v>33</v>
      </c>
      <c r="B34" s="21" t="s">
        <v>221</v>
      </c>
      <c r="C34" s="21" t="s">
        <v>222</v>
      </c>
      <c r="D34" s="21" t="s">
        <v>223</v>
      </c>
      <c r="E34" s="21" t="s">
        <v>224</v>
      </c>
      <c r="F34" s="21">
        <v>67131586</v>
      </c>
      <c r="G34" s="21" t="s">
        <v>90</v>
      </c>
      <c r="H34" s="21" t="s">
        <v>12</v>
      </c>
      <c r="I34" s="21">
        <v>1</v>
      </c>
      <c r="J34" s="32">
        <v>41957</v>
      </c>
      <c r="K34" s="32">
        <v>41960</v>
      </c>
      <c r="L34" s="21" t="s">
        <v>216</v>
      </c>
      <c r="M34" s="21" t="s">
        <v>327</v>
      </c>
      <c r="N34" s="21" t="s">
        <v>43</v>
      </c>
      <c r="O34" s="12" t="s">
        <v>90</v>
      </c>
      <c r="P34" s="50">
        <f>SUMIF(G:G,"SFP Replacement",I:I)</f>
        <v>7</v>
      </c>
    </row>
    <row r="35" spans="1:16" ht="25.5">
      <c r="A35" s="21">
        <v>34</v>
      </c>
      <c r="B35" s="21" t="s">
        <v>225</v>
      </c>
      <c r="C35" s="21" t="s">
        <v>226</v>
      </c>
      <c r="D35" s="21" t="s">
        <v>227</v>
      </c>
      <c r="E35" s="21" t="s">
        <v>228</v>
      </c>
      <c r="F35" s="21">
        <v>67129610</v>
      </c>
      <c r="G35" s="21" t="s">
        <v>69</v>
      </c>
      <c r="H35" s="21" t="s">
        <v>11</v>
      </c>
      <c r="I35" s="21">
        <v>1</v>
      </c>
      <c r="J35" s="32">
        <v>41957</v>
      </c>
      <c r="K35" s="32">
        <v>41960</v>
      </c>
      <c r="L35" s="21" t="s">
        <v>110</v>
      </c>
      <c r="M35" s="21"/>
      <c r="N35" s="21" t="s">
        <v>43</v>
      </c>
      <c r="O35" s="12" t="s">
        <v>247</v>
      </c>
      <c r="P35" s="50">
        <f>SUMIF(G:G,"Supervisor module replacement",I:I)</f>
        <v>1</v>
      </c>
    </row>
    <row r="36" spans="1:16" ht="25.5">
      <c r="A36" s="21">
        <v>35</v>
      </c>
      <c r="B36" s="21" t="s">
        <v>229</v>
      </c>
      <c r="C36" s="21" t="s">
        <v>230</v>
      </c>
      <c r="D36" s="21" t="s">
        <v>231</v>
      </c>
      <c r="E36" s="21" t="s">
        <v>224</v>
      </c>
      <c r="F36" s="21">
        <v>67046638</v>
      </c>
      <c r="G36" s="21" t="s">
        <v>69</v>
      </c>
      <c r="H36" s="21" t="s">
        <v>12</v>
      </c>
      <c r="I36" s="21">
        <v>1</v>
      </c>
      <c r="J36" s="32">
        <v>41957</v>
      </c>
      <c r="K36" s="32">
        <v>41960</v>
      </c>
      <c r="L36" s="21" t="s">
        <v>216</v>
      </c>
      <c r="M36" s="21" t="s">
        <v>327</v>
      </c>
      <c r="N36" s="21" t="s">
        <v>43</v>
      </c>
      <c r="O36" s="12" t="s">
        <v>71</v>
      </c>
      <c r="P36" s="50">
        <f>SUMIF(G:G,"Powersupply replacement",I:I)</f>
        <v>2</v>
      </c>
    </row>
    <row r="37" spans="1:16" ht="25.5">
      <c r="A37" s="21">
        <v>36</v>
      </c>
      <c r="B37" s="21" t="s">
        <v>252</v>
      </c>
      <c r="C37" s="21" t="s">
        <v>253</v>
      </c>
      <c r="D37" s="21" t="s">
        <v>254</v>
      </c>
      <c r="E37" s="21" t="s">
        <v>255</v>
      </c>
      <c r="F37" s="21">
        <v>67170954</v>
      </c>
      <c r="G37" s="21" t="s">
        <v>69</v>
      </c>
      <c r="H37" s="21" t="s">
        <v>10</v>
      </c>
      <c r="I37" s="21">
        <v>1</v>
      </c>
      <c r="J37" s="32">
        <v>41957</v>
      </c>
      <c r="K37" s="32">
        <v>41958</v>
      </c>
      <c r="L37" s="21" t="s">
        <v>110</v>
      </c>
      <c r="M37" s="21"/>
      <c r="N37" s="21" t="s">
        <v>49</v>
      </c>
      <c r="O37" s="12" t="s">
        <v>70</v>
      </c>
      <c r="P37" s="50">
        <f>SUMIF(G:G,"Line card replacement",I:I)</f>
        <v>1</v>
      </c>
    </row>
    <row r="38" spans="1:16">
      <c r="A38" s="21">
        <v>37</v>
      </c>
      <c r="B38" s="21" t="s">
        <v>191</v>
      </c>
      <c r="C38" s="21" t="s">
        <v>192</v>
      </c>
      <c r="D38" s="21" t="s">
        <v>193</v>
      </c>
      <c r="E38" s="21" t="s">
        <v>196</v>
      </c>
      <c r="F38" s="21" t="s">
        <v>194</v>
      </c>
      <c r="G38" s="21" t="s">
        <v>69</v>
      </c>
      <c r="H38" s="21" t="s">
        <v>12</v>
      </c>
      <c r="I38" s="21">
        <v>1</v>
      </c>
      <c r="J38" s="32">
        <v>41960</v>
      </c>
      <c r="K38" s="32">
        <v>41960</v>
      </c>
      <c r="L38" s="21" t="s">
        <v>321</v>
      </c>
      <c r="M38" s="21"/>
      <c r="N38" s="21" t="s">
        <v>30</v>
      </c>
      <c r="O38" s="12" t="s">
        <v>473</v>
      </c>
      <c r="P38" s="51">
        <f xml:space="preserve"> P8- SUM(P32:P37)</f>
        <v>7</v>
      </c>
    </row>
    <row r="39" spans="1:16">
      <c r="A39" s="21">
        <v>38</v>
      </c>
      <c r="B39" s="21" t="s">
        <v>195</v>
      </c>
      <c r="C39" s="21" t="s">
        <v>197</v>
      </c>
      <c r="D39" s="21" t="s">
        <v>198</v>
      </c>
      <c r="E39" s="21" t="s">
        <v>199</v>
      </c>
      <c r="F39" s="21">
        <v>67212022</v>
      </c>
      <c r="G39" s="21" t="s">
        <v>69</v>
      </c>
      <c r="H39" s="21" t="s">
        <v>10</v>
      </c>
      <c r="I39" s="21">
        <v>1</v>
      </c>
      <c r="J39" s="32">
        <v>41960</v>
      </c>
      <c r="K39" s="32">
        <v>41960</v>
      </c>
      <c r="L39" s="21" t="s">
        <v>321</v>
      </c>
      <c r="M39" s="21"/>
      <c r="N39" s="21" t="s">
        <v>30</v>
      </c>
      <c r="O39" s="14" t="s">
        <v>8</v>
      </c>
      <c r="P39" s="15">
        <f>SUM(P32:P38)</f>
        <v>93</v>
      </c>
    </row>
    <row r="40" spans="1:16">
      <c r="A40" s="21">
        <v>39</v>
      </c>
      <c r="B40" s="21" t="s">
        <v>200</v>
      </c>
      <c r="C40" s="21" t="s">
        <v>201</v>
      </c>
      <c r="D40" s="21" t="s">
        <v>202</v>
      </c>
      <c r="E40" s="21" t="s">
        <v>203</v>
      </c>
      <c r="F40" s="21" t="s">
        <v>204</v>
      </c>
      <c r="G40" s="21" t="s">
        <v>69</v>
      </c>
      <c r="H40" s="21" t="s">
        <v>10</v>
      </c>
      <c r="I40" s="21">
        <v>1</v>
      </c>
      <c r="J40" s="32">
        <v>41960</v>
      </c>
      <c r="K40" s="32">
        <v>41961</v>
      </c>
      <c r="L40" s="21" t="s">
        <v>321</v>
      </c>
      <c r="M40" s="21"/>
      <c r="N40" s="21" t="s">
        <v>30</v>
      </c>
    </row>
    <row r="41" spans="1:16">
      <c r="A41" s="21">
        <v>40</v>
      </c>
      <c r="B41" s="21" t="s">
        <v>205</v>
      </c>
      <c r="C41" s="21" t="s">
        <v>206</v>
      </c>
      <c r="D41" s="21" t="s">
        <v>207</v>
      </c>
      <c r="E41" s="21" t="s">
        <v>203</v>
      </c>
      <c r="F41" s="21">
        <v>67176996</v>
      </c>
      <c r="G41" s="21" t="s">
        <v>74</v>
      </c>
      <c r="H41" s="21" t="s">
        <v>10</v>
      </c>
      <c r="I41" s="21">
        <v>1</v>
      </c>
      <c r="J41" s="32">
        <v>41960</v>
      </c>
      <c r="K41" s="32">
        <v>41961</v>
      </c>
      <c r="L41" s="21" t="s">
        <v>103</v>
      </c>
      <c r="M41" s="21"/>
      <c r="N41" s="21" t="s">
        <v>30</v>
      </c>
    </row>
    <row r="42" spans="1:16">
      <c r="A42" s="21">
        <v>41</v>
      </c>
      <c r="B42" s="21" t="s">
        <v>208</v>
      </c>
      <c r="C42" s="21" t="s">
        <v>209</v>
      </c>
      <c r="D42" s="21" t="s">
        <v>210</v>
      </c>
      <c r="E42" s="21" t="s">
        <v>203</v>
      </c>
      <c r="F42" s="21">
        <v>67220602</v>
      </c>
      <c r="G42" s="21" t="s">
        <v>69</v>
      </c>
      <c r="H42" s="21" t="s">
        <v>10</v>
      </c>
      <c r="I42" s="21">
        <v>1</v>
      </c>
      <c r="J42" s="32">
        <v>41960</v>
      </c>
      <c r="K42" s="32">
        <v>41961</v>
      </c>
      <c r="L42" s="21" t="s">
        <v>321</v>
      </c>
      <c r="M42" s="21"/>
      <c r="N42" s="21" t="s">
        <v>30</v>
      </c>
    </row>
    <row r="43" spans="1:16" ht="25.5">
      <c r="A43" s="21">
        <v>42</v>
      </c>
      <c r="B43" s="21" t="s">
        <v>232</v>
      </c>
      <c r="C43" s="21" t="s">
        <v>233</v>
      </c>
      <c r="D43" s="21" t="s">
        <v>234</v>
      </c>
      <c r="E43" s="21" t="s">
        <v>235</v>
      </c>
      <c r="F43" s="21">
        <v>67046638</v>
      </c>
      <c r="G43" s="21" t="s">
        <v>69</v>
      </c>
      <c r="H43" s="21" t="s">
        <v>12</v>
      </c>
      <c r="I43" s="21">
        <v>1</v>
      </c>
      <c r="J43" s="32">
        <v>41960</v>
      </c>
      <c r="K43" s="32">
        <v>41961</v>
      </c>
      <c r="L43" s="21" t="s">
        <v>110</v>
      </c>
      <c r="M43" s="21"/>
      <c r="N43" s="21" t="s">
        <v>43</v>
      </c>
      <c r="O43" s="28" t="s">
        <v>470</v>
      </c>
      <c r="P43" s="28" t="s">
        <v>57</v>
      </c>
    </row>
    <row r="44" spans="1:16">
      <c r="A44" s="21">
        <v>43</v>
      </c>
      <c r="B44" s="21" t="s">
        <v>236</v>
      </c>
      <c r="C44" s="21" t="s">
        <v>237</v>
      </c>
      <c r="D44" s="21" t="s">
        <v>238</v>
      </c>
      <c r="E44" s="21" t="s">
        <v>235</v>
      </c>
      <c r="F44" s="21">
        <v>67131586</v>
      </c>
      <c r="G44" s="21" t="s">
        <v>90</v>
      </c>
      <c r="H44" s="21" t="s">
        <v>12</v>
      </c>
      <c r="I44" s="21">
        <v>1</v>
      </c>
      <c r="J44" s="32">
        <v>41960</v>
      </c>
      <c r="K44" s="32">
        <v>41961</v>
      </c>
      <c r="L44" s="21" t="s">
        <v>216</v>
      </c>
      <c r="M44" s="21" t="s">
        <v>327</v>
      </c>
      <c r="N44" s="21" t="s">
        <v>43</v>
      </c>
      <c r="O44" s="12" t="s">
        <v>327</v>
      </c>
      <c r="P44" s="51">
        <f>SUMIF(M:M,"Vendor",I:I)</f>
        <v>16</v>
      </c>
    </row>
    <row r="45" spans="1:16" ht="25.5">
      <c r="A45" s="21">
        <v>44</v>
      </c>
      <c r="B45" s="21" t="s">
        <v>276</v>
      </c>
      <c r="C45" s="21" t="s">
        <v>277</v>
      </c>
      <c r="D45" s="21" t="s">
        <v>278</v>
      </c>
      <c r="E45" s="21" t="s">
        <v>279</v>
      </c>
      <c r="F45" s="21">
        <v>67239452</v>
      </c>
      <c r="G45" s="21" t="s">
        <v>69</v>
      </c>
      <c r="H45" s="21" t="s">
        <v>11</v>
      </c>
      <c r="I45" s="21">
        <v>1</v>
      </c>
      <c r="J45" s="32">
        <v>41960</v>
      </c>
      <c r="K45" s="32">
        <v>41961</v>
      </c>
      <c r="L45" s="21" t="s">
        <v>280</v>
      </c>
      <c r="M45" s="21"/>
      <c r="N45" s="21" t="s">
        <v>43</v>
      </c>
      <c r="O45" s="12" t="s">
        <v>471</v>
      </c>
      <c r="P45" s="51">
        <f>SUMIF(M:M,"Change",I:I)</f>
        <v>0</v>
      </c>
    </row>
    <row r="46" spans="1:16">
      <c r="A46" s="21">
        <v>45</v>
      </c>
      <c r="B46" s="21" t="s">
        <v>256</v>
      </c>
      <c r="C46" s="21" t="s">
        <v>257</v>
      </c>
      <c r="D46" s="21" t="s">
        <v>258</v>
      </c>
      <c r="E46" s="21" t="s">
        <v>259</v>
      </c>
      <c r="F46" s="21" t="s">
        <v>260</v>
      </c>
      <c r="G46" s="21" t="s">
        <v>69</v>
      </c>
      <c r="H46" s="21" t="s">
        <v>12</v>
      </c>
      <c r="I46" s="21">
        <v>1</v>
      </c>
      <c r="J46" s="32">
        <v>41961</v>
      </c>
      <c r="K46" s="32">
        <v>41962</v>
      </c>
      <c r="L46" s="21" t="s">
        <v>216</v>
      </c>
      <c r="M46" s="21" t="s">
        <v>327</v>
      </c>
      <c r="N46" s="21" t="s">
        <v>49</v>
      </c>
      <c r="O46" s="12" t="s">
        <v>472</v>
      </c>
      <c r="P46" s="51">
        <f>SUMIF(M:M,"CMP",I:I)</f>
        <v>0</v>
      </c>
    </row>
    <row r="47" spans="1:16">
      <c r="A47" s="21">
        <v>46</v>
      </c>
      <c r="B47" s="21" t="s">
        <v>261</v>
      </c>
      <c r="C47" s="21" t="s">
        <v>262</v>
      </c>
      <c r="D47" s="21" t="s">
        <v>263</v>
      </c>
      <c r="E47" s="21" t="s">
        <v>259</v>
      </c>
      <c r="F47" s="21">
        <v>67251490</v>
      </c>
      <c r="G47" s="21" t="s">
        <v>69</v>
      </c>
      <c r="H47" s="21" t="s">
        <v>12</v>
      </c>
      <c r="I47" s="21">
        <v>1</v>
      </c>
      <c r="J47" s="32">
        <v>41961</v>
      </c>
      <c r="K47" s="32">
        <v>41962</v>
      </c>
      <c r="L47" s="21" t="s">
        <v>216</v>
      </c>
      <c r="M47" s="21" t="s">
        <v>327</v>
      </c>
      <c r="N47" s="21" t="s">
        <v>49</v>
      </c>
      <c r="O47" s="12" t="s">
        <v>469</v>
      </c>
      <c r="P47" s="51">
        <f>SUMIF(M:M,"SA",I:I)</f>
        <v>0</v>
      </c>
    </row>
    <row r="48" spans="1:16">
      <c r="A48" s="21">
        <v>47</v>
      </c>
      <c r="B48" s="21" t="s">
        <v>281</v>
      </c>
      <c r="C48" s="21" t="s">
        <v>282</v>
      </c>
      <c r="D48" s="21" t="s">
        <v>283</v>
      </c>
      <c r="E48" s="21" t="s">
        <v>259</v>
      </c>
      <c r="F48" s="21">
        <v>67131586</v>
      </c>
      <c r="G48" s="21" t="s">
        <v>90</v>
      </c>
      <c r="H48" s="21" t="s">
        <v>12</v>
      </c>
      <c r="I48" s="21">
        <v>1</v>
      </c>
      <c r="J48" s="32">
        <v>41961</v>
      </c>
      <c r="K48" s="32">
        <v>41961</v>
      </c>
      <c r="L48" s="21" t="s">
        <v>216</v>
      </c>
      <c r="M48" s="21" t="s">
        <v>327</v>
      </c>
      <c r="N48" s="21" t="s">
        <v>43</v>
      </c>
      <c r="O48" s="14" t="s">
        <v>8</v>
      </c>
      <c r="P48" s="15">
        <f>SUM(P44:P47)</f>
        <v>16</v>
      </c>
    </row>
    <row r="49" spans="1:14">
      <c r="A49" s="21">
        <v>48</v>
      </c>
      <c r="B49" s="21" t="s">
        <v>284</v>
      </c>
      <c r="C49" s="21" t="s">
        <v>285</v>
      </c>
      <c r="D49" s="21" t="s">
        <v>286</v>
      </c>
      <c r="E49" s="21" t="s">
        <v>259</v>
      </c>
      <c r="F49" s="21">
        <v>67219580</v>
      </c>
      <c r="G49" s="21" t="s">
        <v>69</v>
      </c>
      <c r="H49" s="21" t="s">
        <v>12</v>
      </c>
      <c r="I49" s="21">
        <v>1</v>
      </c>
      <c r="J49" s="32">
        <v>41961</v>
      </c>
      <c r="K49" s="32">
        <v>41961</v>
      </c>
      <c r="L49" s="21" t="s">
        <v>216</v>
      </c>
      <c r="M49" s="21" t="s">
        <v>327</v>
      </c>
      <c r="N49" s="21" t="s">
        <v>43</v>
      </c>
    </row>
    <row r="50" spans="1:14" ht="25.5">
      <c r="A50" s="21">
        <v>49</v>
      </c>
      <c r="B50" s="21" t="s">
        <v>287</v>
      </c>
      <c r="C50" s="21" t="s">
        <v>288</v>
      </c>
      <c r="D50" s="21" t="s">
        <v>289</v>
      </c>
      <c r="E50" s="21" t="s">
        <v>267</v>
      </c>
      <c r="F50" s="21">
        <v>67272804</v>
      </c>
      <c r="G50" s="21" t="s">
        <v>69</v>
      </c>
      <c r="H50" s="21" t="s">
        <v>12</v>
      </c>
      <c r="I50" s="21">
        <v>1</v>
      </c>
      <c r="J50" s="32">
        <v>41961</v>
      </c>
      <c r="K50" s="32">
        <v>41963</v>
      </c>
      <c r="L50" s="21" t="s">
        <v>280</v>
      </c>
      <c r="M50" s="21"/>
      <c r="N50" s="21" t="s">
        <v>43</v>
      </c>
    </row>
    <row r="51" spans="1:14" ht="25.5">
      <c r="A51" s="21">
        <v>50</v>
      </c>
      <c r="B51" s="21" t="s">
        <v>264</v>
      </c>
      <c r="C51" s="21" t="s">
        <v>265</v>
      </c>
      <c r="D51" s="21" t="s">
        <v>266</v>
      </c>
      <c r="E51" s="21" t="s">
        <v>267</v>
      </c>
      <c r="F51" s="21">
        <v>67265894</v>
      </c>
      <c r="G51" s="21" t="s">
        <v>69</v>
      </c>
      <c r="H51" s="21" t="s">
        <v>12</v>
      </c>
      <c r="I51" s="21">
        <v>1</v>
      </c>
      <c r="J51" s="32">
        <v>41962</v>
      </c>
      <c r="K51" s="32">
        <v>41963</v>
      </c>
      <c r="L51" s="21" t="s">
        <v>110</v>
      </c>
      <c r="M51" s="21"/>
      <c r="N51" s="21" t="s">
        <v>49</v>
      </c>
    </row>
    <row r="52" spans="1:14">
      <c r="A52" s="21">
        <v>51</v>
      </c>
      <c r="B52" s="21" t="s">
        <v>268</v>
      </c>
      <c r="C52" s="21" t="s">
        <v>269</v>
      </c>
      <c r="D52" s="21" t="s">
        <v>270</v>
      </c>
      <c r="E52" s="21" t="s">
        <v>275</v>
      </c>
      <c r="F52" s="21">
        <v>67301110</v>
      </c>
      <c r="G52" s="21" t="s">
        <v>69</v>
      </c>
      <c r="H52" s="21" t="s">
        <v>12</v>
      </c>
      <c r="I52" s="21">
        <v>1</v>
      </c>
      <c r="J52" s="32">
        <v>41962</v>
      </c>
      <c r="K52" s="32">
        <v>41963</v>
      </c>
      <c r="L52" s="21" t="s">
        <v>321</v>
      </c>
      <c r="M52" s="21"/>
      <c r="N52" s="21" t="s">
        <v>30</v>
      </c>
    </row>
    <row r="53" spans="1:14">
      <c r="A53" s="21">
        <v>52</v>
      </c>
      <c r="B53" s="21" t="s">
        <v>271</v>
      </c>
      <c r="C53" s="21" t="s">
        <v>272</v>
      </c>
      <c r="D53" s="21" t="s">
        <v>273</v>
      </c>
      <c r="E53" s="21" t="s">
        <v>274</v>
      </c>
      <c r="F53" s="21">
        <v>67213388</v>
      </c>
      <c r="G53" s="21" t="s">
        <v>71</v>
      </c>
      <c r="H53" s="21" t="s">
        <v>12</v>
      </c>
      <c r="I53" s="21">
        <v>1</v>
      </c>
      <c r="J53" s="32">
        <v>41962</v>
      </c>
      <c r="K53" s="32">
        <v>41967</v>
      </c>
      <c r="L53" s="21" t="s">
        <v>322</v>
      </c>
      <c r="M53" s="21"/>
      <c r="N53" s="21" t="s">
        <v>30</v>
      </c>
    </row>
    <row r="54" spans="1:14">
      <c r="A54" s="21">
        <v>53</v>
      </c>
      <c r="B54" s="21" t="s">
        <v>290</v>
      </c>
      <c r="C54" s="21" t="s">
        <v>291</v>
      </c>
      <c r="D54" s="21" t="s">
        <v>292</v>
      </c>
      <c r="E54" s="21" t="s">
        <v>267</v>
      </c>
      <c r="F54" s="21">
        <v>67131586</v>
      </c>
      <c r="G54" s="21" t="s">
        <v>90</v>
      </c>
      <c r="H54" s="21" t="s">
        <v>12</v>
      </c>
      <c r="I54" s="21">
        <v>1</v>
      </c>
      <c r="J54" s="32">
        <v>41962</v>
      </c>
      <c r="K54" s="32">
        <v>41963</v>
      </c>
      <c r="L54" s="21" t="s">
        <v>411</v>
      </c>
      <c r="M54" s="21"/>
      <c r="N54" s="21" t="s">
        <v>43</v>
      </c>
    </row>
    <row r="55" spans="1:14">
      <c r="A55" s="21">
        <v>54</v>
      </c>
      <c r="B55" s="21" t="s">
        <v>293</v>
      </c>
      <c r="C55" s="21" t="s">
        <v>294</v>
      </c>
      <c r="D55" s="21" t="s">
        <v>295</v>
      </c>
      <c r="E55" s="21" t="s">
        <v>267</v>
      </c>
      <c r="F55" s="21">
        <v>67219580</v>
      </c>
      <c r="G55" s="21" t="s">
        <v>69</v>
      </c>
      <c r="H55" s="21" t="s">
        <v>12</v>
      </c>
      <c r="I55" s="21">
        <v>1</v>
      </c>
      <c r="J55" s="32">
        <v>41962</v>
      </c>
      <c r="K55" s="32">
        <v>41963</v>
      </c>
      <c r="L55" s="21" t="s">
        <v>321</v>
      </c>
      <c r="M55" s="21"/>
      <c r="N55" s="21" t="s">
        <v>43</v>
      </c>
    </row>
    <row r="56" spans="1:14">
      <c r="A56" s="21">
        <v>55</v>
      </c>
      <c r="B56" s="21" t="s">
        <v>296</v>
      </c>
      <c r="C56" s="21" t="s">
        <v>297</v>
      </c>
      <c r="D56" s="21" t="s">
        <v>298</v>
      </c>
      <c r="E56" s="21" t="s">
        <v>275</v>
      </c>
      <c r="F56" s="21" t="s">
        <v>260</v>
      </c>
      <c r="G56" s="21" t="s">
        <v>69</v>
      </c>
      <c r="H56" s="21" t="s">
        <v>12</v>
      </c>
      <c r="I56" s="21">
        <v>1</v>
      </c>
      <c r="J56" s="32">
        <v>41963</v>
      </c>
      <c r="K56" s="32">
        <v>41964</v>
      </c>
      <c r="L56" s="21" t="s">
        <v>321</v>
      </c>
      <c r="M56" s="21"/>
      <c r="N56" s="21" t="s">
        <v>30</v>
      </c>
    </row>
    <row r="57" spans="1:14" ht="25.5">
      <c r="A57" s="21">
        <v>56</v>
      </c>
      <c r="B57" s="21" t="s">
        <v>328</v>
      </c>
      <c r="C57" s="21" t="s">
        <v>329</v>
      </c>
      <c r="D57" s="21" t="s">
        <v>330</v>
      </c>
      <c r="E57" s="21" t="s">
        <v>331</v>
      </c>
      <c r="F57" s="21" t="s">
        <v>332</v>
      </c>
      <c r="G57" s="21" t="s">
        <v>333</v>
      </c>
      <c r="H57" s="21" t="s">
        <v>10</v>
      </c>
      <c r="I57" s="21">
        <v>1</v>
      </c>
      <c r="J57" s="32">
        <v>41963</v>
      </c>
      <c r="K57" s="32">
        <v>41964</v>
      </c>
      <c r="L57" s="21" t="s">
        <v>92</v>
      </c>
      <c r="M57" s="21"/>
      <c r="N57" s="21" t="s">
        <v>49</v>
      </c>
    </row>
    <row r="58" spans="1:14">
      <c r="A58" s="21">
        <v>57</v>
      </c>
      <c r="B58" s="21" t="s">
        <v>334</v>
      </c>
      <c r="C58" s="21" t="s">
        <v>335</v>
      </c>
      <c r="D58" s="21" t="s">
        <v>336</v>
      </c>
      <c r="E58" s="21" t="s">
        <v>337</v>
      </c>
      <c r="F58" s="21">
        <v>67251490</v>
      </c>
      <c r="G58" s="21" t="s">
        <v>69</v>
      </c>
      <c r="H58" s="21" t="s">
        <v>12</v>
      </c>
      <c r="I58" s="21">
        <v>1</v>
      </c>
      <c r="J58" s="32">
        <v>41963</v>
      </c>
      <c r="K58" s="32">
        <v>41964</v>
      </c>
      <c r="L58" s="21" t="s">
        <v>321</v>
      </c>
      <c r="M58" s="21"/>
      <c r="N58" s="21" t="s">
        <v>49</v>
      </c>
    </row>
    <row r="59" spans="1:14">
      <c r="A59" s="21">
        <v>58</v>
      </c>
      <c r="B59" s="21" t="s">
        <v>408</v>
      </c>
      <c r="C59" s="21" t="s">
        <v>409</v>
      </c>
      <c r="D59" s="21" t="s">
        <v>410</v>
      </c>
      <c r="E59" s="21" t="s">
        <v>275</v>
      </c>
      <c r="F59" s="21">
        <v>67336484</v>
      </c>
      <c r="G59" s="21" t="s">
        <v>90</v>
      </c>
      <c r="H59" s="21" t="s">
        <v>12</v>
      </c>
      <c r="I59" s="21">
        <v>1</v>
      </c>
      <c r="J59" s="32">
        <v>41963</v>
      </c>
      <c r="K59" s="32">
        <v>41964</v>
      </c>
      <c r="L59" s="21" t="s">
        <v>411</v>
      </c>
      <c r="M59" s="21"/>
      <c r="N59" s="21" t="s">
        <v>43</v>
      </c>
    </row>
    <row r="60" spans="1:14">
      <c r="A60" s="21">
        <v>59</v>
      </c>
      <c r="B60" s="21" t="s">
        <v>412</v>
      </c>
      <c r="C60" s="21" t="s">
        <v>413</v>
      </c>
      <c r="D60" s="21" t="s">
        <v>414</v>
      </c>
      <c r="E60" s="21" t="s">
        <v>415</v>
      </c>
      <c r="F60" s="21">
        <v>67331558</v>
      </c>
      <c r="G60" s="21" t="s">
        <v>69</v>
      </c>
      <c r="H60" s="21" t="s">
        <v>11</v>
      </c>
      <c r="I60" s="21">
        <v>1</v>
      </c>
      <c r="J60" s="32">
        <v>41964</v>
      </c>
      <c r="K60" s="32">
        <v>41967</v>
      </c>
      <c r="L60" s="21" t="s">
        <v>321</v>
      </c>
      <c r="M60" s="21"/>
      <c r="N60" s="21" t="s">
        <v>43</v>
      </c>
    </row>
    <row r="61" spans="1:14">
      <c r="A61" s="21">
        <v>60</v>
      </c>
      <c r="B61" s="21" t="s">
        <v>416</v>
      </c>
      <c r="C61" s="21" t="s">
        <v>417</v>
      </c>
      <c r="D61" s="21" t="s">
        <v>418</v>
      </c>
      <c r="E61" s="21" t="s">
        <v>419</v>
      </c>
      <c r="F61" s="21" t="s">
        <v>420</v>
      </c>
      <c r="G61" s="21" t="s">
        <v>74</v>
      </c>
      <c r="H61" s="21" t="s">
        <v>11</v>
      </c>
      <c r="I61" s="21">
        <v>1</v>
      </c>
      <c r="J61" s="32">
        <v>41964</v>
      </c>
      <c r="K61" s="32">
        <v>41967</v>
      </c>
      <c r="L61" s="21" t="s">
        <v>421</v>
      </c>
      <c r="M61" s="21"/>
      <c r="N61" s="21" t="s">
        <v>43</v>
      </c>
    </row>
    <row r="62" spans="1:14">
      <c r="A62" s="21">
        <v>61</v>
      </c>
      <c r="B62" s="21" t="s">
        <v>338</v>
      </c>
      <c r="C62" s="21" t="s">
        <v>339</v>
      </c>
      <c r="D62" s="21" t="s">
        <v>340</v>
      </c>
      <c r="E62" s="21" t="s">
        <v>341</v>
      </c>
      <c r="F62" s="21">
        <v>67353790</v>
      </c>
      <c r="G62" s="21" t="s">
        <v>69</v>
      </c>
      <c r="H62" s="21" t="s">
        <v>12</v>
      </c>
      <c r="I62" s="21">
        <v>1</v>
      </c>
      <c r="J62" s="32">
        <v>41967</v>
      </c>
      <c r="K62" s="32">
        <v>41968</v>
      </c>
      <c r="L62" s="21" t="s">
        <v>216</v>
      </c>
      <c r="M62" s="21" t="s">
        <v>327</v>
      </c>
      <c r="N62" s="21" t="s">
        <v>49</v>
      </c>
    </row>
    <row r="63" spans="1:14">
      <c r="A63" s="21">
        <v>62</v>
      </c>
      <c r="B63" s="21" t="s">
        <v>342</v>
      </c>
      <c r="C63" s="21" t="s">
        <v>343</v>
      </c>
      <c r="D63" s="21" t="s">
        <v>344</v>
      </c>
      <c r="E63" s="21" t="s">
        <v>341</v>
      </c>
      <c r="F63" s="21" t="s">
        <v>345</v>
      </c>
      <c r="G63" s="21" t="s">
        <v>69</v>
      </c>
      <c r="H63" s="21" t="s">
        <v>12</v>
      </c>
      <c r="I63" s="21">
        <v>1</v>
      </c>
      <c r="J63" s="32">
        <v>41967</v>
      </c>
      <c r="K63" s="32">
        <v>41968</v>
      </c>
      <c r="L63" s="21" t="s">
        <v>321</v>
      </c>
      <c r="M63" s="21"/>
      <c r="N63" s="21" t="s">
        <v>49</v>
      </c>
    </row>
    <row r="64" spans="1:14">
      <c r="A64" s="21">
        <v>63</v>
      </c>
      <c r="B64" s="21" t="s">
        <v>346</v>
      </c>
      <c r="C64" s="21" t="s">
        <v>347</v>
      </c>
      <c r="D64" s="21" t="s">
        <v>349</v>
      </c>
      <c r="E64" s="21" t="s">
        <v>348</v>
      </c>
      <c r="F64" s="21">
        <v>67412008</v>
      </c>
      <c r="G64" s="21" t="s">
        <v>69</v>
      </c>
      <c r="H64" s="21" t="s">
        <v>10</v>
      </c>
      <c r="I64" s="21">
        <v>1</v>
      </c>
      <c r="J64" s="32">
        <v>41967</v>
      </c>
      <c r="K64" s="32">
        <v>41968</v>
      </c>
      <c r="L64" s="21" t="s">
        <v>321</v>
      </c>
      <c r="M64" s="21"/>
      <c r="N64" s="21" t="s">
        <v>49</v>
      </c>
    </row>
    <row r="65" spans="1:14">
      <c r="A65" s="21">
        <v>64</v>
      </c>
      <c r="B65" s="21" t="s">
        <v>422</v>
      </c>
      <c r="C65" s="21" t="s">
        <v>423</v>
      </c>
      <c r="D65" s="21" t="s">
        <v>424</v>
      </c>
      <c r="E65" s="21" t="s">
        <v>425</v>
      </c>
      <c r="F65" s="21">
        <v>67359824</v>
      </c>
      <c r="G65" s="21" t="s">
        <v>69</v>
      </c>
      <c r="H65" s="21" t="s">
        <v>12</v>
      </c>
      <c r="I65" s="21">
        <v>1</v>
      </c>
      <c r="J65" s="32">
        <v>41967</v>
      </c>
      <c r="K65" s="32">
        <v>41968</v>
      </c>
      <c r="L65" s="21" t="s">
        <v>321</v>
      </c>
      <c r="M65" s="21"/>
      <c r="N65" s="21" t="s">
        <v>43</v>
      </c>
    </row>
    <row r="66" spans="1:14">
      <c r="A66" s="21">
        <v>65</v>
      </c>
      <c r="B66" s="21" t="s">
        <v>426</v>
      </c>
      <c r="C66" s="21" t="s">
        <v>427</v>
      </c>
      <c r="D66" s="21" t="s">
        <v>428</v>
      </c>
      <c r="E66" s="21" t="s">
        <v>425</v>
      </c>
      <c r="F66" s="21">
        <v>67381290</v>
      </c>
      <c r="G66" s="21" t="s">
        <v>69</v>
      </c>
      <c r="H66" s="21" t="s">
        <v>12</v>
      </c>
      <c r="I66" s="21">
        <v>1</v>
      </c>
      <c r="J66" s="32">
        <v>41967</v>
      </c>
      <c r="K66" s="32">
        <v>41969</v>
      </c>
      <c r="L66" s="21" t="s">
        <v>216</v>
      </c>
      <c r="M66" s="21" t="s">
        <v>327</v>
      </c>
      <c r="N66" s="21" t="s">
        <v>43</v>
      </c>
    </row>
    <row r="67" spans="1:14">
      <c r="A67" s="21">
        <v>66</v>
      </c>
      <c r="B67" s="21" t="s">
        <v>429</v>
      </c>
      <c r="C67" s="21" t="s">
        <v>430</v>
      </c>
      <c r="D67" s="21" t="s">
        <v>431</v>
      </c>
      <c r="E67" s="21" t="s">
        <v>425</v>
      </c>
      <c r="F67" s="21">
        <v>67392828</v>
      </c>
      <c r="G67" s="21" t="s">
        <v>69</v>
      </c>
      <c r="H67" s="21" t="s">
        <v>12</v>
      </c>
      <c r="I67" s="21">
        <v>1</v>
      </c>
      <c r="J67" s="32">
        <v>41967</v>
      </c>
      <c r="K67" s="32">
        <v>41968</v>
      </c>
      <c r="L67" s="21" t="s">
        <v>216</v>
      </c>
      <c r="M67" s="21" t="s">
        <v>327</v>
      </c>
      <c r="N67" s="21" t="s">
        <v>43</v>
      </c>
    </row>
    <row r="68" spans="1:14">
      <c r="A68" s="21">
        <v>67</v>
      </c>
      <c r="B68" s="21" t="s">
        <v>432</v>
      </c>
      <c r="C68" s="21" t="s">
        <v>433</v>
      </c>
      <c r="D68" s="21" t="s">
        <v>434</v>
      </c>
      <c r="E68" s="21" t="s">
        <v>435</v>
      </c>
      <c r="F68" s="21">
        <v>67394936</v>
      </c>
      <c r="G68" s="21" t="s">
        <v>69</v>
      </c>
      <c r="H68" s="21" t="s">
        <v>11</v>
      </c>
      <c r="I68" s="21">
        <v>1</v>
      </c>
      <c r="J68" s="32">
        <v>41967</v>
      </c>
      <c r="K68" s="32">
        <v>41968</v>
      </c>
      <c r="L68" s="21" t="s">
        <v>321</v>
      </c>
      <c r="M68" s="21"/>
      <c r="N68" s="21" t="s">
        <v>43</v>
      </c>
    </row>
    <row r="69" spans="1:14">
      <c r="A69" s="21">
        <v>68</v>
      </c>
      <c r="B69" s="21" t="s">
        <v>436</v>
      </c>
      <c r="C69" s="21" t="s">
        <v>437</v>
      </c>
      <c r="D69" s="21" t="s">
        <v>438</v>
      </c>
      <c r="E69" s="21" t="s">
        <v>439</v>
      </c>
      <c r="F69" s="21" t="s">
        <v>440</v>
      </c>
      <c r="G69" s="21" t="s">
        <v>69</v>
      </c>
      <c r="H69" s="21" t="s">
        <v>11</v>
      </c>
      <c r="I69" s="21">
        <v>1</v>
      </c>
      <c r="J69" s="32">
        <v>41967</v>
      </c>
      <c r="K69" s="32">
        <v>41969</v>
      </c>
      <c r="L69" s="21" t="s">
        <v>441</v>
      </c>
      <c r="M69" s="21" t="s">
        <v>327</v>
      </c>
      <c r="N69" s="21" t="s">
        <v>43</v>
      </c>
    </row>
    <row r="70" spans="1:14">
      <c r="A70" s="21">
        <v>69</v>
      </c>
      <c r="B70" s="21" t="s">
        <v>338</v>
      </c>
      <c r="C70" s="21" t="s">
        <v>350</v>
      </c>
      <c r="D70" s="21" t="s">
        <v>352</v>
      </c>
      <c r="E70" s="21" t="s">
        <v>351</v>
      </c>
      <c r="F70" s="21">
        <v>67353790</v>
      </c>
      <c r="G70" s="21" t="s">
        <v>69</v>
      </c>
      <c r="H70" s="21" t="s">
        <v>12</v>
      </c>
      <c r="I70" s="21">
        <v>1</v>
      </c>
      <c r="J70" s="32">
        <v>41968</v>
      </c>
      <c r="K70" s="32">
        <v>41969</v>
      </c>
      <c r="L70" s="21" t="s">
        <v>321</v>
      </c>
      <c r="M70" s="21"/>
      <c r="N70" s="21" t="s">
        <v>49</v>
      </c>
    </row>
    <row r="71" spans="1:14">
      <c r="A71" s="21">
        <v>70</v>
      </c>
      <c r="B71" s="21" t="s">
        <v>353</v>
      </c>
      <c r="C71" s="21" t="s">
        <v>354</v>
      </c>
      <c r="D71" s="21" t="s">
        <v>356</v>
      </c>
      <c r="E71" s="21" t="s">
        <v>355</v>
      </c>
      <c r="F71" s="21">
        <v>67410726</v>
      </c>
      <c r="G71" s="21" t="s">
        <v>69</v>
      </c>
      <c r="H71" s="21" t="s">
        <v>11</v>
      </c>
      <c r="I71" s="21">
        <v>1</v>
      </c>
      <c r="J71" s="32">
        <v>41968</v>
      </c>
      <c r="K71" s="32">
        <v>41969</v>
      </c>
      <c r="L71" s="21" t="s">
        <v>216</v>
      </c>
      <c r="M71" s="21" t="s">
        <v>327</v>
      </c>
      <c r="N71" s="21" t="s">
        <v>49</v>
      </c>
    </row>
    <row r="72" spans="1:14">
      <c r="A72" s="21">
        <v>71</v>
      </c>
      <c r="B72" s="21" t="s">
        <v>357</v>
      </c>
      <c r="C72" s="21" t="s">
        <v>358</v>
      </c>
      <c r="D72" s="21" t="s">
        <v>359</v>
      </c>
      <c r="E72" s="21" t="s">
        <v>351</v>
      </c>
      <c r="F72" s="21">
        <v>67411894</v>
      </c>
      <c r="G72" s="21" t="s">
        <v>69</v>
      </c>
      <c r="H72" s="21" t="s">
        <v>12</v>
      </c>
      <c r="I72" s="21">
        <v>1</v>
      </c>
      <c r="J72" s="32">
        <v>41968</v>
      </c>
      <c r="K72" s="32">
        <v>41969</v>
      </c>
      <c r="L72" s="21" t="s">
        <v>321</v>
      </c>
      <c r="M72" s="21"/>
      <c r="N72" s="21" t="s">
        <v>49</v>
      </c>
    </row>
    <row r="73" spans="1:14" ht="25.5">
      <c r="A73" s="21">
        <v>72</v>
      </c>
      <c r="B73" s="21" t="s">
        <v>360</v>
      </c>
      <c r="C73" s="21" t="s">
        <v>361</v>
      </c>
      <c r="D73" s="21" t="s">
        <v>363</v>
      </c>
      <c r="E73" s="21" t="s">
        <v>362</v>
      </c>
      <c r="F73" s="21">
        <v>67444140</v>
      </c>
      <c r="G73" s="21" t="s">
        <v>364</v>
      </c>
      <c r="H73" s="21" t="s">
        <v>10</v>
      </c>
      <c r="I73" s="21">
        <v>1</v>
      </c>
      <c r="J73" s="32">
        <v>41968</v>
      </c>
      <c r="K73" s="32">
        <v>41969</v>
      </c>
      <c r="L73" s="21" t="s">
        <v>365</v>
      </c>
      <c r="M73" s="21"/>
      <c r="N73" s="21" t="s">
        <v>49</v>
      </c>
    </row>
    <row r="74" spans="1:14" ht="25.5">
      <c r="A74" s="21">
        <v>73</v>
      </c>
      <c r="B74" s="21" t="s">
        <v>442</v>
      </c>
      <c r="C74" s="21" t="s">
        <v>443</v>
      </c>
      <c r="D74" s="21" t="s">
        <v>444</v>
      </c>
      <c r="E74" s="21" t="s">
        <v>445</v>
      </c>
      <c r="F74" s="21">
        <v>67392828</v>
      </c>
      <c r="G74" s="21" t="s">
        <v>69</v>
      </c>
      <c r="H74" s="21" t="s">
        <v>12</v>
      </c>
      <c r="I74" s="21">
        <v>1</v>
      </c>
      <c r="J74" s="32">
        <v>41968</v>
      </c>
      <c r="K74" s="32">
        <v>41969</v>
      </c>
      <c r="L74" s="21" t="s">
        <v>446</v>
      </c>
      <c r="M74" s="21"/>
      <c r="N74" s="21" t="s">
        <v>43</v>
      </c>
    </row>
    <row r="75" spans="1:14">
      <c r="A75" s="21">
        <v>74</v>
      </c>
      <c r="B75" s="21" t="s">
        <v>447</v>
      </c>
      <c r="C75" s="21" t="s">
        <v>448</v>
      </c>
      <c r="D75" s="21" t="s">
        <v>449</v>
      </c>
      <c r="E75" s="21" t="s">
        <v>445</v>
      </c>
      <c r="F75" s="21">
        <v>67388388</v>
      </c>
      <c r="G75" s="21" t="s">
        <v>69</v>
      </c>
      <c r="H75" s="21" t="s">
        <v>12</v>
      </c>
      <c r="I75" s="21">
        <v>1</v>
      </c>
      <c r="J75" s="32">
        <v>41968</v>
      </c>
      <c r="K75" s="32">
        <v>41969</v>
      </c>
      <c r="L75" s="21" t="s">
        <v>216</v>
      </c>
      <c r="M75" s="21" t="s">
        <v>327</v>
      </c>
      <c r="N75" s="21" t="s">
        <v>43</v>
      </c>
    </row>
    <row r="76" spans="1:14">
      <c r="A76" s="21">
        <v>75</v>
      </c>
      <c r="B76" s="21" t="s">
        <v>450</v>
      </c>
      <c r="C76" s="21" t="s">
        <v>451</v>
      </c>
      <c r="D76" s="21" t="s">
        <v>452</v>
      </c>
      <c r="E76" s="21" t="s">
        <v>439</v>
      </c>
      <c r="F76" s="21">
        <v>67425890</v>
      </c>
      <c r="G76" s="21" t="s">
        <v>69</v>
      </c>
      <c r="H76" s="21" t="s">
        <v>11</v>
      </c>
      <c r="I76" s="21">
        <v>1</v>
      </c>
      <c r="J76" s="32">
        <v>41968</v>
      </c>
      <c r="K76" s="32">
        <v>41969</v>
      </c>
      <c r="L76" s="21" t="s">
        <v>321</v>
      </c>
      <c r="M76" s="21"/>
      <c r="N76" s="21" t="s">
        <v>43</v>
      </c>
    </row>
    <row r="77" spans="1:14">
      <c r="A77" s="21">
        <v>76</v>
      </c>
      <c r="B77" s="21" t="s">
        <v>299</v>
      </c>
      <c r="C77" s="21" t="s">
        <v>300</v>
      </c>
      <c r="D77" s="21" t="s">
        <v>301</v>
      </c>
      <c r="E77" s="21" t="s">
        <v>302</v>
      </c>
      <c r="F77" s="21">
        <v>67456424</v>
      </c>
      <c r="G77" s="21" t="s">
        <v>69</v>
      </c>
      <c r="H77" s="21" t="s">
        <v>10</v>
      </c>
      <c r="I77" s="21">
        <v>1</v>
      </c>
      <c r="J77" s="32">
        <v>41969</v>
      </c>
      <c r="K77" s="32">
        <v>41970</v>
      </c>
      <c r="L77" s="21" t="s">
        <v>321</v>
      </c>
      <c r="M77" s="21"/>
      <c r="N77" s="21" t="s">
        <v>30</v>
      </c>
    </row>
    <row r="78" spans="1:14">
      <c r="A78" s="21">
        <v>77</v>
      </c>
      <c r="B78" s="21" t="s">
        <v>303</v>
      </c>
      <c r="C78" s="21" t="s">
        <v>304</v>
      </c>
      <c r="D78" s="21" t="s">
        <v>305</v>
      </c>
      <c r="E78" s="21" t="s">
        <v>302</v>
      </c>
      <c r="F78" s="21">
        <v>67384934</v>
      </c>
      <c r="G78" s="21" t="s">
        <v>69</v>
      </c>
      <c r="H78" s="21" t="s">
        <v>10</v>
      </c>
      <c r="I78" s="21">
        <v>1</v>
      </c>
      <c r="J78" s="32">
        <v>41969</v>
      </c>
      <c r="K78" s="32">
        <v>41970</v>
      </c>
      <c r="L78" s="21" t="s">
        <v>321</v>
      </c>
      <c r="M78" s="21"/>
      <c r="N78" s="21" t="s">
        <v>30</v>
      </c>
    </row>
    <row r="79" spans="1:14">
      <c r="A79" s="21">
        <v>78</v>
      </c>
      <c r="B79" s="21" t="s">
        <v>306</v>
      </c>
      <c r="C79" s="21" t="s">
        <v>307</v>
      </c>
      <c r="D79" s="21" t="s">
        <v>308</v>
      </c>
      <c r="E79" s="21" t="s">
        <v>302</v>
      </c>
      <c r="F79" s="21">
        <v>67473470</v>
      </c>
      <c r="G79" s="21" t="s">
        <v>69</v>
      </c>
      <c r="H79" s="21" t="s">
        <v>10</v>
      </c>
      <c r="I79" s="21">
        <v>1</v>
      </c>
      <c r="J79" s="32">
        <v>41969</v>
      </c>
      <c r="K79" s="32">
        <v>41970</v>
      </c>
      <c r="L79" s="21" t="s">
        <v>321</v>
      </c>
      <c r="M79" s="21"/>
      <c r="N79" s="21" t="s">
        <v>30</v>
      </c>
    </row>
    <row r="80" spans="1:14">
      <c r="A80" s="21">
        <v>79</v>
      </c>
      <c r="B80" s="21" t="s">
        <v>309</v>
      </c>
      <c r="C80" s="21" t="s">
        <v>310</v>
      </c>
      <c r="D80" s="21" t="s">
        <v>311</v>
      </c>
      <c r="E80" s="21" t="s">
        <v>312</v>
      </c>
      <c r="F80" s="21">
        <v>67462158</v>
      </c>
      <c r="G80" s="21" t="s">
        <v>69</v>
      </c>
      <c r="H80" s="21" t="s">
        <v>11</v>
      </c>
      <c r="I80" s="21">
        <v>1</v>
      </c>
      <c r="J80" s="32">
        <v>41969</v>
      </c>
      <c r="K80" s="32">
        <v>41970</v>
      </c>
      <c r="L80" s="21" t="s">
        <v>321</v>
      </c>
      <c r="M80" s="21"/>
      <c r="N80" s="21" t="s">
        <v>30</v>
      </c>
    </row>
    <row r="81" spans="1:14">
      <c r="A81" s="21">
        <v>80</v>
      </c>
      <c r="B81" s="21" t="s">
        <v>313</v>
      </c>
      <c r="C81" s="21" t="s">
        <v>314</v>
      </c>
      <c r="D81" s="21" t="s">
        <v>315</v>
      </c>
      <c r="E81" s="21" t="s">
        <v>316</v>
      </c>
      <c r="F81" s="21">
        <v>67475878</v>
      </c>
      <c r="G81" s="21" t="s">
        <v>69</v>
      </c>
      <c r="H81" s="21" t="s">
        <v>10</v>
      </c>
      <c r="I81" s="21">
        <v>1</v>
      </c>
      <c r="J81" s="32">
        <v>41969</v>
      </c>
      <c r="K81" s="32">
        <v>41971</v>
      </c>
      <c r="L81" s="21" t="s">
        <v>321</v>
      </c>
      <c r="M81" s="21"/>
      <c r="N81" s="21" t="s">
        <v>30</v>
      </c>
    </row>
    <row r="82" spans="1:14">
      <c r="A82" s="21">
        <v>81</v>
      </c>
      <c r="B82" s="21" t="s">
        <v>317</v>
      </c>
      <c r="C82" s="21" t="s">
        <v>318</v>
      </c>
      <c r="D82" s="21" t="s">
        <v>319</v>
      </c>
      <c r="E82" s="21" t="s">
        <v>320</v>
      </c>
      <c r="F82" s="21">
        <v>67481984</v>
      </c>
      <c r="G82" s="21" t="s">
        <v>69</v>
      </c>
      <c r="H82" s="21" t="s">
        <v>12</v>
      </c>
      <c r="I82" s="21">
        <v>1</v>
      </c>
      <c r="J82" s="32">
        <v>41969</v>
      </c>
      <c r="K82" s="32">
        <v>41970</v>
      </c>
      <c r="L82" s="21" t="s">
        <v>321</v>
      </c>
      <c r="M82" s="21"/>
      <c r="N82" s="21" t="s">
        <v>30</v>
      </c>
    </row>
    <row r="83" spans="1:14">
      <c r="A83" s="21">
        <v>82</v>
      </c>
      <c r="B83" s="21" t="s">
        <v>453</v>
      </c>
      <c r="C83" s="21" t="s">
        <v>454</v>
      </c>
      <c r="D83" s="21" t="s">
        <v>455</v>
      </c>
      <c r="E83" s="21" t="s">
        <v>312</v>
      </c>
      <c r="F83" s="21" t="s">
        <v>440</v>
      </c>
      <c r="G83" s="21" t="s">
        <v>456</v>
      </c>
      <c r="H83" s="21" t="s">
        <v>11</v>
      </c>
      <c r="I83" s="21">
        <v>1</v>
      </c>
      <c r="J83" s="32">
        <v>41969</v>
      </c>
      <c r="K83" s="32">
        <v>41970</v>
      </c>
      <c r="L83" s="21" t="s">
        <v>321</v>
      </c>
      <c r="M83" s="21"/>
      <c r="N83" s="21" t="s">
        <v>43</v>
      </c>
    </row>
    <row r="84" spans="1:14">
      <c r="A84" s="21">
        <v>83</v>
      </c>
      <c r="B84" s="21" t="s">
        <v>457</v>
      </c>
      <c r="C84" s="21" t="s">
        <v>458</v>
      </c>
      <c r="D84" s="21" t="s">
        <v>459</v>
      </c>
      <c r="E84" s="21" t="s">
        <v>320</v>
      </c>
      <c r="F84" s="21">
        <v>67388388</v>
      </c>
      <c r="G84" s="21" t="s">
        <v>456</v>
      </c>
      <c r="H84" s="21" t="s">
        <v>12</v>
      </c>
      <c r="I84" s="21">
        <v>1</v>
      </c>
      <c r="J84" s="32">
        <v>41969</v>
      </c>
      <c r="K84" s="32">
        <v>41970</v>
      </c>
      <c r="L84" s="21" t="s">
        <v>321</v>
      </c>
      <c r="M84" s="21"/>
      <c r="N84" s="21" t="s">
        <v>43</v>
      </c>
    </row>
    <row r="85" spans="1:14" ht="25.5">
      <c r="A85" s="21">
        <v>84</v>
      </c>
      <c r="B85" s="21" t="s">
        <v>460</v>
      </c>
      <c r="C85" s="21" t="s">
        <v>461</v>
      </c>
      <c r="D85" s="21" t="s">
        <v>462</v>
      </c>
      <c r="E85" s="21" t="s">
        <v>320</v>
      </c>
      <c r="F85" s="21">
        <v>67392828</v>
      </c>
      <c r="G85" s="21" t="s">
        <v>456</v>
      </c>
      <c r="H85" s="21" t="s">
        <v>12</v>
      </c>
      <c r="I85" s="21">
        <v>1</v>
      </c>
      <c r="J85" s="32">
        <v>41969</v>
      </c>
      <c r="K85" s="32">
        <v>41970</v>
      </c>
      <c r="L85" s="21" t="s">
        <v>446</v>
      </c>
      <c r="M85" s="21"/>
      <c r="N85" s="21" t="s">
        <v>43</v>
      </c>
    </row>
    <row r="86" spans="1:14">
      <c r="A86" s="21">
        <v>85</v>
      </c>
      <c r="B86" s="21" t="s">
        <v>366</v>
      </c>
      <c r="C86" s="21" t="s">
        <v>367</v>
      </c>
      <c r="D86" s="21" t="s">
        <v>368</v>
      </c>
      <c r="E86" s="21" t="s">
        <v>316</v>
      </c>
      <c r="F86" s="21">
        <v>67496552</v>
      </c>
      <c r="G86" s="21" t="s">
        <v>69</v>
      </c>
      <c r="H86" s="21" t="s">
        <v>10</v>
      </c>
      <c r="I86" s="21">
        <v>1</v>
      </c>
      <c r="J86" s="32">
        <v>41970</v>
      </c>
      <c r="K86" s="32">
        <v>41971</v>
      </c>
      <c r="L86" s="21" t="s">
        <v>369</v>
      </c>
      <c r="M86" s="21"/>
      <c r="N86" s="21" t="s">
        <v>49</v>
      </c>
    </row>
    <row r="87" spans="1:14">
      <c r="A87" s="21">
        <v>86</v>
      </c>
      <c r="B87" s="21" t="s">
        <v>370</v>
      </c>
      <c r="C87" s="21" t="s">
        <v>371</v>
      </c>
      <c r="D87" s="21" t="s">
        <v>372</v>
      </c>
      <c r="E87" s="21" t="s">
        <v>373</v>
      </c>
      <c r="F87" s="21">
        <v>67392828</v>
      </c>
      <c r="G87" s="21" t="s">
        <v>69</v>
      </c>
      <c r="H87" s="21" t="s">
        <v>12</v>
      </c>
      <c r="I87" s="21">
        <v>1</v>
      </c>
      <c r="J87" s="32">
        <v>41970</v>
      </c>
      <c r="K87" s="32">
        <v>41971</v>
      </c>
      <c r="L87" s="21" t="s">
        <v>369</v>
      </c>
      <c r="M87" s="21"/>
      <c r="N87" s="21" t="s">
        <v>49</v>
      </c>
    </row>
    <row r="88" spans="1:14">
      <c r="A88" s="21">
        <v>87</v>
      </c>
      <c r="B88" s="21" t="s">
        <v>374</v>
      </c>
      <c r="C88" s="21" t="s">
        <v>375</v>
      </c>
      <c r="D88" s="21" t="s">
        <v>376</v>
      </c>
      <c r="E88" s="21" t="s">
        <v>373</v>
      </c>
      <c r="F88" s="21">
        <v>67506844</v>
      </c>
      <c r="G88" s="21" t="s">
        <v>90</v>
      </c>
      <c r="H88" s="21" t="s">
        <v>12</v>
      </c>
      <c r="I88" s="21">
        <v>1</v>
      </c>
      <c r="J88" s="32">
        <v>41970</v>
      </c>
      <c r="K88" s="32">
        <v>41971</v>
      </c>
      <c r="L88" s="21" t="s">
        <v>377</v>
      </c>
      <c r="M88" s="21"/>
      <c r="N88" s="21" t="s">
        <v>49</v>
      </c>
    </row>
    <row r="89" spans="1:14">
      <c r="A89" s="21">
        <v>88</v>
      </c>
      <c r="B89" s="21" t="s">
        <v>378</v>
      </c>
      <c r="C89" s="21" t="s">
        <v>379</v>
      </c>
      <c r="D89" s="21" t="s">
        <v>380</v>
      </c>
      <c r="E89" s="21" t="s">
        <v>373</v>
      </c>
      <c r="F89" s="21">
        <v>67410726</v>
      </c>
      <c r="G89" s="21" t="s">
        <v>69</v>
      </c>
      <c r="H89" s="21" t="s">
        <v>12</v>
      </c>
      <c r="I89" s="21">
        <v>1</v>
      </c>
      <c r="J89" s="32">
        <v>41970</v>
      </c>
      <c r="K89" s="32">
        <v>41971</v>
      </c>
      <c r="L89" s="21" t="s">
        <v>216</v>
      </c>
      <c r="M89" s="21" t="s">
        <v>327</v>
      </c>
      <c r="N89" s="21" t="s">
        <v>49</v>
      </c>
    </row>
    <row r="90" spans="1:14">
      <c r="A90" s="21">
        <v>89</v>
      </c>
      <c r="B90" s="21" t="s">
        <v>386</v>
      </c>
      <c r="C90" s="21" t="s">
        <v>387</v>
      </c>
      <c r="D90" s="21" t="s">
        <v>388</v>
      </c>
      <c r="E90" s="21" t="s">
        <v>389</v>
      </c>
      <c r="F90" s="21">
        <v>67517532</v>
      </c>
      <c r="G90" s="21" t="s">
        <v>69</v>
      </c>
      <c r="H90" s="21" t="s">
        <v>10</v>
      </c>
      <c r="I90" s="21">
        <v>1</v>
      </c>
      <c r="J90" s="32">
        <v>41971</v>
      </c>
      <c r="K90" s="32">
        <v>41972</v>
      </c>
      <c r="L90" s="21" t="s">
        <v>321</v>
      </c>
      <c r="M90" s="21"/>
      <c r="N90" s="21" t="s">
        <v>49</v>
      </c>
    </row>
    <row r="91" spans="1:14">
      <c r="A91" s="21">
        <v>90</v>
      </c>
      <c r="B91" s="21" t="s">
        <v>395</v>
      </c>
      <c r="C91" s="21" t="s">
        <v>396</v>
      </c>
      <c r="D91" s="21" t="s">
        <v>397</v>
      </c>
      <c r="E91" s="21" t="s">
        <v>389</v>
      </c>
      <c r="F91" s="21">
        <v>67521778</v>
      </c>
      <c r="G91" s="21" t="s">
        <v>69</v>
      </c>
      <c r="H91" s="21" t="s">
        <v>10</v>
      </c>
      <c r="I91" s="21">
        <v>1</v>
      </c>
      <c r="J91" s="32">
        <v>41971</v>
      </c>
      <c r="K91" s="32">
        <v>41972</v>
      </c>
      <c r="L91" s="21" t="s">
        <v>216</v>
      </c>
      <c r="M91" s="21" t="s">
        <v>327</v>
      </c>
      <c r="N91" s="21" t="s">
        <v>49</v>
      </c>
    </row>
    <row r="92" spans="1:14">
      <c r="A92" s="21">
        <v>91</v>
      </c>
      <c r="B92" s="21" t="s">
        <v>398</v>
      </c>
      <c r="C92" s="21" t="s">
        <v>399</v>
      </c>
      <c r="D92" s="21" t="s">
        <v>400</v>
      </c>
      <c r="E92" s="21" t="s">
        <v>389</v>
      </c>
      <c r="F92" s="21">
        <v>67521996</v>
      </c>
      <c r="G92" s="21" t="s">
        <v>69</v>
      </c>
      <c r="H92" s="21" t="s">
        <v>10</v>
      </c>
      <c r="I92" s="21">
        <v>1</v>
      </c>
      <c r="J92" s="32">
        <v>41971</v>
      </c>
      <c r="K92" s="32">
        <v>41972</v>
      </c>
      <c r="L92" s="21" t="s">
        <v>321</v>
      </c>
      <c r="M92" s="21"/>
      <c r="N92" s="21" t="s">
        <v>49</v>
      </c>
    </row>
    <row r="93" spans="1:14">
      <c r="A93" s="21">
        <v>92</v>
      </c>
      <c r="B93" s="21" t="s">
        <v>401</v>
      </c>
      <c r="C93" s="21" t="s">
        <v>402</v>
      </c>
      <c r="D93" s="21" t="s">
        <v>403</v>
      </c>
      <c r="E93" s="21" t="s">
        <v>404</v>
      </c>
      <c r="F93" s="21">
        <v>67524016</v>
      </c>
      <c r="G93" s="21" t="s">
        <v>69</v>
      </c>
      <c r="H93" s="21" t="s">
        <v>12</v>
      </c>
      <c r="I93" s="21">
        <v>1</v>
      </c>
      <c r="J93" s="32">
        <v>41971</v>
      </c>
      <c r="K93" s="32">
        <v>41972</v>
      </c>
      <c r="L93" s="21" t="s">
        <v>321</v>
      </c>
      <c r="M93" s="21"/>
      <c r="N93" s="21" t="s">
        <v>49</v>
      </c>
    </row>
    <row r="94" spans="1:14">
      <c r="A94" s="21">
        <v>93</v>
      </c>
      <c r="B94" s="21" t="s">
        <v>382</v>
      </c>
      <c r="C94" s="21" t="s">
        <v>383</v>
      </c>
      <c r="D94" s="21" t="s">
        <v>384</v>
      </c>
      <c r="E94" s="21" t="s">
        <v>385</v>
      </c>
      <c r="F94" s="21">
        <v>67504798</v>
      </c>
      <c r="G94" s="21" t="s">
        <v>74</v>
      </c>
      <c r="H94" s="21" t="s">
        <v>12</v>
      </c>
      <c r="I94" s="21">
        <v>1</v>
      </c>
      <c r="J94" s="32">
        <v>41971</v>
      </c>
      <c r="K94" s="32">
        <v>41973</v>
      </c>
      <c r="L94" s="21" t="s">
        <v>216</v>
      </c>
      <c r="M94" s="21" t="s">
        <v>327</v>
      </c>
      <c r="N94" s="21" t="s">
        <v>49</v>
      </c>
    </row>
    <row r="95" spans="1:14" ht="25.5">
      <c r="A95" s="21">
        <v>94</v>
      </c>
      <c r="B95" s="21" t="s">
        <v>390</v>
      </c>
      <c r="C95" s="21" t="s">
        <v>391</v>
      </c>
      <c r="D95" s="21" t="s">
        <v>392</v>
      </c>
      <c r="E95" s="21" t="s">
        <v>393</v>
      </c>
      <c r="F95" s="21">
        <v>67425702</v>
      </c>
      <c r="G95" s="21" t="s">
        <v>394</v>
      </c>
      <c r="H95" s="21" t="s">
        <v>10</v>
      </c>
      <c r="I95" s="21">
        <v>1</v>
      </c>
      <c r="J95" s="32">
        <v>41971</v>
      </c>
      <c r="K95" s="32">
        <v>41973</v>
      </c>
      <c r="L95" s="21" t="s">
        <v>463</v>
      </c>
      <c r="M95" s="21"/>
      <c r="N95" s="21" t="s">
        <v>49</v>
      </c>
    </row>
    <row r="96" spans="1:14">
      <c r="A96" s="21">
        <v>95</v>
      </c>
      <c r="B96" s="21" t="s">
        <v>405</v>
      </c>
      <c r="C96" s="21" t="s">
        <v>406</v>
      </c>
      <c r="D96" s="21" t="s">
        <v>407</v>
      </c>
      <c r="E96" s="21" t="s">
        <v>381</v>
      </c>
      <c r="F96" s="21">
        <v>67410726</v>
      </c>
      <c r="G96" s="21" t="s">
        <v>69</v>
      </c>
      <c r="H96" s="21" t="s">
        <v>12</v>
      </c>
      <c r="I96" s="21">
        <v>1</v>
      </c>
      <c r="J96" s="32">
        <v>41971</v>
      </c>
      <c r="K96" s="32">
        <v>41975</v>
      </c>
      <c r="L96" s="21" t="s">
        <v>321</v>
      </c>
      <c r="M96" s="21"/>
      <c r="N96" s="21" t="s">
        <v>49</v>
      </c>
    </row>
    <row r="97" spans="1:14" ht="38.25">
      <c r="A97" s="21">
        <v>96</v>
      </c>
      <c r="B97" s="21" t="s">
        <v>466</v>
      </c>
      <c r="C97" s="21" t="s">
        <v>66</v>
      </c>
      <c r="D97" s="21" t="s">
        <v>467</v>
      </c>
      <c r="E97" s="21" t="s">
        <v>381</v>
      </c>
      <c r="F97" s="21"/>
      <c r="G97" s="21" t="s">
        <v>468</v>
      </c>
      <c r="H97" s="21" t="s">
        <v>12</v>
      </c>
      <c r="I97" s="21">
        <v>1</v>
      </c>
      <c r="J97" s="32">
        <v>41971</v>
      </c>
      <c r="K97" s="32">
        <v>41975</v>
      </c>
      <c r="L97" s="21" t="s">
        <v>475</v>
      </c>
      <c r="M97" s="21"/>
      <c r="N97" s="21" t="s">
        <v>30</v>
      </c>
    </row>
    <row r="98" spans="1:14">
      <c r="K98" s="30"/>
    </row>
    <row r="99" spans="1:14">
      <c r="K99" s="30"/>
    </row>
    <row r="100" spans="1:14">
      <c r="K100" s="30"/>
    </row>
    <row r="101" spans="1:14">
      <c r="K101" s="30"/>
    </row>
    <row r="102" spans="1:14">
      <c r="K102" s="30"/>
    </row>
    <row r="103" spans="1:14">
      <c r="K103" s="30"/>
    </row>
    <row r="104" spans="1:14">
      <c r="K104" s="30"/>
    </row>
    <row r="105" spans="1:14">
      <c r="K105" s="30"/>
    </row>
    <row r="106" spans="1:14">
      <c r="K106" s="30"/>
    </row>
    <row r="107" spans="1:14">
      <c r="K107" s="30"/>
    </row>
    <row r="108" spans="1:14">
      <c r="K108" s="30"/>
    </row>
    <row r="109" spans="1:14">
      <c r="K109" s="30"/>
    </row>
    <row r="110" spans="1:14">
      <c r="K110" s="30"/>
    </row>
    <row r="111" spans="1:14">
      <c r="K111" s="30"/>
    </row>
    <row r="112" spans="1:14">
      <c r="K112" s="30"/>
    </row>
    <row r="113" spans="11:11">
      <c r="K113" s="30"/>
    </row>
    <row r="114" spans="11:11">
      <c r="K114" s="30"/>
    </row>
    <row r="115" spans="11:11">
      <c r="K115" s="30"/>
    </row>
    <row r="116" spans="11:11">
      <c r="K116" s="30"/>
    </row>
    <row r="117" spans="11:11">
      <c r="K117" s="30"/>
    </row>
    <row r="118" spans="11:11">
      <c r="K118" s="30"/>
    </row>
    <row r="119" spans="11:11">
      <c r="K119" s="30"/>
    </row>
    <row r="120" spans="11:11">
      <c r="K120" s="30"/>
    </row>
    <row r="121" spans="11:11">
      <c r="K121" s="30"/>
    </row>
    <row r="122" spans="11:11">
      <c r="K122" s="30"/>
    </row>
    <row r="123" spans="11:11">
      <c r="K123" s="30"/>
    </row>
    <row r="124" spans="11:11">
      <c r="K124" s="30"/>
    </row>
    <row r="125" spans="11:11">
      <c r="K125" s="30"/>
    </row>
    <row r="126" spans="11:11">
      <c r="K126" s="30"/>
    </row>
    <row r="127" spans="11:11">
      <c r="K127" s="30"/>
    </row>
    <row r="128" spans="11:11">
      <c r="K128" s="30"/>
    </row>
    <row r="129" spans="11:11">
      <c r="K129" s="30"/>
    </row>
    <row r="130" spans="11:11">
      <c r="K130" s="30"/>
    </row>
    <row r="131" spans="11:11">
      <c r="K131" s="30"/>
    </row>
    <row r="132" spans="11:11">
      <c r="K132" s="30"/>
    </row>
    <row r="133" spans="11:11">
      <c r="K133" s="30"/>
    </row>
    <row r="134" spans="11:11">
      <c r="K134" s="30"/>
    </row>
    <row r="135" spans="11:11">
      <c r="K135" s="30"/>
    </row>
    <row r="136" spans="11:11">
      <c r="K136" s="30"/>
    </row>
    <row r="137" spans="11:11">
      <c r="K137" s="30"/>
    </row>
    <row r="138" spans="11:11">
      <c r="K138" s="30"/>
    </row>
    <row r="139" spans="11:11">
      <c r="K139" s="30"/>
    </row>
    <row r="140" spans="11:11">
      <c r="K140" s="30"/>
    </row>
    <row r="141" spans="11:11">
      <c r="K141" s="30"/>
    </row>
    <row r="142" spans="11:11">
      <c r="K142" s="30"/>
    </row>
    <row r="143" spans="11:11">
      <c r="K143" s="30"/>
    </row>
    <row r="144" spans="11:11">
      <c r="K144" s="30"/>
    </row>
    <row r="145" spans="11:11">
      <c r="K145" s="30"/>
    </row>
    <row r="146" spans="11:11">
      <c r="K146" s="30"/>
    </row>
    <row r="147" spans="11:11">
      <c r="K147" s="30"/>
    </row>
    <row r="148" spans="11:11">
      <c r="K148" s="30"/>
    </row>
    <row r="149" spans="11:11">
      <c r="K149" s="30"/>
    </row>
    <row r="150" spans="11:11">
      <c r="K150" s="30"/>
    </row>
    <row r="151" spans="11:11">
      <c r="K151" s="30"/>
    </row>
    <row r="152" spans="11:11">
      <c r="K152" s="30"/>
    </row>
    <row r="153" spans="11:11">
      <c r="K153" s="30"/>
    </row>
    <row r="154" spans="11:11">
      <c r="K154" s="30"/>
    </row>
    <row r="155" spans="11:11">
      <c r="K155" s="30"/>
    </row>
    <row r="156" spans="11:11">
      <c r="K156" s="30"/>
    </row>
    <row r="157" spans="11:11">
      <c r="K157" s="30"/>
    </row>
    <row r="158" spans="11:11">
      <c r="K158" s="30"/>
    </row>
    <row r="159" spans="11:11">
      <c r="K159" s="30"/>
    </row>
    <row r="160" spans="11:11">
      <c r="K160" s="30"/>
    </row>
    <row r="161" spans="11:11">
      <c r="K161" s="30"/>
    </row>
    <row r="162" spans="11:11">
      <c r="K162" s="30"/>
    </row>
    <row r="163" spans="11:11">
      <c r="K163" s="30"/>
    </row>
    <row r="164" spans="11:11">
      <c r="K164" s="30"/>
    </row>
    <row r="165" spans="11:11">
      <c r="K165" s="30"/>
    </row>
    <row r="166" spans="11:11">
      <c r="K166" s="30"/>
    </row>
    <row r="167" spans="11:11">
      <c r="K167" s="30"/>
    </row>
    <row r="168" spans="11:11">
      <c r="K168" s="30"/>
    </row>
    <row r="169" spans="11:11">
      <c r="K169" s="30"/>
    </row>
    <row r="170" spans="11:11">
      <c r="K170" s="30"/>
    </row>
    <row r="171" spans="11:11">
      <c r="K171" s="30"/>
    </row>
    <row r="172" spans="11:11">
      <c r="K172" s="30"/>
    </row>
    <row r="173" spans="11:11">
      <c r="K173" s="30"/>
    </row>
    <row r="174" spans="11:11">
      <c r="K174" s="30"/>
    </row>
    <row r="175" spans="11:11">
      <c r="K175" s="30"/>
    </row>
    <row r="176" spans="11:11">
      <c r="K176" s="30"/>
    </row>
    <row r="177" spans="11:11">
      <c r="K177" s="30"/>
    </row>
    <row r="178" spans="11:11">
      <c r="K178" s="30"/>
    </row>
    <row r="179" spans="11:11">
      <c r="K179" s="30"/>
    </row>
    <row r="180" spans="11:11">
      <c r="K180" s="30"/>
    </row>
    <row r="181" spans="11:11">
      <c r="K181" s="30"/>
    </row>
    <row r="182" spans="11:11">
      <c r="K182" s="30"/>
    </row>
    <row r="183" spans="11:11">
      <c r="K183" s="30"/>
    </row>
    <row r="184" spans="11:11">
      <c r="K184" s="30"/>
    </row>
    <row r="185" spans="11:11">
      <c r="K185" s="30"/>
    </row>
    <row r="186" spans="11:11">
      <c r="K186" s="30"/>
    </row>
    <row r="187" spans="11:11">
      <c r="K187" s="30"/>
    </row>
    <row r="188" spans="11:11">
      <c r="K188" s="30"/>
    </row>
    <row r="189" spans="11:11">
      <c r="K189" s="30"/>
    </row>
    <row r="190" spans="11:11">
      <c r="K190" s="30"/>
    </row>
    <row r="191" spans="11:11">
      <c r="K191" s="30"/>
    </row>
    <row r="192" spans="11:11">
      <c r="K192" s="30"/>
    </row>
    <row r="193" spans="11:11">
      <c r="K193" s="30"/>
    </row>
    <row r="194" spans="11:11">
      <c r="K194" s="30"/>
    </row>
    <row r="195" spans="11:11">
      <c r="K195" s="30"/>
    </row>
    <row r="196" spans="11:11">
      <c r="K196" s="30"/>
    </row>
    <row r="197" spans="11:11">
      <c r="K197" s="30"/>
    </row>
    <row r="198" spans="11:11">
      <c r="K198" s="30"/>
    </row>
    <row r="199" spans="11:11">
      <c r="K199" s="30"/>
    </row>
    <row r="200" spans="11:11">
      <c r="K200" s="30"/>
    </row>
    <row r="201" spans="11:11">
      <c r="K201" s="30"/>
    </row>
    <row r="202" spans="11:11">
      <c r="K202" s="30"/>
    </row>
    <row r="203" spans="11:11">
      <c r="K203" s="30"/>
    </row>
    <row r="204" spans="11:11">
      <c r="K204" s="30"/>
    </row>
    <row r="205" spans="11:11">
      <c r="K205" s="30"/>
    </row>
    <row r="206" spans="11:11">
      <c r="K206" s="30"/>
    </row>
    <row r="207" spans="11:11">
      <c r="K207" s="30"/>
    </row>
    <row r="208" spans="11:11">
      <c r="K208" s="30"/>
    </row>
    <row r="209" spans="11:11">
      <c r="K209" s="30"/>
    </row>
    <row r="210" spans="11:11">
      <c r="K210" s="30"/>
    </row>
    <row r="211" spans="11:11">
      <c r="K211" s="30"/>
    </row>
    <row r="212" spans="11:11">
      <c r="K212" s="30"/>
    </row>
    <row r="213" spans="11:11">
      <c r="K213" s="30"/>
    </row>
    <row r="214" spans="11:11">
      <c r="K214" s="30"/>
    </row>
    <row r="215" spans="11:11">
      <c r="K215" s="30"/>
    </row>
    <row r="216" spans="11:11">
      <c r="K216" s="30"/>
    </row>
    <row r="217" spans="11:11">
      <c r="K217" s="30"/>
    </row>
    <row r="218" spans="11:11">
      <c r="K218" s="30"/>
    </row>
    <row r="219" spans="11:11">
      <c r="K219" s="30"/>
    </row>
    <row r="220" spans="11:11">
      <c r="K220" s="30"/>
    </row>
    <row r="221" spans="11:11">
      <c r="K221" s="30"/>
    </row>
    <row r="222" spans="11:11">
      <c r="K222" s="30"/>
    </row>
    <row r="223" spans="11:11">
      <c r="K223" s="30"/>
    </row>
    <row r="224" spans="11:11">
      <c r="K224" s="30"/>
    </row>
    <row r="225" spans="11:11">
      <c r="K225" s="30"/>
    </row>
    <row r="226" spans="11:11">
      <c r="K226" s="30"/>
    </row>
    <row r="227" spans="11:11">
      <c r="K227" s="30"/>
    </row>
    <row r="228" spans="11:11">
      <c r="K228" s="30"/>
    </row>
    <row r="229" spans="11:11">
      <c r="K229" s="30"/>
    </row>
    <row r="230" spans="11:11">
      <c r="K230" s="30"/>
    </row>
    <row r="231" spans="11:11">
      <c r="K231" s="30"/>
    </row>
    <row r="232" spans="11:11">
      <c r="K232" s="30"/>
    </row>
    <row r="233" spans="11:11">
      <c r="K233" s="30"/>
    </row>
    <row r="234" spans="11:11">
      <c r="K234" s="30"/>
    </row>
    <row r="235" spans="11:11">
      <c r="K235" s="30"/>
    </row>
    <row r="236" spans="11:11">
      <c r="K236" s="30"/>
    </row>
    <row r="237" spans="11:11">
      <c r="K237" s="30"/>
    </row>
    <row r="238" spans="11:11">
      <c r="K238" s="30"/>
    </row>
    <row r="239" spans="11:11">
      <c r="K239" s="30"/>
    </row>
    <row r="240" spans="11:11">
      <c r="K240" s="30"/>
    </row>
    <row r="241" spans="11:11">
      <c r="K241" s="30"/>
    </row>
    <row r="242" spans="11:11">
      <c r="K242" s="30"/>
    </row>
    <row r="243" spans="11:11">
      <c r="K243" s="30"/>
    </row>
    <row r="244" spans="11:11">
      <c r="K244" s="30"/>
    </row>
    <row r="245" spans="11:11">
      <c r="K245" s="30"/>
    </row>
    <row r="246" spans="11:11">
      <c r="K246" s="30"/>
    </row>
    <row r="247" spans="11:11">
      <c r="K247" s="30"/>
    </row>
    <row r="248" spans="11:11">
      <c r="K248" s="30"/>
    </row>
    <row r="249" spans="11:11">
      <c r="K249" s="30"/>
    </row>
    <row r="250" spans="11:11">
      <c r="K250" s="30"/>
    </row>
    <row r="251" spans="11:11">
      <c r="K251" s="30"/>
    </row>
    <row r="252" spans="11:11">
      <c r="K252" s="30"/>
    </row>
    <row r="253" spans="11:11">
      <c r="K253" s="30"/>
    </row>
    <row r="254" spans="11:11">
      <c r="K254" s="30"/>
    </row>
    <row r="255" spans="11:11">
      <c r="K255" s="30"/>
    </row>
    <row r="256" spans="11:11">
      <c r="K256" s="30"/>
    </row>
    <row r="257" spans="11:11">
      <c r="K257" s="30"/>
    </row>
    <row r="258" spans="11:11">
      <c r="K258" s="30"/>
    </row>
    <row r="259" spans="11:11">
      <c r="K259" s="30"/>
    </row>
    <row r="260" spans="11:11">
      <c r="K260" s="30"/>
    </row>
    <row r="261" spans="11:11">
      <c r="K261" s="30"/>
    </row>
    <row r="262" spans="11:11">
      <c r="K262" s="30"/>
    </row>
    <row r="263" spans="11:11">
      <c r="K263" s="30"/>
    </row>
    <row r="264" spans="11:11">
      <c r="K264" s="30"/>
    </row>
    <row r="265" spans="11:11">
      <c r="K265" s="30"/>
    </row>
    <row r="266" spans="11:11">
      <c r="K266" s="30"/>
    </row>
    <row r="267" spans="11:11">
      <c r="K267" s="30"/>
    </row>
    <row r="268" spans="11:11">
      <c r="K268" s="30"/>
    </row>
    <row r="269" spans="11:11">
      <c r="K269" s="30"/>
    </row>
    <row r="270" spans="11:11">
      <c r="K270" s="30"/>
    </row>
    <row r="271" spans="11:11">
      <c r="K271" s="30"/>
    </row>
    <row r="272" spans="11:11">
      <c r="K272" s="30"/>
    </row>
    <row r="273" spans="11:11">
      <c r="K273" s="30"/>
    </row>
    <row r="274" spans="11:11">
      <c r="K274" s="30"/>
    </row>
    <row r="275" spans="11:11">
      <c r="K275" s="30"/>
    </row>
    <row r="276" spans="11:11">
      <c r="K276" s="30"/>
    </row>
    <row r="277" spans="11:11">
      <c r="K277" s="30"/>
    </row>
    <row r="278" spans="11:11">
      <c r="K278" s="30"/>
    </row>
    <row r="279" spans="11:11">
      <c r="K279" s="30"/>
    </row>
    <row r="280" spans="11:11">
      <c r="K280" s="30"/>
    </row>
    <row r="281" spans="11:11">
      <c r="K281" s="30"/>
    </row>
    <row r="282" spans="11:11">
      <c r="K282" s="30"/>
    </row>
    <row r="283" spans="11:11">
      <c r="K283" s="30"/>
    </row>
    <row r="284" spans="11:11">
      <c r="K284" s="30"/>
    </row>
    <row r="285" spans="11:11">
      <c r="K285" s="30"/>
    </row>
    <row r="286" spans="11:11">
      <c r="K286" s="30"/>
    </row>
    <row r="287" spans="11:11">
      <c r="K287" s="30"/>
    </row>
    <row r="288" spans="11:11">
      <c r="K288" s="30"/>
    </row>
    <row r="289" spans="11:11">
      <c r="K289" s="30"/>
    </row>
    <row r="290" spans="11:11">
      <c r="K290" s="30"/>
    </row>
    <row r="291" spans="11:11">
      <c r="K291" s="30"/>
    </row>
    <row r="292" spans="11:11">
      <c r="K292" s="30"/>
    </row>
    <row r="293" spans="11:11">
      <c r="K293" s="30"/>
    </row>
    <row r="294" spans="11:11">
      <c r="K294" s="30"/>
    </row>
    <row r="295" spans="11:11">
      <c r="K295" s="30"/>
    </row>
    <row r="296" spans="11:11">
      <c r="K296" s="30"/>
    </row>
    <row r="297" spans="11:11">
      <c r="K297" s="30"/>
    </row>
    <row r="298" spans="11:11">
      <c r="K298" s="30"/>
    </row>
    <row r="299" spans="11:11">
      <c r="K299" s="30"/>
    </row>
    <row r="300" spans="11:11">
      <c r="K300" s="30"/>
    </row>
    <row r="301" spans="11:11">
      <c r="K301" s="30"/>
    </row>
    <row r="302" spans="11:11">
      <c r="K302" s="30"/>
    </row>
    <row r="303" spans="11:11">
      <c r="K303" s="30"/>
    </row>
    <row r="304" spans="11:11">
      <c r="K304" s="30"/>
    </row>
    <row r="305" spans="11:11">
      <c r="K305" s="30"/>
    </row>
    <row r="306" spans="11:11">
      <c r="K306" s="30"/>
    </row>
    <row r="307" spans="11:11">
      <c r="K307" s="30"/>
    </row>
    <row r="308" spans="11:11">
      <c r="K308" s="30"/>
    </row>
    <row r="309" spans="11:11">
      <c r="K309" s="30"/>
    </row>
    <row r="310" spans="11:11">
      <c r="K310" s="30"/>
    </row>
    <row r="311" spans="11:11">
      <c r="K311" s="30"/>
    </row>
    <row r="312" spans="11:11">
      <c r="K312" s="30"/>
    </row>
    <row r="313" spans="11:11">
      <c r="K313" s="30"/>
    </row>
    <row r="314" spans="11:11">
      <c r="K314" s="30"/>
    </row>
    <row r="315" spans="11:11">
      <c r="K315" s="30"/>
    </row>
    <row r="316" spans="11:11">
      <c r="K316" s="30"/>
    </row>
    <row r="317" spans="11:11">
      <c r="K317" s="30"/>
    </row>
    <row r="318" spans="11:11">
      <c r="K318" s="30"/>
    </row>
    <row r="319" spans="11:11">
      <c r="K319" s="30"/>
    </row>
    <row r="320" spans="11:11">
      <c r="K320" s="30"/>
    </row>
    <row r="321" spans="11:11">
      <c r="K321" s="30"/>
    </row>
    <row r="322" spans="11:11">
      <c r="K322" s="30"/>
    </row>
    <row r="323" spans="11:11">
      <c r="K323" s="30"/>
    </row>
    <row r="324" spans="11:11">
      <c r="K324" s="30"/>
    </row>
    <row r="325" spans="11:11">
      <c r="K325" s="30"/>
    </row>
    <row r="326" spans="11:11">
      <c r="K326" s="30"/>
    </row>
    <row r="327" spans="11:11">
      <c r="K327" s="30"/>
    </row>
    <row r="328" spans="11:11">
      <c r="K328" s="30"/>
    </row>
    <row r="329" spans="11:11">
      <c r="K329" s="30"/>
    </row>
    <row r="330" spans="11:11">
      <c r="K330" s="30"/>
    </row>
    <row r="331" spans="11:11">
      <c r="K331" s="30"/>
    </row>
    <row r="332" spans="11:11">
      <c r="K332" s="30"/>
    </row>
    <row r="333" spans="11:11">
      <c r="K333" s="30"/>
    </row>
    <row r="334" spans="11:11">
      <c r="K334" s="30"/>
    </row>
    <row r="335" spans="11:11">
      <c r="K335" s="30"/>
    </row>
    <row r="336" spans="11:11">
      <c r="K336" s="30"/>
    </row>
    <row r="337" spans="11:11">
      <c r="K337" s="30"/>
    </row>
    <row r="338" spans="11:11">
      <c r="K338" s="30"/>
    </row>
    <row r="339" spans="11:11">
      <c r="K339" s="30"/>
    </row>
    <row r="340" spans="11:11">
      <c r="K340" s="30"/>
    </row>
    <row r="341" spans="11:11">
      <c r="K341" s="30"/>
    </row>
    <row r="342" spans="11:11">
      <c r="K342" s="30"/>
    </row>
    <row r="343" spans="11:11">
      <c r="K343" s="30"/>
    </row>
    <row r="344" spans="11:11">
      <c r="K344" s="30"/>
    </row>
    <row r="345" spans="11:11">
      <c r="K345" s="30"/>
    </row>
    <row r="346" spans="11:11">
      <c r="K346" s="30"/>
    </row>
    <row r="347" spans="11:11">
      <c r="K347" s="30"/>
    </row>
    <row r="348" spans="11:11">
      <c r="K348" s="30"/>
    </row>
    <row r="349" spans="11:11">
      <c r="K349" s="30"/>
    </row>
    <row r="350" spans="11:11">
      <c r="K350" s="30"/>
    </row>
    <row r="351" spans="11:11">
      <c r="K351" s="30"/>
    </row>
    <row r="352" spans="11:11">
      <c r="K352" s="30"/>
    </row>
    <row r="353" spans="11:11">
      <c r="K353" s="30"/>
    </row>
    <row r="354" spans="11:11">
      <c r="K354" s="30"/>
    </row>
    <row r="355" spans="11:11">
      <c r="K355" s="30"/>
    </row>
    <row r="356" spans="11:11">
      <c r="K356" s="30"/>
    </row>
    <row r="357" spans="11:11">
      <c r="K357" s="30"/>
    </row>
    <row r="358" spans="11:11">
      <c r="K358" s="30"/>
    </row>
    <row r="359" spans="11:11">
      <c r="K359" s="30"/>
    </row>
    <row r="360" spans="11:11">
      <c r="K360" s="30"/>
    </row>
    <row r="361" spans="11:11">
      <c r="K361" s="30"/>
    </row>
    <row r="362" spans="11:11">
      <c r="K362" s="30"/>
    </row>
    <row r="363" spans="11:11">
      <c r="K363" s="30"/>
    </row>
    <row r="364" spans="11:11">
      <c r="K364" s="30"/>
    </row>
    <row r="365" spans="11:11">
      <c r="K365" s="30"/>
    </row>
    <row r="366" spans="11:11">
      <c r="K366" s="30"/>
    </row>
    <row r="367" spans="11:11">
      <c r="K367" s="30"/>
    </row>
    <row r="368" spans="11:11">
      <c r="K368" s="30"/>
    </row>
    <row r="369" spans="11:11">
      <c r="K369" s="30"/>
    </row>
    <row r="370" spans="11:11">
      <c r="K370" s="30"/>
    </row>
    <row r="371" spans="11:11">
      <c r="K371" s="30"/>
    </row>
    <row r="372" spans="11:11">
      <c r="K372" s="30"/>
    </row>
    <row r="373" spans="11:11">
      <c r="K373" s="30"/>
    </row>
    <row r="374" spans="11:11">
      <c r="K374" s="30"/>
    </row>
    <row r="375" spans="11:11">
      <c r="K375" s="30"/>
    </row>
    <row r="376" spans="11:11">
      <c r="K376" s="30"/>
    </row>
    <row r="377" spans="11:11">
      <c r="K377" s="30"/>
    </row>
    <row r="378" spans="11:11">
      <c r="K378" s="30"/>
    </row>
    <row r="379" spans="11:11">
      <c r="K379" s="30"/>
    </row>
    <row r="380" spans="11:11">
      <c r="K380" s="30"/>
    </row>
    <row r="381" spans="11:11">
      <c r="K381" s="30"/>
    </row>
    <row r="382" spans="11:11">
      <c r="K382" s="30"/>
    </row>
    <row r="383" spans="11:11">
      <c r="K383" s="30"/>
    </row>
    <row r="384" spans="11:11">
      <c r="K384" s="30"/>
    </row>
    <row r="385" spans="11:11">
      <c r="K385" s="30"/>
    </row>
    <row r="386" spans="11:11">
      <c r="K386" s="30"/>
    </row>
    <row r="387" spans="11:11">
      <c r="K387" s="30"/>
    </row>
    <row r="388" spans="11:11">
      <c r="K388" s="30"/>
    </row>
    <row r="389" spans="11:11">
      <c r="K389" s="30"/>
    </row>
    <row r="390" spans="11:11">
      <c r="K390" s="30"/>
    </row>
    <row r="391" spans="11:11">
      <c r="K391" s="30"/>
    </row>
    <row r="392" spans="11:11">
      <c r="K392" s="30"/>
    </row>
    <row r="393" spans="11:11">
      <c r="K393" s="30"/>
    </row>
    <row r="394" spans="11:11">
      <c r="K394" s="30"/>
    </row>
    <row r="395" spans="11:11">
      <c r="K395" s="30"/>
    </row>
    <row r="396" spans="11:11">
      <c r="K396" s="30"/>
    </row>
    <row r="397" spans="11:11">
      <c r="K397" s="30"/>
    </row>
    <row r="398" spans="11:11">
      <c r="K398" s="30"/>
    </row>
    <row r="399" spans="11:11">
      <c r="K399" s="30"/>
    </row>
    <row r="400" spans="11:11">
      <c r="K400" s="30"/>
    </row>
    <row r="401" spans="11:11">
      <c r="K401" s="30"/>
    </row>
    <row r="402" spans="11:11">
      <c r="K402" s="30"/>
    </row>
    <row r="403" spans="11:11">
      <c r="K403" s="30"/>
    </row>
    <row r="404" spans="11:11">
      <c r="K404" s="30"/>
    </row>
    <row r="405" spans="11:11">
      <c r="K405" s="30"/>
    </row>
    <row r="406" spans="11:11">
      <c r="K406" s="30"/>
    </row>
    <row r="407" spans="11:11">
      <c r="K407" s="30"/>
    </row>
    <row r="408" spans="11:11">
      <c r="K408" s="30"/>
    </row>
    <row r="409" spans="11:11">
      <c r="K409" s="30"/>
    </row>
    <row r="410" spans="11:11">
      <c r="K410" s="30"/>
    </row>
    <row r="411" spans="11:11">
      <c r="K411" s="30"/>
    </row>
    <row r="412" spans="11:11">
      <c r="K412" s="30"/>
    </row>
    <row r="413" spans="11:11">
      <c r="K413" s="30"/>
    </row>
    <row r="414" spans="11:11">
      <c r="K414" s="30"/>
    </row>
    <row r="415" spans="11:11">
      <c r="K415" s="30"/>
    </row>
    <row r="416" spans="11:11">
      <c r="K416" s="30"/>
    </row>
    <row r="417" spans="11:11">
      <c r="K417" s="30"/>
    </row>
    <row r="418" spans="11:11">
      <c r="K418" s="30"/>
    </row>
    <row r="419" spans="11:11">
      <c r="K419" s="30"/>
    </row>
    <row r="420" spans="11:11">
      <c r="K420" s="30"/>
    </row>
  </sheetData>
  <autoFilter ref="A1:P97"/>
  <sortState ref="B2:N97">
    <sortCondition ref="J2:J97"/>
  </sortState>
  <customSheetViews>
    <customSheetView guid="{22DB46D7-10FC-42C0-80E6-21A8D8FA7C04}" scale="80" showAutoFilter="1">
      <selection activeCell="K2" sqref="K2"/>
      <pageMargins left="0.7" right="0.7" top="0.75" bottom="0.75" header="0.3" footer="0.3"/>
      <pageSetup orientation="portrait" r:id="rId1"/>
      <autoFilter ref="A1:J100"/>
    </customSheetView>
    <customSheetView guid="{15F0F0EB-F09E-41B3-B47F-0DB72837211B}" scale="80" showAutoFilter="1" topLeftCell="F1">
      <selection activeCell="K7" sqref="K7"/>
      <pageMargins left="0.7" right="0.7" top="0.75" bottom="0.75" header="0.3" footer="0.3"/>
      <pageSetup orientation="portrait" r:id="rId2"/>
      <autoFilter ref="A1:J100"/>
    </customSheetView>
  </customSheetViews>
  <pageMargins left="0.7" right="0.7" top="0.75" bottom="0.75" header="0.3" footer="0.3"/>
  <pageSetup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>
  <dimension ref="A1:D33"/>
  <sheetViews>
    <sheetView topLeftCell="A19" workbookViewId="0">
      <selection activeCell="B35" sqref="B35"/>
    </sheetView>
  </sheetViews>
  <sheetFormatPr defaultRowHeight="15"/>
  <cols>
    <col min="1" max="1" width="5.140625" style="30" bestFit="1" customWidth="1"/>
    <col min="2" max="2" width="60.7109375" style="49" bestFit="1" customWidth="1"/>
    <col min="3" max="3" width="76.42578125" style="30" bestFit="1" customWidth="1"/>
    <col min="4" max="4" width="60.7109375" style="49" bestFit="1" customWidth="1"/>
    <col min="5" max="16384" width="9.140625" style="30"/>
  </cols>
  <sheetData>
    <row r="1" spans="1:4">
      <c r="A1" s="34" t="s">
        <v>143</v>
      </c>
      <c r="B1" s="35" t="s">
        <v>144</v>
      </c>
      <c r="C1" s="34" t="s">
        <v>4</v>
      </c>
      <c r="D1" s="35" t="s">
        <v>474</v>
      </c>
    </row>
    <row r="2" spans="1:4">
      <c r="A2" s="25">
        <v>1</v>
      </c>
      <c r="B2" s="36" t="s">
        <v>145</v>
      </c>
      <c r="C2" s="37" t="s">
        <v>146</v>
      </c>
      <c r="D2" s="36" t="s">
        <v>147</v>
      </c>
    </row>
    <row r="3" spans="1:4">
      <c r="A3" s="82">
        <v>2</v>
      </c>
      <c r="B3" s="75" t="s">
        <v>148</v>
      </c>
      <c r="C3" s="38" t="s">
        <v>149</v>
      </c>
      <c r="D3" s="75" t="s">
        <v>147</v>
      </c>
    </row>
    <row r="4" spans="1:4">
      <c r="A4" s="82"/>
      <c r="B4" s="75"/>
      <c r="C4" s="39" t="s">
        <v>150</v>
      </c>
      <c r="D4" s="75"/>
    </row>
    <row r="5" spans="1:4">
      <c r="A5" s="25">
        <v>3</v>
      </c>
      <c r="B5" s="36" t="s">
        <v>151</v>
      </c>
      <c r="C5" s="37" t="s">
        <v>151</v>
      </c>
      <c r="D5" s="36" t="s">
        <v>147</v>
      </c>
    </row>
    <row r="6" spans="1:4">
      <c r="A6" s="27">
        <v>4</v>
      </c>
      <c r="B6" s="40" t="s">
        <v>152</v>
      </c>
      <c r="C6" s="41" t="s">
        <v>153</v>
      </c>
      <c r="D6" s="40" t="s">
        <v>147</v>
      </c>
    </row>
    <row r="7" spans="1:4">
      <c r="A7" s="76">
        <v>5</v>
      </c>
      <c r="B7" s="79" t="s">
        <v>154</v>
      </c>
      <c r="C7" s="37" t="s">
        <v>155</v>
      </c>
      <c r="D7" s="79" t="s">
        <v>147</v>
      </c>
    </row>
    <row r="8" spans="1:4" ht="30">
      <c r="A8" s="78"/>
      <c r="B8" s="81"/>
      <c r="C8" s="42" t="s">
        <v>156</v>
      </c>
      <c r="D8" s="81"/>
    </row>
    <row r="9" spans="1:4">
      <c r="A9" s="27">
        <v>6</v>
      </c>
      <c r="B9" s="40" t="s">
        <v>157</v>
      </c>
      <c r="C9" s="38" t="s">
        <v>158</v>
      </c>
      <c r="D9" s="40" t="s">
        <v>147</v>
      </c>
    </row>
    <row r="10" spans="1:4">
      <c r="A10" s="82">
        <v>7</v>
      </c>
      <c r="B10" s="75" t="s">
        <v>159</v>
      </c>
      <c r="C10" s="41" t="s">
        <v>160</v>
      </c>
      <c r="D10" s="75" t="s">
        <v>147</v>
      </c>
    </row>
    <row r="11" spans="1:4">
      <c r="A11" s="82"/>
      <c r="B11" s="75"/>
      <c r="C11" s="38" t="s">
        <v>161</v>
      </c>
      <c r="D11" s="75"/>
    </row>
    <row r="12" spans="1:4">
      <c r="A12" s="82"/>
      <c r="B12" s="75"/>
      <c r="C12" s="38" t="s">
        <v>162</v>
      </c>
      <c r="D12" s="75"/>
    </row>
    <row r="13" spans="1:4">
      <c r="A13" s="70">
        <v>8</v>
      </c>
      <c r="B13" s="72" t="s">
        <v>163</v>
      </c>
      <c r="C13" s="43" t="s">
        <v>164</v>
      </c>
      <c r="D13" s="72" t="s">
        <v>165</v>
      </c>
    </row>
    <row r="14" spans="1:4" ht="30">
      <c r="A14" s="71"/>
      <c r="B14" s="73"/>
      <c r="C14" s="44" t="s">
        <v>166</v>
      </c>
      <c r="D14" s="73"/>
    </row>
    <row r="15" spans="1:4">
      <c r="A15" s="82">
        <v>9</v>
      </c>
      <c r="B15" s="83" t="s">
        <v>167</v>
      </c>
      <c r="C15" s="45" t="s">
        <v>168</v>
      </c>
      <c r="D15" s="83" t="s">
        <v>169</v>
      </c>
    </row>
    <row r="16" spans="1:4">
      <c r="A16" s="82"/>
      <c r="B16" s="83"/>
      <c r="C16" s="45" t="s">
        <v>170</v>
      </c>
      <c r="D16" s="83"/>
    </row>
    <row r="17" spans="1:4">
      <c r="A17" s="82"/>
      <c r="B17" s="83"/>
      <c r="C17" s="45" t="s">
        <v>171</v>
      </c>
      <c r="D17" s="83"/>
    </row>
    <row r="18" spans="1:4">
      <c r="A18" s="82"/>
      <c r="B18" s="83"/>
      <c r="C18" s="45" t="s">
        <v>172</v>
      </c>
      <c r="D18" s="83"/>
    </row>
    <row r="19" spans="1:4">
      <c r="A19" s="82"/>
      <c r="B19" s="83"/>
      <c r="C19" s="46" t="s">
        <v>173</v>
      </c>
      <c r="D19" s="83"/>
    </row>
    <row r="20" spans="1:4" ht="15" customHeight="1">
      <c r="A20" s="82">
        <v>10</v>
      </c>
      <c r="B20" s="84" t="s">
        <v>174</v>
      </c>
      <c r="C20" s="47" t="s">
        <v>175</v>
      </c>
      <c r="D20" s="84" t="s">
        <v>169</v>
      </c>
    </row>
    <row r="21" spans="1:4" ht="15" customHeight="1">
      <c r="A21" s="82"/>
      <c r="B21" s="84"/>
      <c r="C21" s="46" t="s">
        <v>176</v>
      </c>
      <c r="D21" s="84"/>
    </row>
    <row r="22" spans="1:4">
      <c r="A22" s="82"/>
      <c r="B22" s="84"/>
      <c r="C22" s="46" t="s">
        <v>177</v>
      </c>
      <c r="D22" s="84"/>
    </row>
    <row r="23" spans="1:4" ht="30">
      <c r="A23" s="82"/>
      <c r="B23" s="84"/>
      <c r="C23" s="45" t="s">
        <v>178</v>
      </c>
      <c r="D23" s="84"/>
    </row>
    <row r="24" spans="1:4">
      <c r="A24" s="74">
        <v>11</v>
      </c>
      <c r="B24" s="75" t="s">
        <v>179</v>
      </c>
      <c r="C24" s="43" t="s">
        <v>180</v>
      </c>
      <c r="D24" s="75" t="s">
        <v>169</v>
      </c>
    </row>
    <row r="25" spans="1:4">
      <c r="A25" s="74"/>
      <c r="B25" s="75"/>
      <c r="C25" s="43" t="s">
        <v>181</v>
      </c>
      <c r="D25" s="75"/>
    </row>
    <row r="26" spans="1:4">
      <c r="A26" s="76">
        <v>12</v>
      </c>
      <c r="B26" s="79" t="s">
        <v>182</v>
      </c>
      <c r="C26" s="48" t="s">
        <v>183</v>
      </c>
      <c r="D26" s="79" t="s">
        <v>169</v>
      </c>
    </row>
    <row r="27" spans="1:4">
      <c r="A27" s="77"/>
      <c r="B27" s="80"/>
      <c r="C27" s="45" t="s">
        <v>171</v>
      </c>
      <c r="D27" s="80"/>
    </row>
    <row r="28" spans="1:4">
      <c r="A28" s="77"/>
      <c r="B28" s="80"/>
      <c r="C28" s="45" t="s">
        <v>172</v>
      </c>
      <c r="D28" s="80"/>
    </row>
    <row r="29" spans="1:4">
      <c r="A29" s="78"/>
      <c r="B29" s="81"/>
      <c r="C29" s="46" t="s">
        <v>173</v>
      </c>
      <c r="D29" s="81"/>
    </row>
    <row r="30" spans="1:4">
      <c r="A30" s="27">
        <v>13</v>
      </c>
      <c r="B30" s="53" t="s">
        <v>521</v>
      </c>
      <c r="C30" s="41" t="s">
        <v>184</v>
      </c>
      <c r="D30" s="40" t="s">
        <v>185</v>
      </c>
    </row>
    <row r="31" spans="1:4">
      <c r="A31" s="27">
        <v>14</v>
      </c>
      <c r="B31" s="40" t="s">
        <v>186</v>
      </c>
      <c r="C31" s="41" t="s">
        <v>187</v>
      </c>
      <c r="D31" s="40" t="s">
        <v>185</v>
      </c>
    </row>
    <row r="32" spans="1:4">
      <c r="A32" s="70">
        <v>15</v>
      </c>
      <c r="B32" s="72" t="s">
        <v>188</v>
      </c>
      <c r="C32" s="37" t="s">
        <v>189</v>
      </c>
      <c r="D32" s="72" t="s">
        <v>185</v>
      </c>
    </row>
    <row r="33" spans="1:4">
      <c r="A33" s="71"/>
      <c r="B33" s="73"/>
      <c r="C33" s="37" t="s">
        <v>190</v>
      </c>
      <c r="D33" s="73"/>
    </row>
  </sheetData>
  <mergeCells count="27">
    <mergeCell ref="A3:A4"/>
    <mergeCell ref="B3:B4"/>
    <mergeCell ref="D3:D4"/>
    <mergeCell ref="A7:A8"/>
    <mergeCell ref="B7:B8"/>
    <mergeCell ref="D7:D8"/>
    <mergeCell ref="A10:A12"/>
    <mergeCell ref="B10:B12"/>
    <mergeCell ref="D10:D12"/>
    <mergeCell ref="A13:A14"/>
    <mergeCell ref="B13:B14"/>
    <mergeCell ref="D13:D14"/>
    <mergeCell ref="A15:A19"/>
    <mergeCell ref="B15:B19"/>
    <mergeCell ref="D15:D19"/>
    <mergeCell ref="A20:A23"/>
    <mergeCell ref="B20:B23"/>
    <mergeCell ref="D20:D23"/>
    <mergeCell ref="A32:A33"/>
    <mergeCell ref="B32:B33"/>
    <mergeCell ref="D32:D33"/>
    <mergeCell ref="A24:A25"/>
    <mergeCell ref="B24:B25"/>
    <mergeCell ref="D24:D25"/>
    <mergeCell ref="A26:A29"/>
    <mergeCell ref="B26:B29"/>
    <mergeCell ref="D26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Graphexcel</vt:lpstr>
      <vt:lpstr>ClosedINCcount_Apr2015</vt:lpstr>
      <vt:lpstr>ClosedINCcount_Mar2015</vt:lpstr>
      <vt:lpstr>ClosedINCcount_Feb2015</vt:lpstr>
      <vt:lpstr>ClosedINCcount_Jan2015</vt:lpstr>
      <vt:lpstr>ClosedINCcount_Dec2014</vt:lpstr>
      <vt:lpstr>ClosedINCcount_Nov2014</vt:lpstr>
      <vt:lpstr>Tasks Handled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bk18567</dc:creator>
  <cp:lastModifiedBy>sm48269</cp:lastModifiedBy>
  <dcterms:created xsi:type="dcterms:W3CDTF">2013-11-18T18:50:49Z</dcterms:created>
  <dcterms:modified xsi:type="dcterms:W3CDTF">2015-04-16T12:50:54Z</dcterms:modified>
</cp:coreProperties>
</file>