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510" windowHeight="4260" tabRatio="572" activeTab="1"/>
  </bookViews>
  <sheets>
    <sheet name="Graphexcel" sheetId="1" r:id="rId1"/>
    <sheet name="ClosedINCcount_Dec2014" sheetId="5" r:id="rId2"/>
    <sheet name="ClosedINCcount_Nov2014" sheetId="2" r:id="rId3"/>
    <sheet name="Tasks Handled" sheetId="4" r:id="rId4"/>
  </sheets>
  <definedNames>
    <definedName name="_xlnm._FilterDatabase" localSheetId="1" hidden="1">ClosedINCcount_Dec2014!$A$1:$S$431</definedName>
    <definedName name="_xlnm._FilterDatabase" localSheetId="2" hidden="1">ClosedINCcount_Nov2014!$A$1:$P$97</definedName>
    <definedName name="Z_15F0F0EB_F09E_41B3_B47F_0DB72837211B_.wvu.FilterData" localSheetId="1" hidden="1">ClosedINCcount_Dec2014!$A$1:$J$97</definedName>
    <definedName name="Z_15F0F0EB_F09E_41B3_B47F_0DB72837211B_.wvu.FilterData" localSheetId="2" hidden="1">ClosedINCcount_Nov2014!$A$1:$J$97</definedName>
    <definedName name="Z_22DB46D7_10FC_42C0_80E6_21A8D8FA7C04_.wvu.FilterData" localSheetId="1" hidden="1">ClosedINCcount_Dec2014!$A$1:$J$97</definedName>
    <definedName name="Z_22DB46D7_10FC_42C0_80E6_21A8D8FA7C04_.wvu.FilterData" localSheetId="2" hidden="1">ClosedINCcount_Nov2014!$A$1:$J$97</definedName>
  </definedNames>
  <calcPr calcId="125725"/>
  <customWorkbookViews>
    <customWorkbookView name="nn48265 - Personal View" guid="{22DB46D7-10FC-42C0-80E6-21A8D8FA7C04}" mergeInterval="0" personalView="1" maximized="1" xWindow="1" yWindow="1" windowWidth="1356" windowHeight="547" tabRatio="572" activeSheetId="2"/>
    <customWorkbookView name="sm48269 - Personal View" guid="{15F0F0EB-F09E-41B3-B47F-0DB72837211B}" mergeInterval="0" personalView="1" maximized="1" xWindow="1" yWindow="1" windowWidth="1362" windowHeight="547" tabRatio="572" activeSheetId="2"/>
  </customWorkbookViews>
</workbook>
</file>

<file path=xl/calcChain.xml><?xml version="1.0" encoding="utf-8"?>
<calcChain xmlns="http://schemas.openxmlformats.org/spreadsheetml/2006/main">
  <c r="D58" i="1"/>
  <c r="D59"/>
  <c r="D60"/>
  <c r="D61"/>
  <c r="D57"/>
  <c r="P18" i="5"/>
  <c r="P20" s="1"/>
  <c r="P13"/>
  <c r="P12"/>
  <c r="P7"/>
  <c r="P6"/>
  <c r="P5"/>
  <c r="P4"/>
  <c r="P3"/>
  <c r="P26"/>
  <c r="P25"/>
  <c r="P24"/>
  <c r="P47"/>
  <c r="P46"/>
  <c r="P45"/>
  <c r="P44"/>
  <c r="P37"/>
  <c r="P36"/>
  <c r="P35"/>
  <c r="P34"/>
  <c r="P33"/>
  <c r="P32"/>
  <c r="C15" i="1"/>
  <c r="C16"/>
  <c r="C17"/>
  <c r="C18"/>
  <c r="C14"/>
  <c r="D56"/>
  <c r="D37"/>
  <c r="P47" i="2"/>
  <c r="P46"/>
  <c r="P45"/>
  <c r="P44"/>
  <c r="D39" i="1"/>
  <c r="D40"/>
  <c r="D41"/>
  <c r="D42"/>
  <c r="D43"/>
  <c r="D38"/>
  <c r="P37" i="2"/>
  <c r="P36"/>
  <c r="P35"/>
  <c r="P34"/>
  <c r="P33"/>
  <c r="P5"/>
  <c r="P32"/>
  <c r="P27" i="5" l="1"/>
  <c r="P8"/>
  <c r="P38" s="1"/>
  <c r="P39" s="1"/>
  <c r="P48"/>
  <c r="P14"/>
  <c r="P48" i="2"/>
  <c r="P26"/>
  <c r="P25"/>
  <c r="P24"/>
  <c r="P18"/>
  <c r="P13"/>
  <c r="P12"/>
  <c r="P7"/>
  <c r="P6"/>
  <c r="P3"/>
  <c r="P4"/>
  <c r="P14" l="1"/>
  <c r="P27"/>
  <c r="P8"/>
  <c r="P38" s="1"/>
  <c r="P39" s="1"/>
  <c r="P20" l="1"/>
  <c r="D18" i="1" l="1"/>
  <c r="D17"/>
  <c r="D14" l="1"/>
  <c r="D16" l="1"/>
  <c r="D15"/>
  <c r="D19" l="1"/>
  <c r="D44" s="1"/>
  <c r="D45" s="1"/>
</calcChain>
</file>

<file path=xl/sharedStrings.xml><?xml version="1.0" encoding="utf-8"?>
<sst xmlns="http://schemas.openxmlformats.org/spreadsheetml/2006/main" count="1948" uniqueCount="908">
  <si>
    <t>Count</t>
  </si>
  <si>
    <t>Sl. No</t>
  </si>
  <si>
    <t>Grand Total</t>
  </si>
  <si>
    <t>S. No</t>
  </si>
  <si>
    <t>Description</t>
  </si>
  <si>
    <t>Other activities</t>
  </si>
  <si>
    <t>Others</t>
  </si>
  <si>
    <t>Others Total</t>
  </si>
  <si>
    <t xml:space="preserve">Total </t>
  </si>
  <si>
    <t>Incidents</t>
  </si>
  <si>
    <t>FDC</t>
  </si>
  <si>
    <t>CGC</t>
  </si>
  <si>
    <t>RDC</t>
  </si>
  <si>
    <t>SWISS</t>
  </si>
  <si>
    <t>Poland</t>
  </si>
  <si>
    <t>SRDF</t>
  </si>
  <si>
    <t>BCV</t>
  </si>
  <si>
    <t>Activities (DC access, SRDF, BCV)</t>
  </si>
  <si>
    <t>Created on</t>
  </si>
  <si>
    <t>Closed on</t>
  </si>
  <si>
    <t>Performed by</t>
  </si>
  <si>
    <t>INC0013675422</t>
  </si>
  <si>
    <t>INC0013672551</t>
  </si>
  <si>
    <t>INC0013671539</t>
  </si>
  <si>
    <t>INC0013671307</t>
  </si>
  <si>
    <t>INC0013668135</t>
  </si>
  <si>
    <t>INC0013592499</t>
  </si>
  <si>
    <t>INC0013560814</t>
  </si>
  <si>
    <t>INC0013559320</t>
  </si>
  <si>
    <t>INC0013558476</t>
  </si>
  <si>
    <t>Sankaralingam Manivel</t>
  </si>
  <si>
    <t>DataCenter Activities</t>
  </si>
  <si>
    <t>SRDF/BCV Activity</t>
  </si>
  <si>
    <t>Access Request - FDC</t>
  </si>
  <si>
    <t>Access Request - FDC 08/11 HDS</t>
  </si>
  <si>
    <t>Access Request - CGC 06/11</t>
  </si>
  <si>
    <t>Access Request - RDC 08/11</t>
  </si>
  <si>
    <t>Access Request - RDC</t>
  </si>
  <si>
    <t>Access Request - FDC 04/11</t>
  </si>
  <si>
    <t>Reference (SR)</t>
  </si>
  <si>
    <t>INC0013635591</t>
  </si>
  <si>
    <t>INC0013592688</t>
  </si>
  <si>
    <t>INC0013588414</t>
  </si>
  <si>
    <t>Novadaniel Joshua</t>
  </si>
  <si>
    <t>INC0013635224</t>
  </si>
  <si>
    <t>INC0013593713</t>
  </si>
  <si>
    <t>INC0013590099</t>
  </si>
  <si>
    <t>Access Request - RDC 05/11</t>
  </si>
  <si>
    <t>Access Request - RDC 04/11</t>
  </si>
  <si>
    <t>Narasimhara Nelluri</t>
  </si>
  <si>
    <t xml:space="preserve"> HDS01458530</t>
  </si>
  <si>
    <t>HDS01454808</t>
  </si>
  <si>
    <t>HDS01423118</t>
  </si>
  <si>
    <t>HDS01457770</t>
  </si>
  <si>
    <t xml:space="preserve">66943514 &amp; 66942764 </t>
  </si>
  <si>
    <t>HDS01449993</t>
  </si>
  <si>
    <t>Engineer Wise</t>
  </si>
  <si>
    <t>Counts</t>
  </si>
  <si>
    <t>Change</t>
  </si>
  <si>
    <t>Nature of activity</t>
  </si>
  <si>
    <t>CMP order #</t>
  </si>
  <si>
    <t xml:space="preserve">CHG0000468309 </t>
  </si>
  <si>
    <t>WS26881898</t>
  </si>
  <si>
    <t xml:space="preserve">CHG0000468446 </t>
  </si>
  <si>
    <t>WS26884510</t>
  </si>
  <si>
    <t>WS26880248</t>
  </si>
  <si>
    <t>N/A</t>
  </si>
  <si>
    <t xml:space="preserve">CHG0000468235 </t>
  </si>
  <si>
    <t>WS26881110</t>
  </si>
  <si>
    <t>Disk replacement</t>
  </si>
  <si>
    <t>Line card replacement</t>
  </si>
  <si>
    <t>Powersupply replacement</t>
  </si>
  <si>
    <t xml:space="preserve">CHG0000467976 </t>
  </si>
  <si>
    <t>WS26876893</t>
  </si>
  <si>
    <t>SPS replacement</t>
  </si>
  <si>
    <t>Closer status</t>
  </si>
  <si>
    <t>CHG0000463577</t>
  </si>
  <si>
    <t>WS26811664</t>
  </si>
  <si>
    <t>CHG0000461646</t>
  </si>
  <si>
    <t>WS26786630</t>
  </si>
  <si>
    <t>CHG0000461564</t>
  </si>
  <si>
    <t>WS26784248</t>
  </si>
  <si>
    <t>CHG0000461754</t>
  </si>
  <si>
    <t>WS26787149</t>
  </si>
  <si>
    <t>CHG0000466070</t>
  </si>
  <si>
    <t>WS26847731</t>
  </si>
  <si>
    <t>CHG0000463635</t>
  </si>
  <si>
    <t>WS26812734</t>
  </si>
  <si>
    <t>CHG0000463408</t>
  </si>
  <si>
    <t>WS26809052</t>
  </si>
  <si>
    <t>SFP Replacement</t>
  </si>
  <si>
    <t xml:space="preserve">Completed for SR 66942764, reschedule required for SR 66943514 </t>
  </si>
  <si>
    <t>Completed</t>
  </si>
  <si>
    <t>Line card has been replaced</t>
  </si>
  <si>
    <t>Powercard loose connection</t>
  </si>
  <si>
    <t>INC0013796434</t>
  </si>
  <si>
    <t>CHG0000468293</t>
  </si>
  <si>
    <t>WS26952478</t>
  </si>
  <si>
    <t>Access Request - RDC 10/11</t>
  </si>
  <si>
    <t>INC0013799891</t>
  </si>
  <si>
    <t>CHG0000472888</t>
  </si>
  <si>
    <t>WS26955917</t>
  </si>
  <si>
    <t>HDS01476339</t>
  </si>
  <si>
    <t xml:space="preserve">SPS has been replaced. </t>
  </si>
  <si>
    <t>INC0013804937</t>
  </si>
  <si>
    <t>CHG0000473179</t>
  </si>
  <si>
    <t>WS26960107</t>
  </si>
  <si>
    <t>Change not accepted</t>
  </si>
  <si>
    <t xml:space="preserve">CHG0000466088 </t>
  </si>
  <si>
    <t>WS26848316</t>
  </si>
  <si>
    <t>Drive has been replaced successfully.</t>
  </si>
  <si>
    <t xml:space="preserve">CHG0000463588 </t>
  </si>
  <si>
    <t>WS26812505</t>
  </si>
  <si>
    <t xml:space="preserve">CHG0000463296 </t>
  </si>
  <si>
    <t>WS26807611</t>
  </si>
  <si>
    <t>Rescheduled to 05/11.</t>
  </si>
  <si>
    <t>INC0013835207</t>
  </si>
  <si>
    <t>CHG0000475582</t>
  </si>
  <si>
    <t>WS26986717</t>
  </si>
  <si>
    <t>Access Request - FDC 11/11</t>
  </si>
  <si>
    <t>INC0013836458</t>
  </si>
  <si>
    <t>CHG0000475639</t>
  </si>
  <si>
    <t>WS26987149</t>
  </si>
  <si>
    <t>Access Request - CGC 15/11</t>
  </si>
  <si>
    <t>WS26990961</t>
  </si>
  <si>
    <t xml:space="preserve">INC0013840090 </t>
  </si>
  <si>
    <t>CHG0000475909</t>
  </si>
  <si>
    <t>WS26993121</t>
  </si>
  <si>
    <t xml:space="preserve">INC0013842294 </t>
  </si>
  <si>
    <t>CHG0000476062</t>
  </si>
  <si>
    <t>WS26993694</t>
  </si>
  <si>
    <t xml:space="preserve">INC0013842893 </t>
  </si>
  <si>
    <t>CHG0000476083</t>
  </si>
  <si>
    <t>Access Request - RDC 12/11</t>
  </si>
  <si>
    <t>Access Request - FDC 12/11</t>
  </si>
  <si>
    <t>INC0013903436</t>
  </si>
  <si>
    <t>SRDF Groups found in Split state</t>
  </si>
  <si>
    <t>SRDF group in Split state</t>
  </si>
  <si>
    <t>INC0013796081</t>
  </si>
  <si>
    <t xml:space="preserve">INC0013871618 </t>
  </si>
  <si>
    <t>CHG0000477873</t>
  </si>
  <si>
    <t>WS27021298</t>
  </si>
  <si>
    <t>Access Request - RDC 15/11</t>
  </si>
  <si>
    <t>S.No</t>
  </si>
  <si>
    <t>Task Name</t>
  </si>
  <si>
    <t>SLA Report</t>
  </si>
  <si>
    <t>SLA Report to be sent before 9:00 AM GMT &amp; 03:00 PM GMT</t>
  </si>
  <si>
    <t>Daily</t>
  </si>
  <si>
    <t>SRDF &amp; BCV Status Report</t>
  </si>
  <si>
    <t>Generate &amp; Prepare SRDF &amp; BCV status report and send before 09:00 AM GMT</t>
  </si>
  <si>
    <t>if found new, Creation of Service Now incidents for daily SRDF, BCV health checkup</t>
  </si>
  <si>
    <t>Aperture Queue Status mail</t>
  </si>
  <si>
    <t>SBS update</t>
  </si>
  <si>
    <t>Add Aperture tickets into SAN Booking System</t>
  </si>
  <si>
    <t>ECC Checks</t>
  </si>
  <si>
    <t>Perform ECC Daily checks on FDC &amp; RDC</t>
  </si>
  <si>
    <t>Login to the servers RDC - Ukctiprsd36, FDC - ffctisaecc001 &amp; CGC - Ukctiprsd42 and perform ECC checks everyday morning 10:00 AM GMT</t>
  </si>
  <si>
    <t>Break Fix requests</t>
  </si>
  <si>
    <t xml:space="preserve">Datacenter Access requests </t>
  </si>
  <si>
    <t>SAN Screen Checks</t>
  </si>
  <si>
    <t>Perform daily SAN Screen checks for RDC, CGC and FDC</t>
  </si>
  <si>
    <t>Check path violations and action on violations list accordingly</t>
  </si>
  <si>
    <t>Check Data source errors &amp; action on them</t>
  </si>
  <si>
    <t>Capacity reports</t>
  </si>
  <si>
    <t xml:space="preserve">Weekly Capacity reports </t>
  </si>
  <si>
    <t>Weekly</t>
  </si>
  <si>
    <t>Perform weekly capacity reports for VMAX, DMX, HDS &amp; Centera before Thursday of every week</t>
  </si>
  <si>
    <t>Host Billing Report</t>
  </si>
  <si>
    <t>Generate Host billing report (during billing report cycle)</t>
  </si>
  <si>
    <t>Monthly</t>
  </si>
  <si>
    <t>Scripts should be started After 15th of every month</t>
  </si>
  <si>
    <t>Generation of xl file using database</t>
  </si>
  <si>
    <t>Preparing Final report</t>
  </si>
  <si>
    <t>Report should be submitted &amp; mail has to be send on or before 30th of every month</t>
  </si>
  <si>
    <t>MOR Report</t>
  </si>
  <si>
    <t>Generate MOR Report (during billing report cycle)</t>
  </si>
  <si>
    <t>Need to start working on MOR report by 15th of every month</t>
  </si>
  <si>
    <t>Need to follow process on the server RDCCTIEMCVA01D</t>
  </si>
  <si>
    <t>Report should be submitted &amp; send mails to corresponding team on or before 24th of every month</t>
  </si>
  <si>
    <t>GCG MOR Report</t>
  </si>
  <si>
    <t>GCG MOR SAN Report</t>
  </si>
  <si>
    <t>Once you prepare MOR, report has to be sent corresponding team</t>
  </si>
  <si>
    <t>DG-CG Report</t>
  </si>
  <si>
    <t>Scripts should be started After Completion of Host billing scripts</t>
  </si>
  <si>
    <t>Resolving non-standard VMAX aliases</t>
  </si>
  <si>
    <t>On Demand</t>
  </si>
  <si>
    <t>NAS Dual control password</t>
  </si>
  <si>
    <t>Perform NAS dual control password activity for OST account</t>
  </si>
  <si>
    <t>SAN Storage Optimization</t>
  </si>
  <si>
    <t>Hosts decommissioned but still connected to SAN</t>
  </si>
  <si>
    <t>Need to gather inform of decommissioned host &amp; update the xl sheet</t>
  </si>
  <si>
    <t>INC0014024945</t>
  </si>
  <si>
    <t>CHG0000485521</t>
  </si>
  <si>
    <t>WS27122264</t>
  </si>
  <si>
    <t>67202806 &amp; 67172216</t>
  </si>
  <si>
    <t>INC0014027315</t>
  </si>
  <si>
    <t>Access Request - RDC 17/11</t>
  </si>
  <si>
    <t>CHG0000485719</t>
  </si>
  <si>
    <t>WS27124329</t>
  </si>
  <si>
    <t>Access Request - FDC 17/11</t>
  </si>
  <si>
    <t>INC0014028138</t>
  </si>
  <si>
    <t>CHG0000485780</t>
  </si>
  <si>
    <t>WS27125206</t>
  </si>
  <si>
    <t>Access Request - FDC 18/11</t>
  </si>
  <si>
    <t>67199432 &amp; 67199582</t>
  </si>
  <si>
    <t>INC0014033510</t>
  </si>
  <si>
    <t>CHG0000486138</t>
  </si>
  <si>
    <t>WS27130570</t>
  </si>
  <si>
    <t>INC0014034570</t>
  </si>
  <si>
    <t>CHG0000486226</t>
  </si>
  <si>
    <t>WS27131351</t>
  </si>
  <si>
    <t>INC0013939911</t>
  </si>
  <si>
    <t xml:space="preserve">INC0013873174 </t>
  </si>
  <si>
    <t xml:space="preserve">CHG0000477970 </t>
  </si>
  <si>
    <t>WS27022995</t>
  </si>
  <si>
    <t>Access Request - CGC 13/11</t>
  </si>
  <si>
    <t>Rescheduled by vendor</t>
  </si>
  <si>
    <t>INC0013874350</t>
  </si>
  <si>
    <t>CHG0000478022</t>
  </si>
  <si>
    <t>WS27024054</t>
  </si>
  <si>
    <t>Access Request - RDC - 13/11</t>
  </si>
  <si>
    <t>INC0013945264</t>
  </si>
  <si>
    <t>CHG0000482902</t>
  </si>
  <si>
    <t>WS27089451</t>
  </si>
  <si>
    <t>Access Request - RDC - 14/11</t>
  </si>
  <si>
    <t>INC0013949961</t>
  </si>
  <si>
    <t>CHG0000483295</t>
  </si>
  <si>
    <t>WS27094683</t>
  </si>
  <si>
    <t>Access Request - CGC - 14/11</t>
  </si>
  <si>
    <t>INC0013951197</t>
  </si>
  <si>
    <t>CHG0000483384</t>
  </si>
  <si>
    <t>WS27095473</t>
  </si>
  <si>
    <t xml:space="preserve">INC0014027194 </t>
  </si>
  <si>
    <t>CHG0000485712</t>
  </si>
  <si>
    <t>WS27124163</t>
  </si>
  <si>
    <t>Access Request - RDC - 17/11</t>
  </si>
  <si>
    <t>INC0014027594</t>
  </si>
  <si>
    <t>CHG0000485748</t>
  </si>
  <si>
    <t>WS27124673</t>
  </si>
  <si>
    <t>INC0013879068</t>
  </si>
  <si>
    <t>CHG0000478283</t>
  </si>
  <si>
    <t>WS27051996</t>
  </si>
  <si>
    <t>Access Request - FDC - 13/11</t>
  </si>
  <si>
    <t>HDS01475434</t>
  </si>
  <si>
    <t>INC0013905211</t>
  </si>
  <si>
    <t>CHG0000479972</t>
  </si>
  <si>
    <t>WS27051414</t>
  </si>
  <si>
    <t>Supervisor module replacement</t>
  </si>
  <si>
    <t>Supervisor Modules have been replaced successfully.</t>
  </si>
  <si>
    <t>INC0013906513</t>
  </si>
  <si>
    <t>CHG0000480114</t>
  </si>
  <si>
    <t>WS27052686</t>
  </si>
  <si>
    <t>INC0013942150</t>
  </si>
  <si>
    <t>CHG0000482657</t>
  </si>
  <si>
    <t>WS27085976</t>
  </si>
  <si>
    <t>Access Request - FDC - 14/11</t>
  </si>
  <si>
    <t>INC0014062430</t>
  </si>
  <si>
    <t>CHG0000488065</t>
  </si>
  <si>
    <t>WS27157373</t>
  </si>
  <si>
    <t>Access Request - RDC - 18/11</t>
  </si>
  <si>
    <t>67172216 &amp; 67202806</t>
  </si>
  <si>
    <t>INC0014064441</t>
  </si>
  <si>
    <t>CHG0000488215</t>
  </si>
  <si>
    <t>WS27159271</t>
  </si>
  <si>
    <t>INC0014064746</t>
  </si>
  <si>
    <t>CHG0000488241</t>
  </si>
  <si>
    <t>WS27159542</t>
  </si>
  <si>
    <t>Access Request - RDC - 19/11</t>
  </si>
  <si>
    <t>INC0014098449</t>
  </si>
  <si>
    <t>CHG0000490241</t>
  </si>
  <si>
    <t>WS27189485</t>
  </si>
  <si>
    <t>INC0014095660</t>
  </si>
  <si>
    <t xml:space="preserve">CHG0000490242 </t>
  </si>
  <si>
    <t>WS27189114</t>
  </si>
  <si>
    <t>Access Request - RDC - 22/11</t>
  </si>
  <si>
    <t>Access Request - RDC - 20/11</t>
  </si>
  <si>
    <t>INC0014028082</t>
  </si>
  <si>
    <t>CHG0000485783</t>
  </si>
  <si>
    <t>WS27125162</t>
  </si>
  <si>
    <t>Access Request - CGC - 18/11</t>
  </si>
  <si>
    <t>Disk has been replaced successfully.</t>
  </si>
  <si>
    <t>INC0014060439</t>
  </si>
  <si>
    <t>CHG0000487939</t>
  </si>
  <si>
    <t>WS27156138</t>
  </si>
  <si>
    <t>INC0014063692</t>
  </si>
  <si>
    <t>CHG0000488188</t>
  </si>
  <si>
    <t>WS27158982</t>
  </si>
  <si>
    <t>INC0014064899</t>
  </si>
  <si>
    <t>CHG0000488246</t>
  </si>
  <si>
    <t>WS27159648</t>
  </si>
  <si>
    <t>INC0014099503</t>
  </si>
  <si>
    <t>CHG0000490458</t>
  </si>
  <si>
    <t>WS27190553</t>
  </si>
  <si>
    <t>INC0014102848</t>
  </si>
  <si>
    <t>CHG0000490694</t>
  </si>
  <si>
    <t>WS27194926</t>
  </si>
  <si>
    <t>INC0014137021</t>
  </si>
  <si>
    <t>CHG0000492687</t>
  </si>
  <si>
    <t>WS27224832</t>
  </si>
  <si>
    <t>INC0014334684</t>
  </si>
  <si>
    <t>CHG0000501433</t>
  </si>
  <si>
    <t>WS27358384</t>
  </si>
  <si>
    <t>Access Request - FDC 26/11</t>
  </si>
  <si>
    <t>INC0014338895</t>
  </si>
  <si>
    <t>CHG0000501699</t>
  </si>
  <si>
    <t>WS27362485</t>
  </si>
  <si>
    <t>INC0014339850</t>
  </si>
  <si>
    <t>CHG0000501845</t>
  </si>
  <si>
    <t>WS27363425</t>
  </si>
  <si>
    <t>INC0014340070</t>
  </si>
  <si>
    <t>CHG0000501859</t>
  </si>
  <si>
    <t>WS27363659</t>
  </si>
  <si>
    <t>Access Request - CGC - 26/11</t>
  </si>
  <si>
    <t>INC0014340386</t>
  </si>
  <si>
    <t>CHG0000501884</t>
  </si>
  <si>
    <t>WS27363995</t>
  </si>
  <si>
    <t>Access Request - FDC 27/11</t>
  </si>
  <si>
    <t>INC0014340633</t>
  </si>
  <si>
    <t>CHG0000501902</t>
  </si>
  <si>
    <t>WS27364330</t>
  </si>
  <si>
    <t>Access Request - RDC - 26/11</t>
  </si>
  <si>
    <t>Disk drive has been replaced</t>
  </si>
  <si>
    <t>Powersupply has been replaced</t>
  </si>
  <si>
    <t xml:space="preserve">Breakfix Access request </t>
  </si>
  <si>
    <t>Nov'14</t>
  </si>
  <si>
    <t>Nature of Activity</t>
  </si>
  <si>
    <t>If Rescheduled reason</t>
  </si>
  <si>
    <t>Vendor</t>
  </si>
  <si>
    <t>INC0014140139</t>
  </si>
  <si>
    <t>CHG0000492874</t>
  </si>
  <si>
    <t>WS27229493</t>
  </si>
  <si>
    <t>Access Request - FDC 20/11</t>
  </si>
  <si>
    <t>HDS01510767</t>
  </si>
  <si>
    <t>SVP &amp; Disk Adapter Board Replacement</t>
  </si>
  <si>
    <t>INC0014142334</t>
  </si>
  <si>
    <t>CHG0000493002</t>
  </si>
  <si>
    <t>WS27230212</t>
  </si>
  <si>
    <t>Access Request - RDC 20/11</t>
  </si>
  <si>
    <t>INC0014256478</t>
  </si>
  <si>
    <t>CHG0000496814</t>
  </si>
  <si>
    <t>WS27287914</t>
  </si>
  <si>
    <t>Access Request - RDC 24/11</t>
  </si>
  <si>
    <t>INC0014258435</t>
  </si>
  <si>
    <t>CHG0000496971</t>
  </si>
  <si>
    <t>WS27289356</t>
  </si>
  <si>
    <t>HDS01516149</t>
  </si>
  <si>
    <t>INC0014259572</t>
  </si>
  <si>
    <t>CHG0000497066</t>
  </si>
  <si>
    <t>Access Request - FDC 24/11</t>
  </si>
  <si>
    <t>WS27290414</t>
  </si>
  <si>
    <t>CHG0000499168</t>
  </si>
  <si>
    <t>Access Request - RDC 25/11</t>
  </si>
  <si>
    <t>WS27326371</t>
  </si>
  <si>
    <t>INC0014299795</t>
  </si>
  <si>
    <t>CHG0000499206</t>
  </si>
  <si>
    <t>Access Request - CGC 25/11</t>
  </si>
  <si>
    <t>WS27326655</t>
  </si>
  <si>
    <t>INC0014300121</t>
  </si>
  <si>
    <t>CHG0000499230</t>
  </si>
  <si>
    <t>WS27327040</t>
  </si>
  <si>
    <t>INC0014300759</t>
  </si>
  <si>
    <t>CHG0000499286</t>
  </si>
  <si>
    <t>Access Request - FDC 25/11</t>
  </si>
  <si>
    <t>WS27327778</t>
  </si>
  <si>
    <t>SPS &amp; Drive Replacement</t>
  </si>
  <si>
    <t>SPS &amp; Disk drive has been replaced</t>
  </si>
  <si>
    <t>INC0014374001</t>
  </si>
  <si>
    <t>CHG0000503571</t>
  </si>
  <si>
    <t>WS27393308</t>
  </si>
  <si>
    <t>Disk drive has been replaed</t>
  </si>
  <si>
    <t>INC0014374682</t>
  </si>
  <si>
    <t>CHG0000503614</t>
  </si>
  <si>
    <t>WS27393839</t>
  </si>
  <si>
    <t>Access Request - RDC 27/11</t>
  </si>
  <si>
    <t>INC0014375528</t>
  </si>
  <si>
    <t>CHG0000503670</t>
  </si>
  <si>
    <t>WS27395076</t>
  </si>
  <si>
    <t>SFP has been replaced</t>
  </si>
  <si>
    <t>INC0014377378</t>
  </si>
  <si>
    <t>CHG0000503793</t>
  </si>
  <si>
    <t>WS27396980</t>
  </si>
  <si>
    <t>Access Request - RDC 01/12</t>
  </si>
  <si>
    <t>INC0014381911</t>
  </si>
  <si>
    <t>CHG0000504010</t>
  </si>
  <si>
    <t>WS27405895</t>
  </si>
  <si>
    <t>Access Request - RDC 29/11</t>
  </si>
  <si>
    <t>INC0014381567</t>
  </si>
  <si>
    <t>CHG0000503995</t>
  </si>
  <si>
    <t>WS27405430</t>
  </si>
  <si>
    <t>Access Request - FDC 28/11</t>
  </si>
  <si>
    <t>INC0014338178</t>
  </si>
  <si>
    <t>CHG0000504044</t>
  </si>
  <si>
    <t>WS27421575</t>
  </si>
  <si>
    <t>Access Request - FDC 29/11</t>
  </si>
  <si>
    <t>CPU &amp; IO module Replacement</t>
  </si>
  <si>
    <t>INC0014404137</t>
  </si>
  <si>
    <t>CHG0000504964</t>
  </si>
  <si>
    <t>WS27423100</t>
  </si>
  <si>
    <t>INC0014404445</t>
  </si>
  <si>
    <t>CHG0000504986</t>
  </si>
  <si>
    <t>WS27423473</t>
  </si>
  <si>
    <t>INC0014405192</t>
  </si>
  <si>
    <t>CHG0000505022</t>
  </si>
  <si>
    <t>WS27424224</t>
  </si>
  <si>
    <t>Access Request - RDC 28/11</t>
  </si>
  <si>
    <t>INC0014407284</t>
  </si>
  <si>
    <t xml:space="preserve">CHG0000503793 </t>
  </si>
  <si>
    <t>WS27426505</t>
  </si>
  <si>
    <t>INC0014145818</t>
  </si>
  <si>
    <t>CHG0000493203</t>
  </si>
  <si>
    <t>WS27233674</t>
  </si>
  <si>
    <t>SFP replaced</t>
  </si>
  <si>
    <t>INC0014171596</t>
  </si>
  <si>
    <t>CHG0000494752</t>
  </si>
  <si>
    <t>WS27256059</t>
  </si>
  <si>
    <t>Access Request - CGC - 21/11</t>
  </si>
  <si>
    <t>INC0014172345</t>
  </si>
  <si>
    <t>CHG0000494788</t>
  </si>
  <si>
    <t>WS27256811</t>
  </si>
  <si>
    <t>Access Request - CGC - 22/11</t>
  </si>
  <si>
    <t>66993306 &amp; 67270514</t>
  </si>
  <si>
    <t>SPS replaced successfully.</t>
  </si>
  <si>
    <t xml:space="preserve">INC0014259354 </t>
  </si>
  <si>
    <t>CHG0000497048</t>
  </si>
  <si>
    <t>WS27290249</t>
  </si>
  <si>
    <t>Access Request - RDC - 24/11</t>
  </si>
  <si>
    <t>INC0014259778</t>
  </si>
  <si>
    <t>CHG0000497087</t>
  </si>
  <si>
    <t>WS27290657</t>
  </si>
  <si>
    <t>INC0014261805</t>
  </si>
  <si>
    <t>CHG0000497210</t>
  </si>
  <si>
    <t>WS27292636</t>
  </si>
  <si>
    <t>INC0014262297</t>
  </si>
  <si>
    <t>CHG0000497257</t>
  </si>
  <si>
    <t>WS27293049</t>
  </si>
  <si>
    <t>Access Request - CGC - 24/11</t>
  </si>
  <si>
    <t>INC0014263036</t>
  </si>
  <si>
    <t>CHG0000497307</t>
  </si>
  <si>
    <t>WS27294079</t>
  </si>
  <si>
    <t>Access Request - CGC - 25/11</t>
  </si>
  <si>
    <t>67410214 /67412814</t>
  </si>
  <si>
    <t>Rescheuled by vendor</t>
  </si>
  <si>
    <t>INC0014300257</t>
  </si>
  <si>
    <t>CHG0000499244</t>
  </si>
  <si>
    <t>WS27327277</t>
  </si>
  <si>
    <t>Access Request - RDC - 25/11</t>
  </si>
  <si>
    <t>CE found no fault.Asked lab to investigate further</t>
  </si>
  <si>
    <t>INC0014303480</t>
  </si>
  <si>
    <t>CHG0000499491</t>
  </si>
  <si>
    <t>WS27330592</t>
  </si>
  <si>
    <t>INC0014303771</t>
  </si>
  <si>
    <t>CHG0000499510</t>
  </si>
  <si>
    <t>WS27330836</t>
  </si>
  <si>
    <t>INC0014339323</t>
  </si>
  <si>
    <t>CHG0000501804</t>
  </si>
  <si>
    <t>WS27363116</t>
  </si>
  <si>
    <t>Drive Replacement</t>
  </si>
  <si>
    <t>INC0014342448</t>
  </si>
  <si>
    <t>CHG0000502039</t>
  </si>
  <si>
    <t>WS27366384</t>
  </si>
  <si>
    <t>INC0014343240</t>
  </si>
  <si>
    <t>CHG0000502087</t>
  </si>
  <si>
    <t>WS27366996</t>
  </si>
  <si>
    <t>CPU &amp; IO module Replaced successfully</t>
  </si>
  <si>
    <t>Pre COB Test state</t>
  </si>
  <si>
    <t>FDC COB</t>
  </si>
  <si>
    <t>INC0014410629</t>
  </si>
  <si>
    <t>WS27429419</t>
  </si>
  <si>
    <t>Carry out delivery inventory on Cisco switches and related components</t>
  </si>
  <si>
    <t>Missed</t>
  </si>
  <si>
    <t>Rescheduled reason</t>
  </si>
  <si>
    <t>Change approval</t>
  </si>
  <si>
    <t>CMP approval</t>
  </si>
  <si>
    <t>others</t>
  </si>
  <si>
    <t>Frequency of activity Performed (Daily/Weekly/Monthly)</t>
  </si>
  <si>
    <t>Inventory check completed</t>
  </si>
  <si>
    <t>WS27487234</t>
  </si>
  <si>
    <t xml:space="preserve">INC0014515943 </t>
  </si>
  <si>
    <t>CHG0000509606</t>
  </si>
  <si>
    <t>Access Request - FDC 02/12</t>
  </si>
  <si>
    <t>INC0014516789</t>
  </si>
  <si>
    <t>CHG0000509692</t>
  </si>
  <si>
    <t>WS27488600</t>
  </si>
  <si>
    <t>INC0014476739</t>
  </si>
  <si>
    <t>CHG0000505154</t>
  </si>
  <si>
    <t>WS27452510</t>
  </si>
  <si>
    <t>SPS Replacement</t>
  </si>
  <si>
    <t>INC0014481129</t>
  </si>
  <si>
    <t>CHG0000507328</t>
  </si>
  <si>
    <t>Access Request - CGC 01/12</t>
  </si>
  <si>
    <t>WS27456934</t>
  </si>
  <si>
    <t>WS27485545</t>
  </si>
  <si>
    <t>INC0014484560</t>
  </si>
  <si>
    <t>CHG0000507598</t>
  </si>
  <si>
    <t>Access Request - CGC 02/12</t>
  </si>
  <si>
    <t xml:space="preserve">67580282 / 67550952 </t>
  </si>
  <si>
    <t>Disk has been replaced</t>
  </si>
  <si>
    <t>INC0014515178</t>
  </si>
  <si>
    <t>CHG0000509548</t>
  </si>
  <si>
    <t>WS27486303</t>
  </si>
  <si>
    <t>Access Request - RDC 02/12</t>
  </si>
  <si>
    <t>INC0014515766</t>
  </si>
  <si>
    <t>CHG0000509580</t>
  </si>
  <si>
    <t>WS27486862</t>
  </si>
  <si>
    <t>INC0014516487</t>
  </si>
  <si>
    <t xml:space="preserve">CHG0000509639 </t>
  </si>
  <si>
    <t>WS27487708</t>
  </si>
  <si>
    <t>Access Request - RDC 06/12</t>
  </si>
  <si>
    <t>SPS has been replaced</t>
  </si>
  <si>
    <t>INC0014550741</t>
  </si>
  <si>
    <t>CHG0000511663</t>
  </si>
  <si>
    <t>WS27520427</t>
  </si>
  <si>
    <t>Access Request - FDC 03/12</t>
  </si>
  <si>
    <t>INC0014587979</t>
  </si>
  <si>
    <t>CHG0000513529</t>
  </si>
  <si>
    <t>WS27551677</t>
  </si>
  <si>
    <t>Access Request - FDC 04/12</t>
  </si>
  <si>
    <t>INC0014590718</t>
  </si>
  <si>
    <t>CHG0000513720</t>
  </si>
  <si>
    <t>WS27554731</t>
  </si>
  <si>
    <t>Access Request - RDC 04/12</t>
  </si>
  <si>
    <t>Non-Standard Aliases</t>
  </si>
  <si>
    <t>INC0014478195</t>
  </si>
  <si>
    <t>CHG0000507166</t>
  </si>
  <si>
    <t>WS27453743</t>
  </si>
  <si>
    <t>Access Request - FDC 01/12</t>
  </si>
  <si>
    <t>INC0014478516</t>
  </si>
  <si>
    <t>CHG0000507184</t>
  </si>
  <si>
    <t>WS27454199</t>
  </si>
  <si>
    <t>INC0014478850</t>
  </si>
  <si>
    <t>CHG0000507217</t>
  </si>
  <si>
    <t>WS27454677</t>
  </si>
  <si>
    <t>INC0014480643</t>
  </si>
  <si>
    <t xml:space="preserve">CHG0000507309 </t>
  </si>
  <si>
    <t>WS27456404</t>
  </si>
  <si>
    <t>INC0014552165</t>
  </si>
  <si>
    <t>CHG0000511742</t>
  </si>
  <si>
    <t>WS27521683</t>
  </si>
  <si>
    <t>Director replacement</t>
  </si>
  <si>
    <t>Director has been replaced</t>
  </si>
  <si>
    <t>INC0014593623</t>
  </si>
  <si>
    <t>CHG0000513868</t>
  </si>
  <si>
    <t>WS27558478</t>
  </si>
  <si>
    <t>INC0014594224</t>
  </si>
  <si>
    <t>CHG0000513900</t>
  </si>
  <si>
    <t>WS27558299</t>
  </si>
  <si>
    <t>INC0014629756</t>
  </si>
  <si>
    <t>CHG0000515611</t>
  </si>
  <si>
    <t>WS27588730</t>
  </si>
  <si>
    <t>Access Request - FDC 05/12</t>
  </si>
  <si>
    <t>INC0014553035</t>
  </si>
  <si>
    <t xml:space="preserve">CHG0000511807 </t>
  </si>
  <si>
    <t>WS27522453</t>
  </si>
  <si>
    <t>INC0014555920</t>
  </si>
  <si>
    <t xml:space="preserve">CHG0000511946 </t>
  </si>
  <si>
    <t>WS27525277</t>
  </si>
  <si>
    <t>INC0014623564</t>
  </si>
  <si>
    <t>Groups Resumed</t>
  </si>
  <si>
    <t>INC0014630052</t>
  </si>
  <si>
    <t>CHG0000515627</t>
  </si>
  <si>
    <t>WS27589225</t>
  </si>
  <si>
    <t>Access Request - CGC 05/12</t>
  </si>
  <si>
    <t>HDS01557498</t>
  </si>
  <si>
    <t>Module Replacement</t>
  </si>
  <si>
    <t>Module replaced successfully</t>
  </si>
  <si>
    <t>INC0014633456</t>
  </si>
  <si>
    <t>CHG0000515786</t>
  </si>
  <si>
    <t>WS27592618</t>
  </si>
  <si>
    <t>INC0014714049</t>
  </si>
  <si>
    <t>CHG0000517475</t>
  </si>
  <si>
    <t>WS27617908</t>
  </si>
  <si>
    <t>Access Request - FDC 08/12</t>
  </si>
  <si>
    <t>INC0014715510</t>
  </si>
  <si>
    <t>CHG0000517570</t>
  </si>
  <si>
    <t>WS27619173</t>
  </si>
  <si>
    <t>Access Request - FDC 09/12</t>
  </si>
  <si>
    <t>INC0014717035</t>
  </si>
  <si>
    <t>CHG0000517672</t>
  </si>
  <si>
    <t>WS27620350</t>
  </si>
  <si>
    <t>Access Request - RDC 08/12</t>
  </si>
  <si>
    <t>No faults found</t>
  </si>
  <si>
    <t>INC0014719115</t>
  </si>
  <si>
    <t>CHG0000517787</t>
  </si>
  <si>
    <t>WS27622163</t>
  </si>
  <si>
    <t>INC0014719720</t>
  </si>
  <si>
    <t>CHG0000517838</t>
  </si>
  <si>
    <t>WS27622863</t>
  </si>
  <si>
    <t>Access Request - CGC 08/12</t>
  </si>
  <si>
    <t>INC0014720195</t>
  </si>
  <si>
    <t>CHG0000517874</t>
  </si>
  <si>
    <t>WS27623264</t>
  </si>
  <si>
    <t>INC0014756596</t>
  </si>
  <si>
    <t>CHG0000519811</t>
  </si>
  <si>
    <t>WS27653717</t>
  </si>
  <si>
    <t>INC0014750435</t>
  </si>
  <si>
    <t>CHG0000519407</t>
  </si>
  <si>
    <t>WS27647717</t>
  </si>
  <si>
    <t>Access Request - RDC 09/12</t>
  </si>
  <si>
    <t>INC0014719200</t>
  </si>
  <si>
    <t>CHG0000517796</t>
  </si>
  <si>
    <t>WS27622304</t>
  </si>
  <si>
    <t>INC0014751691</t>
  </si>
  <si>
    <t>CHG0000519501</t>
  </si>
  <si>
    <t>WS27649269</t>
  </si>
  <si>
    <t>SP reboot</t>
  </si>
  <si>
    <t>sp rebooted</t>
  </si>
  <si>
    <t>INC0014788496</t>
  </si>
  <si>
    <t>CHG0000521452</t>
  </si>
  <si>
    <t>WS27682332</t>
  </si>
  <si>
    <t>Access Request - RDC 10/12</t>
  </si>
  <si>
    <t>disk replacement</t>
  </si>
  <si>
    <t>INC0014789439</t>
  </si>
  <si>
    <t>CHG0000519813</t>
  </si>
  <si>
    <t>WS27683652</t>
  </si>
  <si>
    <t>INC0014790689</t>
  </si>
  <si>
    <t>CHG0000521558</t>
  </si>
  <si>
    <t>WS27684326</t>
  </si>
  <si>
    <t>Access Request - CGC 10/12</t>
  </si>
  <si>
    <t>Access Request - FDC 10/12</t>
  </si>
  <si>
    <t>INC0014791195</t>
  </si>
  <si>
    <t>CHG0000521580</t>
  </si>
  <si>
    <t>WS27684507</t>
  </si>
  <si>
    <t>INC0014831679</t>
  </si>
  <si>
    <t>CHG0000523306</t>
  </si>
  <si>
    <t>WS27716954</t>
  </si>
  <si>
    <t>INC0014831262</t>
  </si>
  <si>
    <t>CHG0000523290</t>
  </si>
  <si>
    <t>WS27714958</t>
  </si>
  <si>
    <t>LCC replacement</t>
  </si>
  <si>
    <t>INC0014829442</t>
  </si>
  <si>
    <t>CHG0000523227</t>
  </si>
  <si>
    <t>WS27713516</t>
  </si>
  <si>
    <t>INC0014827968</t>
  </si>
  <si>
    <t>CHG0000523217</t>
  </si>
  <si>
    <t>WS27713293</t>
  </si>
  <si>
    <t>SP replacement</t>
  </si>
  <si>
    <t>Access Request - RDC 12/12</t>
  </si>
  <si>
    <t>Access Request - CGC 11/12</t>
  </si>
  <si>
    <t>Access Request - CGC 13/12</t>
  </si>
  <si>
    <t>INC0014827104</t>
  </si>
  <si>
    <t>CHG0000523132</t>
  </si>
  <si>
    <t>WS27711477</t>
  </si>
  <si>
    <t>INC0014864073</t>
  </si>
  <si>
    <t>CHG0000524554</t>
  </si>
  <si>
    <t>WS27737587</t>
  </si>
  <si>
    <t>Access Request - CGC 12/12</t>
  </si>
  <si>
    <t>INC0014861813</t>
  </si>
  <si>
    <t>INC0014864866</t>
  </si>
  <si>
    <t>CHG0000524586</t>
  </si>
  <si>
    <t>WS27738115</t>
  </si>
  <si>
    <t>INC0014865207</t>
  </si>
  <si>
    <t>CHG0000524599</t>
  </si>
  <si>
    <t>WS27738571</t>
  </si>
  <si>
    <t>WS27765228</t>
  </si>
  <si>
    <t xml:space="preserve">INC0014939480 </t>
  </si>
  <si>
    <t>CHG0000525735</t>
  </si>
  <si>
    <t>Access Request - FDC 15/12</t>
  </si>
  <si>
    <t>WS27765728</t>
  </si>
  <si>
    <t>CHG0000525754</t>
  </si>
  <si>
    <t>INC0014940068</t>
  </si>
  <si>
    <t>Access Request - FDC 16/12</t>
  </si>
  <si>
    <t>INC0014717313</t>
  </si>
  <si>
    <t>CHG0000517692</t>
  </si>
  <si>
    <t>WS27620560</t>
  </si>
  <si>
    <t>Access Request - RDC - 08/12</t>
  </si>
  <si>
    <t>INC0014720442</t>
  </si>
  <si>
    <t>CHG0000515596</t>
  </si>
  <si>
    <t>WS27624325</t>
  </si>
  <si>
    <t>Access Request - FDC - 09/12 (HDS)</t>
  </si>
  <si>
    <t>HDS01514906</t>
  </si>
  <si>
    <t>Reboot SVP</t>
  </si>
  <si>
    <t>Rebooted SVP</t>
  </si>
  <si>
    <t>INC0014752402</t>
  </si>
  <si>
    <t>CHG0000519559</t>
  </si>
  <si>
    <t>WS27649955</t>
  </si>
  <si>
    <t>Access Request - FDC - 09/12  (HDS)</t>
  </si>
  <si>
    <t>HDS01549422</t>
  </si>
  <si>
    <t>INC0014754088</t>
  </si>
  <si>
    <t>CHG0000519678</t>
  </si>
  <si>
    <t>WS27651261</t>
  </si>
  <si>
    <t>Access Request - RDC - 09/12</t>
  </si>
  <si>
    <t>HDS01566608</t>
  </si>
  <si>
    <t>INC0014791209</t>
  </si>
  <si>
    <t>CHG0000521581</t>
  </si>
  <si>
    <t>WS27685560</t>
  </si>
  <si>
    <t>Access Request - RDC - 10/12</t>
  </si>
  <si>
    <t>HDS01571291</t>
  </si>
  <si>
    <t>INC0014792979</t>
  </si>
  <si>
    <t>CHG0000521662</t>
  </si>
  <si>
    <t>WS27686162</t>
  </si>
  <si>
    <t>67766454/67745882</t>
  </si>
  <si>
    <t>INC0014793206</t>
  </si>
  <si>
    <t>CHG0000521681</t>
  </si>
  <si>
    <t>WS27686418</t>
  </si>
  <si>
    <t>Access Request - FDC - 11/12 EMC</t>
  </si>
  <si>
    <t>INC0014831348</t>
  </si>
  <si>
    <t>CHG0000523291</t>
  </si>
  <si>
    <t>WS27714973</t>
  </si>
  <si>
    <t>INC0014864277</t>
  </si>
  <si>
    <t>CHG0000524571</t>
  </si>
  <si>
    <t>WS27737871</t>
  </si>
  <si>
    <t>Access Request - CGC - 13/12</t>
  </si>
  <si>
    <t>Vendor has rescheduled</t>
  </si>
  <si>
    <t>HDS01589810</t>
  </si>
  <si>
    <t>INC0014946491</t>
  </si>
  <si>
    <t>CHG0000525938</t>
  </si>
  <si>
    <t>WS27771120</t>
  </si>
  <si>
    <t>Access Request - CGC 15/12</t>
  </si>
  <si>
    <t>Switch FC Module replacement</t>
  </si>
  <si>
    <t>INC0014979109</t>
  </si>
  <si>
    <t>CHG0000527033</t>
  </si>
  <si>
    <t>WS27796968</t>
  </si>
  <si>
    <t>INC0014978700</t>
  </si>
  <si>
    <t>CHG0000527017</t>
  </si>
  <si>
    <t>WS27796870</t>
  </si>
  <si>
    <t>67953960 &amp; 67945022</t>
  </si>
  <si>
    <t>Access Request - RDC 17/12</t>
  </si>
  <si>
    <t>INC0014979756</t>
  </si>
  <si>
    <t>CHG0000527064</t>
  </si>
  <si>
    <t>WS27825556</t>
  </si>
  <si>
    <t>Access Request - RDC 18/12</t>
  </si>
  <si>
    <t>Switch FC Module has been replaced</t>
  </si>
  <si>
    <t>INC0014982838</t>
  </si>
  <si>
    <t>CHG0000527170</t>
  </si>
  <si>
    <t>WS27800292</t>
  </si>
  <si>
    <t>Access Request - FDC 17/12</t>
  </si>
  <si>
    <t>INC0014942019</t>
  </si>
  <si>
    <t>CHG0000525817</t>
  </si>
  <si>
    <t>WS27767578</t>
  </si>
  <si>
    <t>Access Request - RDC 15/12</t>
  </si>
  <si>
    <t>HDS01587689</t>
  </si>
  <si>
    <t>INC0014944866</t>
  </si>
  <si>
    <t>CHG0000525886</t>
  </si>
  <si>
    <t>WS27769741</t>
  </si>
  <si>
    <t>INC0015010747</t>
  </si>
  <si>
    <t>CHG0000528146</t>
  </si>
  <si>
    <t>WS27825539</t>
  </si>
  <si>
    <t>INC0015049154</t>
  </si>
  <si>
    <t>CHG0000529486</t>
  </si>
  <si>
    <t>Access Request - FDC 19/12</t>
  </si>
  <si>
    <t>WS27858618</t>
  </si>
  <si>
    <t>INC0015047265</t>
  </si>
  <si>
    <t>CHG0000529417</t>
  </si>
  <si>
    <t>WS27856700</t>
  </si>
  <si>
    <t>INC0015046850</t>
  </si>
  <si>
    <t>CHG0000530467</t>
  </si>
  <si>
    <t>WS27879560</t>
  </si>
  <si>
    <t>Access Request - RDC 20/12</t>
  </si>
  <si>
    <t>INC0015077537</t>
  </si>
  <si>
    <t>INC0014941192</t>
  </si>
  <si>
    <t>CHG0000525792</t>
  </si>
  <si>
    <t>WS27766835</t>
  </si>
  <si>
    <t>Access Request - RDC - 15/1</t>
  </si>
  <si>
    <t>INC0014942022</t>
  </si>
  <si>
    <t>CHG0000525818</t>
  </si>
  <si>
    <t>WS27767614</t>
  </si>
  <si>
    <t>Access Request - FDC - 16/12 (EMC)</t>
  </si>
  <si>
    <t>INC0015011863</t>
  </si>
  <si>
    <t>CHG0000528194</t>
  </si>
  <si>
    <t>WS27827446</t>
  </si>
  <si>
    <t>Access Request  - FDC 18/12 EMC</t>
  </si>
  <si>
    <t>INC0015012219</t>
  </si>
  <si>
    <t>CHG0000528208</t>
  </si>
  <si>
    <t>WS27827618</t>
  </si>
  <si>
    <t>Access Request - FDC 17/12 EMC</t>
  </si>
  <si>
    <t>INC0015012388</t>
  </si>
  <si>
    <t>CHG0000528214</t>
  </si>
  <si>
    <t>WS27827841</t>
  </si>
  <si>
    <t>Access Request - RDC - 18/12</t>
  </si>
  <si>
    <t>INC0015018508</t>
  </si>
  <si>
    <t>CHG0000528420</t>
  </si>
  <si>
    <t>WS27834133</t>
  </si>
  <si>
    <t>Access Request - FDC 17/12 HDS</t>
  </si>
  <si>
    <t>HDS01591743</t>
  </si>
  <si>
    <t>INC0015050158</t>
  </si>
  <si>
    <t>CHG0000529517</t>
  </si>
  <si>
    <t>WS27859469</t>
  </si>
  <si>
    <t>Access Request - RDC - 19/12</t>
  </si>
  <si>
    <t>INC0015053297</t>
  </si>
  <si>
    <t>CHG0000529603</t>
  </si>
  <si>
    <t>WS27862190</t>
  </si>
  <si>
    <t>Access Request - CGC - 20/12</t>
  </si>
  <si>
    <t>INC0015018744</t>
  </si>
  <si>
    <t>CHG0000528429</t>
  </si>
  <si>
    <t>WS27834279</t>
  </si>
  <si>
    <t>Access Request - FDC 18/12</t>
  </si>
  <si>
    <t>ps has been replaced</t>
  </si>
  <si>
    <t>INC0015141160</t>
  </si>
  <si>
    <t>CHG0000531733</t>
  </si>
  <si>
    <t>WS27908279</t>
  </si>
  <si>
    <t>Access Request - RDC 22/12</t>
  </si>
  <si>
    <t>INC0015141649</t>
  </si>
  <si>
    <t>CHG0000531761</t>
  </si>
  <si>
    <t>WS27908671</t>
  </si>
  <si>
    <t>INC0015143117</t>
  </si>
  <si>
    <t>CHG0000531825</t>
  </si>
  <si>
    <t>WS27910144</t>
  </si>
  <si>
    <t>Access Request - Swiss 22/12</t>
  </si>
  <si>
    <t>Swiss</t>
  </si>
  <si>
    <t>INC0015143396</t>
  </si>
  <si>
    <t>CHG0000531838</t>
  </si>
  <si>
    <t>WS27910526</t>
  </si>
  <si>
    <t>INC0015143765</t>
  </si>
  <si>
    <t>HDS01603723</t>
  </si>
  <si>
    <t>CHG0000531860</t>
  </si>
  <si>
    <t>WS27910705</t>
  </si>
  <si>
    <t>INC0015172908</t>
  </si>
  <si>
    <t>CHG0000532993</t>
  </si>
  <si>
    <t>WS27933505</t>
  </si>
  <si>
    <t>Access Request - RDC 23/12</t>
  </si>
  <si>
    <t>INC0015176131</t>
  </si>
  <si>
    <t>CHG0000533139</t>
  </si>
  <si>
    <t>HDS01613190</t>
  </si>
  <si>
    <t>WS27936333</t>
  </si>
  <si>
    <t>Access Request - FDC 23/12</t>
  </si>
  <si>
    <t>SVP rebooted successfully</t>
  </si>
  <si>
    <t>INC0015176558</t>
  </si>
  <si>
    <t>CHG0000533153</t>
  </si>
  <si>
    <t>WS27936563</t>
  </si>
  <si>
    <t>HDS01607227 / HDS01605719</t>
  </si>
  <si>
    <t>INC0015204429</t>
  </si>
  <si>
    <t>CHG0000534152</t>
  </si>
  <si>
    <t>WS27957739</t>
  </si>
  <si>
    <t>Access Request - RDC 24/12</t>
  </si>
  <si>
    <t>INC0015205154</t>
  </si>
  <si>
    <t>CHG0000534181</t>
  </si>
  <si>
    <t>WS27958322</t>
  </si>
  <si>
    <t>Access Request - FDC 24/12</t>
  </si>
  <si>
    <t>INC0015207393</t>
  </si>
  <si>
    <t>CHG0000534245</t>
  </si>
  <si>
    <t>WS27960203</t>
  </si>
  <si>
    <t>INC0015242506</t>
  </si>
  <si>
    <t>CHG0000534809</t>
  </si>
  <si>
    <t>WS27973626</t>
  </si>
  <si>
    <t>Access Request - RDC 27/12</t>
  </si>
  <si>
    <t>INC0015242827</t>
  </si>
  <si>
    <t>Access Request - CGC 27/12</t>
  </si>
  <si>
    <t>CHG0000534824</t>
  </si>
  <si>
    <t>WS27973638</t>
  </si>
  <si>
    <t>INC0015243502</t>
  </si>
  <si>
    <t>CHG0000534845</t>
  </si>
  <si>
    <t>WS27973783</t>
  </si>
  <si>
    <t>INC0015143065</t>
  </si>
  <si>
    <t>CHG0000531820</t>
  </si>
  <si>
    <t>WS27910018</t>
  </si>
  <si>
    <t>INC0015143330</t>
  </si>
  <si>
    <t>CHG0000531836</t>
  </si>
  <si>
    <t>WS27910228</t>
  </si>
  <si>
    <t>Access Request - CGC 22/12</t>
  </si>
  <si>
    <t xml:space="preserve">INC0015150108 </t>
  </si>
  <si>
    <t>CHG0000532105</t>
  </si>
  <si>
    <t>WS27917420</t>
  </si>
  <si>
    <t xml:space="preserve">INC0015150357 </t>
  </si>
  <si>
    <t>CHG0000532114</t>
  </si>
  <si>
    <t>WS27917611</t>
  </si>
  <si>
    <t>INC0015301884</t>
  </si>
  <si>
    <t>CHG0000536010</t>
  </si>
  <si>
    <t>WS27994565</t>
  </si>
  <si>
    <t>INC0015302278</t>
  </si>
  <si>
    <t>CHG0000536025</t>
  </si>
  <si>
    <t>WS27994890</t>
  </si>
  <si>
    <t>68149126 &amp; 68123810</t>
  </si>
  <si>
    <t>INC0015302567</t>
  </si>
  <si>
    <t>CHG0000536041</t>
  </si>
  <si>
    <t>WS27995147</t>
  </si>
  <si>
    <t>Access Request - FDC 29/12</t>
  </si>
  <si>
    <t>INC0015305170</t>
  </si>
  <si>
    <t>CHG0000536134</t>
  </si>
  <si>
    <t>WS27997272</t>
  </si>
  <si>
    <t>Access Request - CGC 29/12</t>
  </si>
  <si>
    <t>Dec'14</t>
  </si>
  <si>
    <t>INC0015360980</t>
  </si>
  <si>
    <t>CHG0000538140</t>
  </si>
  <si>
    <t>WS28037264</t>
  </si>
  <si>
    <t>Access Request - CGC 1/Jan</t>
  </si>
  <si>
    <t>Rescheduled due to CHG approval's</t>
  </si>
  <si>
    <t>INC0015300086</t>
  </si>
  <si>
    <t>CHG0000535930</t>
  </si>
  <si>
    <t>WS27993113</t>
  </si>
  <si>
    <t>Access Request - FDC 30/12</t>
  </si>
  <si>
    <t>INC0015300355</t>
  </si>
  <si>
    <t>CHG0000535952</t>
  </si>
  <si>
    <t>WS27993305</t>
  </si>
  <si>
    <t>Access Request - RDC 29/12</t>
  </si>
  <si>
    <t>INC0015304085</t>
  </si>
  <si>
    <t>CHG0000536101</t>
  </si>
  <si>
    <t>WS27996297</t>
  </si>
  <si>
    <t>INC0015304912</t>
  </si>
  <si>
    <t>CHG0000536120</t>
  </si>
  <si>
    <t>WS27996958</t>
  </si>
  <si>
    <t>INC0015305237</t>
  </si>
  <si>
    <t>CHG0000536135</t>
  </si>
  <si>
    <t>WS27997287</t>
  </si>
  <si>
    <t>INC0015306068</t>
  </si>
  <si>
    <t>CHG0000536174</t>
  </si>
  <si>
    <t>WS27998076</t>
  </si>
  <si>
    <t>INC0015306393</t>
  </si>
  <si>
    <t>CHG0000536189</t>
  </si>
  <si>
    <t>WS27998295</t>
  </si>
  <si>
    <t>PS has been replaced</t>
  </si>
  <si>
    <t>INC0015332633</t>
  </si>
  <si>
    <t>CHG0000537090</t>
  </si>
  <si>
    <t>WS28015923</t>
  </si>
  <si>
    <t>INC0015333587</t>
  </si>
  <si>
    <t>CHG0000537137</t>
  </si>
  <si>
    <t>WS28016805</t>
  </si>
  <si>
    <t>Access Request - RDC 30/12</t>
  </si>
  <si>
    <t>HDS01616944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</si>
</sst>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3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71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/>
    </xf>
    <xf numFmtId="0" fontId="4" fillId="5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164" fontId="7" fillId="7" borderId="1" xfId="0" applyNumberFormat="1" applyFont="1" applyFill="1" applyBorder="1" applyAlignment="1">
      <alignment horizontal="left" vertical="center" wrapText="1"/>
    </xf>
    <xf numFmtId="15" fontId="7" fillId="7" borderId="1" xfId="0" applyNumberFormat="1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29">
    <cellStyle name="Normal" xfId="0" builtinId="0"/>
    <cellStyle name="Normal 6" xfId="1"/>
    <cellStyle name="Normal 6 10" xfId="2"/>
    <cellStyle name="Normal 6 11" xfId="3"/>
    <cellStyle name="Normal 6 12" xfId="4"/>
    <cellStyle name="Normal 6 13" xfId="5"/>
    <cellStyle name="Normal 6 14" xfId="6"/>
    <cellStyle name="Normal 6 15" xfId="7"/>
    <cellStyle name="Normal 6 16" xfId="8"/>
    <cellStyle name="Normal 6 17" xfId="9"/>
    <cellStyle name="Normal 6 18" xfId="10"/>
    <cellStyle name="Normal 6 19" xfId="11"/>
    <cellStyle name="Normal 6 2" xfId="12"/>
    <cellStyle name="Normal 6 20" xfId="13"/>
    <cellStyle name="Normal 6 21" xfId="14"/>
    <cellStyle name="Normal 6 22" xfId="15"/>
    <cellStyle name="Normal 6 23" xfId="16"/>
    <cellStyle name="Normal 6 24" xfId="17"/>
    <cellStyle name="Normal 6 25" xfId="18"/>
    <cellStyle name="Normal 6 26" xfId="19"/>
    <cellStyle name="Normal 6 27" xfId="20"/>
    <cellStyle name="Normal 6 28" xfId="21"/>
    <cellStyle name="Normal 6 3" xfId="22"/>
    <cellStyle name="Normal 6 4" xfId="23"/>
    <cellStyle name="Normal 6 5" xfId="24"/>
    <cellStyle name="Normal 6 6" xfId="25"/>
    <cellStyle name="Normal 6 7" xfId="26"/>
    <cellStyle name="Normal 6 8" xfId="27"/>
    <cellStyle name="Normal 6 9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sideWall>
      <c:spPr>
        <a:noFill/>
        <a:ln w="25400">
          <a:noFill/>
        </a:ln>
      </c:spPr>
    </c:sideWall>
    <c:backWall>
      <c:spPr>
        <a:noFill/>
        <a:ln w="25400">
          <a:noFill/>
        </a:ln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Graphexcel!$D$56</c:f>
              <c:strCache>
                <c:ptCount val="1"/>
                <c:pt idx="0">
                  <c:v>Dec'14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Graphexcel!$D$57:$D$60</c:f>
              <c:numCache>
                <c:formatCode>General</c:formatCode>
                <c:ptCount val="4"/>
                <c:pt idx="0">
                  <c:v>9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Graphexcel!$E$56</c:f>
              <c:strCache>
                <c:ptCount val="1"/>
                <c:pt idx="0">
                  <c:v>Nov'14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Graphexcel!$E$57:$E$60</c:f>
              <c:numCache>
                <c:formatCode>General</c:formatCode>
                <c:ptCount val="4"/>
                <c:pt idx="0">
                  <c:v>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hape val="box"/>
        <c:axId val="120082816"/>
        <c:axId val="120087296"/>
        <c:axId val="0"/>
      </c:bar3DChart>
      <c:catAx>
        <c:axId val="120082816"/>
        <c:scaling>
          <c:orientation val="minMax"/>
        </c:scaling>
        <c:axPos val="b"/>
        <c:tickLblPos val="nextTo"/>
        <c:crossAx val="120087296"/>
        <c:crosses val="autoZero"/>
        <c:auto val="1"/>
        <c:lblAlgn val="ctr"/>
        <c:lblOffset val="100"/>
      </c:catAx>
      <c:valAx>
        <c:axId val="120087296"/>
        <c:scaling>
          <c:orientation val="minMax"/>
        </c:scaling>
        <c:axPos val="l"/>
        <c:majorGridlines/>
        <c:numFmt formatCode="General" sourceLinked="1"/>
        <c:tickLblPos val="nextTo"/>
        <c:crossAx val="12008281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Graphexcel!$D$13</c:f>
              <c:strCache>
                <c:ptCount val="1"/>
                <c:pt idx="0">
                  <c:v>Dec'14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Graphexcel!$D$14:$D$18</c:f>
              <c:numCache>
                <c:formatCode>General</c:formatCode>
                <c:ptCount val="5"/>
                <c:pt idx="0">
                  <c:v>18</c:v>
                </c:pt>
                <c:pt idx="1">
                  <c:v>45</c:v>
                </c:pt>
                <c:pt idx="2">
                  <c:v>45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Graphexcel!$E$13</c:f>
              <c:strCache>
                <c:ptCount val="1"/>
                <c:pt idx="0">
                  <c:v>Nov'14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Graphexcel!$E$14:$E$18</c:f>
              <c:numCache>
                <c:formatCode>General</c:formatCode>
                <c:ptCount val="5"/>
                <c:pt idx="0">
                  <c:v>14</c:v>
                </c:pt>
                <c:pt idx="1">
                  <c:v>28</c:v>
                </c:pt>
                <c:pt idx="2">
                  <c:v>51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axId val="102777600"/>
        <c:axId val="102779136"/>
      </c:barChart>
      <c:catAx>
        <c:axId val="102777600"/>
        <c:scaling>
          <c:orientation val="minMax"/>
        </c:scaling>
        <c:axPos val="b"/>
        <c:tickLblPos val="nextTo"/>
        <c:crossAx val="102779136"/>
        <c:crosses val="autoZero"/>
        <c:auto val="1"/>
        <c:lblAlgn val="ctr"/>
        <c:lblOffset val="100"/>
      </c:catAx>
      <c:valAx>
        <c:axId val="102779136"/>
        <c:scaling>
          <c:orientation val="minMax"/>
        </c:scaling>
        <c:axPos val="l"/>
        <c:majorGridlines/>
        <c:numFmt formatCode="General" sourceLinked="1"/>
        <c:tickLblPos val="nextTo"/>
        <c:crossAx val="1027776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Graphexcel!$D$37</c:f>
              <c:strCache>
                <c:ptCount val="1"/>
                <c:pt idx="0">
                  <c:v>Dec'14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Graphexcel!$D$38:$D$44</c:f>
              <c:numCache>
                <c:formatCode>General</c:formatCode>
                <c:ptCount val="7"/>
                <c:pt idx="0">
                  <c:v>84</c:v>
                </c:pt>
                <c:pt idx="1">
                  <c:v>14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8</c:v>
                </c:pt>
              </c:numCache>
            </c:numRef>
          </c:val>
        </c:ser>
        <c:ser>
          <c:idx val="1"/>
          <c:order val="1"/>
          <c:tx>
            <c:strRef>
              <c:f>Graphexcel!$E$37</c:f>
              <c:strCache>
                <c:ptCount val="1"/>
                <c:pt idx="0">
                  <c:v>Nov'14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Graphexcel!$E$38:$E$44</c:f>
              <c:numCache>
                <c:formatCode>General</c:formatCode>
                <c:ptCount val="7"/>
                <c:pt idx="0">
                  <c:v>69</c:v>
                </c:pt>
                <c:pt idx="1">
                  <c:v>6</c:v>
                </c:pt>
                <c:pt idx="2">
                  <c:v>7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7</c:v>
                </c:pt>
              </c:numCache>
            </c:numRef>
          </c:val>
        </c:ser>
        <c:shape val="cylinder"/>
        <c:axId val="91656576"/>
        <c:axId val="91660288"/>
        <c:axId val="0"/>
      </c:bar3DChart>
      <c:catAx>
        <c:axId val="91656576"/>
        <c:scaling>
          <c:orientation val="minMax"/>
        </c:scaling>
        <c:axPos val="b"/>
        <c:tickLblPos val="nextTo"/>
        <c:crossAx val="91660288"/>
        <c:crosses val="autoZero"/>
        <c:auto val="1"/>
        <c:lblAlgn val="ctr"/>
        <c:lblOffset val="100"/>
      </c:catAx>
      <c:valAx>
        <c:axId val="91660288"/>
        <c:scaling>
          <c:orientation val="minMax"/>
        </c:scaling>
        <c:axPos val="l"/>
        <c:majorGridlines/>
        <c:numFmt formatCode="General" sourceLinked="1"/>
        <c:tickLblPos val="nextTo"/>
        <c:crossAx val="9165657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49</xdr:row>
      <xdr:rowOff>133350</xdr:rowOff>
    </xdr:from>
    <xdr:to>
      <xdr:col>14</xdr:col>
      <xdr:colOff>428625</xdr:colOff>
      <xdr:row>64</xdr:row>
      <xdr:rowOff>9525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314325</xdr:colOff>
      <xdr:row>5</xdr:row>
      <xdr:rowOff>161925</xdr:rowOff>
    </xdr:from>
    <xdr:to>
      <xdr:col>16</xdr:col>
      <xdr:colOff>9525</xdr:colOff>
      <xdr:row>20</xdr:row>
      <xdr:rowOff>47625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142875</xdr:colOff>
      <xdr:row>26</xdr:row>
      <xdr:rowOff>142876</xdr:rowOff>
    </xdr:from>
    <xdr:to>
      <xdr:col>16</xdr:col>
      <xdr:colOff>304800</xdr:colOff>
      <xdr:row>42</xdr:row>
      <xdr:rowOff>171451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zoomScaleNormal="100" workbookViewId="0">
      <selection activeCell="B13" sqref="B13:E19"/>
    </sheetView>
  </sheetViews>
  <sheetFormatPr defaultRowHeight="15"/>
  <cols>
    <col min="1" max="1" width="24.28515625" style="26" bestFit="1" customWidth="1"/>
    <col min="2" max="2" width="9.140625" style="26" customWidth="1"/>
    <col min="3" max="3" width="20.42578125" style="26" bestFit="1" customWidth="1"/>
    <col min="4" max="4" width="10.28515625" style="26" bestFit="1" customWidth="1"/>
    <col min="5" max="5" width="9.42578125" style="26" bestFit="1" customWidth="1"/>
    <col min="6" max="6" width="9.140625" style="26" customWidth="1"/>
    <col min="7" max="16384" width="9.140625" style="26"/>
  </cols>
  <sheetData>
    <row r="1" spans="1:5" s="30" customFormat="1"/>
    <row r="2" spans="1:5" s="30" customFormat="1"/>
    <row r="3" spans="1:5" s="30" customFormat="1"/>
    <row r="4" spans="1:5" ht="15.75" thickBot="1">
      <c r="A4" s="1"/>
      <c r="B4" s="1"/>
      <c r="C4" s="2"/>
      <c r="D4" s="2"/>
      <c r="E4" s="2"/>
    </row>
    <row r="5" spans="1:5" ht="15.75" thickBot="1">
      <c r="A5" s="23" t="s">
        <v>323</v>
      </c>
      <c r="B5" s="23" t="s">
        <v>0</v>
      </c>
    </row>
    <row r="6" spans="1:5">
      <c r="A6" s="3" t="s">
        <v>11</v>
      </c>
      <c r="B6" s="24">
        <v>18</v>
      </c>
    </row>
    <row r="7" spans="1:5">
      <c r="A7" s="3" t="s">
        <v>10</v>
      </c>
      <c r="B7" s="24">
        <v>45</v>
      </c>
    </row>
    <row r="8" spans="1:5">
      <c r="A8" s="3" t="s">
        <v>12</v>
      </c>
      <c r="B8" s="24">
        <v>45</v>
      </c>
    </row>
    <row r="9" spans="1:5">
      <c r="A9" s="3" t="s">
        <v>13</v>
      </c>
      <c r="B9" s="24">
        <v>1</v>
      </c>
    </row>
    <row r="10" spans="1:5">
      <c r="A10" s="3" t="s">
        <v>14</v>
      </c>
      <c r="B10" s="24">
        <v>0</v>
      </c>
    </row>
    <row r="11" spans="1:5">
      <c r="A11" s="4" t="s">
        <v>8</v>
      </c>
      <c r="B11" s="26">
        <v>109</v>
      </c>
    </row>
    <row r="12" spans="1:5">
      <c r="A12" s="4"/>
    </row>
    <row r="13" spans="1:5">
      <c r="B13" s="5" t="s">
        <v>1</v>
      </c>
      <c r="C13" s="5" t="s">
        <v>323</v>
      </c>
      <c r="D13" s="5" t="s">
        <v>870</v>
      </c>
      <c r="E13" s="5" t="s">
        <v>324</v>
      </c>
    </row>
    <row r="14" spans="1:5">
      <c r="B14" s="6">
        <v>1</v>
      </c>
      <c r="C14" s="6" t="str">
        <f>A6</f>
        <v>CGC</v>
      </c>
      <c r="D14" s="31">
        <f>B6</f>
        <v>18</v>
      </c>
      <c r="E14" s="31">
        <v>14</v>
      </c>
    </row>
    <row r="15" spans="1:5">
      <c r="B15" s="6">
        <v>2</v>
      </c>
      <c r="C15" s="31" t="str">
        <f t="shared" ref="C15:C18" si="0">A7</f>
        <v>FDC</v>
      </c>
      <c r="D15" s="31">
        <f>B7</f>
        <v>45</v>
      </c>
      <c r="E15" s="31">
        <v>28</v>
      </c>
    </row>
    <row r="16" spans="1:5">
      <c r="B16" s="6">
        <v>3</v>
      </c>
      <c r="C16" s="31" t="str">
        <f t="shared" si="0"/>
        <v>RDC</v>
      </c>
      <c r="D16" s="31">
        <f>B8</f>
        <v>45</v>
      </c>
      <c r="E16" s="31">
        <v>51</v>
      </c>
    </row>
    <row r="17" spans="1:5">
      <c r="B17" s="6">
        <v>4</v>
      </c>
      <c r="C17" s="31" t="str">
        <f t="shared" si="0"/>
        <v>SWISS</v>
      </c>
      <c r="D17" s="31">
        <f>B9</f>
        <v>1</v>
      </c>
      <c r="E17" s="31">
        <v>0</v>
      </c>
    </row>
    <row r="18" spans="1:5">
      <c r="B18" s="6">
        <v>5</v>
      </c>
      <c r="C18" s="31" t="str">
        <f t="shared" si="0"/>
        <v>Poland</v>
      </c>
      <c r="D18" s="31">
        <f>B10</f>
        <v>0</v>
      </c>
      <c r="E18" s="31">
        <v>0</v>
      </c>
    </row>
    <row r="19" spans="1:5">
      <c r="B19" s="6"/>
      <c r="C19" s="6" t="s">
        <v>2</v>
      </c>
      <c r="D19" s="31">
        <f>SUM(D14:D18)</f>
        <v>109</v>
      </c>
      <c r="E19" s="31">
        <v>93</v>
      </c>
    </row>
    <row r="26" spans="1:5" ht="15.75" thickBot="1"/>
    <row r="27" spans="1:5" s="30" customFormat="1" ht="15.75" thickBot="1">
      <c r="A27" s="23" t="s">
        <v>325</v>
      </c>
      <c r="B27" s="23" t="s">
        <v>0</v>
      </c>
    </row>
    <row r="28" spans="1:5" s="30" customFormat="1">
      <c r="A28" s="3" t="s">
        <v>69</v>
      </c>
      <c r="B28" s="24">
        <v>84</v>
      </c>
    </row>
    <row r="29" spans="1:5" s="30" customFormat="1">
      <c r="A29" s="3" t="s">
        <v>74</v>
      </c>
      <c r="B29" s="24">
        <v>14</v>
      </c>
    </row>
    <row r="30" spans="1:5" s="30" customFormat="1">
      <c r="A30" s="3" t="s">
        <v>90</v>
      </c>
      <c r="B30" s="24">
        <v>0</v>
      </c>
    </row>
    <row r="31" spans="1:5" s="30" customFormat="1" ht="26.25">
      <c r="A31" s="3" t="s">
        <v>247</v>
      </c>
      <c r="B31" s="24">
        <v>0</v>
      </c>
    </row>
    <row r="32" spans="1:5" s="30" customFormat="1" ht="26.25">
      <c r="A32" s="3" t="s">
        <v>71</v>
      </c>
      <c r="B32" s="24">
        <v>3</v>
      </c>
    </row>
    <row r="33" spans="1:12" s="30" customFormat="1">
      <c r="A33" s="3" t="s">
        <v>70</v>
      </c>
      <c r="B33" s="24">
        <v>0</v>
      </c>
    </row>
    <row r="34" spans="1:12" s="30" customFormat="1">
      <c r="A34" s="3" t="s">
        <v>6</v>
      </c>
      <c r="B34" s="24">
        <v>8</v>
      </c>
    </row>
    <row r="35" spans="1:12">
      <c r="B35" s="26">
        <v>109</v>
      </c>
      <c r="L35" s="7"/>
    </row>
    <row r="36" spans="1:12">
      <c r="L36" s="7"/>
    </row>
    <row r="37" spans="1:12">
      <c r="B37" s="8" t="s">
        <v>1</v>
      </c>
      <c r="C37" s="8" t="s">
        <v>325</v>
      </c>
      <c r="D37" s="8" t="str">
        <f>D13</f>
        <v>Dec'14</v>
      </c>
      <c r="E37" s="8" t="s">
        <v>324</v>
      </c>
    </row>
    <row r="38" spans="1:12">
      <c r="B38" s="6">
        <v>1</v>
      </c>
      <c r="C38" s="31" t="s">
        <v>69</v>
      </c>
      <c r="D38" s="6">
        <f>B28</f>
        <v>84</v>
      </c>
      <c r="E38" s="31">
        <v>69</v>
      </c>
    </row>
    <row r="39" spans="1:12">
      <c r="B39" s="6">
        <v>2</v>
      </c>
      <c r="C39" s="31" t="s">
        <v>74</v>
      </c>
      <c r="D39" s="31">
        <f t="shared" ref="D39:D43" si="1">B29</f>
        <v>14</v>
      </c>
      <c r="E39" s="31">
        <v>6</v>
      </c>
    </row>
    <row r="40" spans="1:12">
      <c r="B40" s="6">
        <v>3</v>
      </c>
      <c r="C40" s="31" t="s">
        <v>90</v>
      </c>
      <c r="D40" s="31">
        <f t="shared" si="1"/>
        <v>0</v>
      </c>
      <c r="E40" s="31">
        <v>7</v>
      </c>
    </row>
    <row r="41" spans="1:12" ht="25.5">
      <c r="B41" s="6">
        <v>4</v>
      </c>
      <c r="C41" s="31" t="s">
        <v>247</v>
      </c>
      <c r="D41" s="31">
        <f t="shared" si="1"/>
        <v>0</v>
      </c>
      <c r="E41" s="31">
        <v>1</v>
      </c>
    </row>
    <row r="42" spans="1:12" ht="25.5">
      <c r="B42" s="6">
        <v>5</v>
      </c>
      <c r="C42" s="31" t="s">
        <v>71</v>
      </c>
      <c r="D42" s="31">
        <f t="shared" si="1"/>
        <v>3</v>
      </c>
      <c r="E42" s="31">
        <v>2</v>
      </c>
    </row>
    <row r="43" spans="1:12">
      <c r="B43" s="6">
        <v>6</v>
      </c>
      <c r="C43" s="31" t="s">
        <v>70</v>
      </c>
      <c r="D43" s="31">
        <f t="shared" si="1"/>
        <v>0</v>
      </c>
      <c r="E43" s="31">
        <v>1</v>
      </c>
    </row>
    <row r="44" spans="1:12">
      <c r="B44" s="6">
        <v>7</v>
      </c>
      <c r="C44" s="31" t="s">
        <v>473</v>
      </c>
      <c r="D44" s="6">
        <f>B34</f>
        <v>8</v>
      </c>
      <c r="E44" s="31">
        <v>7</v>
      </c>
    </row>
    <row r="45" spans="1:12">
      <c r="C45" s="31" t="s">
        <v>2</v>
      </c>
      <c r="D45" s="31">
        <f>SUM(D38:D44)</f>
        <v>109</v>
      </c>
      <c r="E45" s="31">
        <v>93</v>
      </c>
    </row>
    <row r="47" spans="1:12" s="30" customFormat="1"/>
    <row r="48" spans="1:12" s="30" customFormat="1" ht="15.75" thickBot="1"/>
    <row r="49" spans="1:5" ht="15.75" thickBot="1">
      <c r="A49" s="23" t="s">
        <v>470</v>
      </c>
      <c r="B49" s="23" t="s">
        <v>57</v>
      </c>
    </row>
    <row r="50" spans="1:5">
      <c r="A50" s="3" t="s">
        <v>327</v>
      </c>
      <c r="B50" s="24">
        <v>9</v>
      </c>
    </row>
    <row r="51" spans="1:5">
      <c r="A51" s="3" t="s">
        <v>471</v>
      </c>
      <c r="B51" s="24">
        <v>3</v>
      </c>
    </row>
    <row r="52" spans="1:5">
      <c r="A52" s="3" t="s">
        <v>472</v>
      </c>
      <c r="B52" s="24">
        <v>0</v>
      </c>
    </row>
    <row r="53" spans="1:5">
      <c r="A53" s="3" t="s">
        <v>469</v>
      </c>
      <c r="B53" s="24">
        <v>0</v>
      </c>
    </row>
    <row r="54" spans="1:5">
      <c r="A54" s="3" t="s">
        <v>8</v>
      </c>
      <c r="B54" s="24">
        <v>12</v>
      </c>
    </row>
    <row r="56" spans="1:5">
      <c r="B56" s="8" t="s">
        <v>1</v>
      </c>
      <c r="C56" s="8" t="s">
        <v>470</v>
      </c>
      <c r="D56" s="8" t="str">
        <f>D13</f>
        <v>Dec'14</v>
      </c>
      <c r="E56" s="8" t="s">
        <v>324</v>
      </c>
    </row>
    <row r="57" spans="1:5">
      <c r="B57" s="31">
        <v>1</v>
      </c>
      <c r="C57" s="31" t="s">
        <v>327</v>
      </c>
      <c r="D57" s="31">
        <f>B50</f>
        <v>9</v>
      </c>
      <c r="E57" s="31">
        <v>16</v>
      </c>
    </row>
    <row r="58" spans="1:5">
      <c r="B58" s="31">
        <v>2</v>
      </c>
      <c r="C58" s="31" t="s">
        <v>471</v>
      </c>
      <c r="D58" s="31">
        <f t="shared" ref="D58:D61" si="2">B51</f>
        <v>3</v>
      </c>
      <c r="E58" s="31">
        <v>0</v>
      </c>
    </row>
    <row r="59" spans="1:5">
      <c r="B59" s="31">
        <v>3</v>
      </c>
      <c r="C59" s="31" t="s">
        <v>472</v>
      </c>
      <c r="D59" s="31">
        <f t="shared" si="2"/>
        <v>0</v>
      </c>
      <c r="E59" s="31">
        <v>0</v>
      </c>
    </row>
    <row r="60" spans="1:5">
      <c r="B60" s="31">
        <v>4</v>
      </c>
      <c r="C60" s="31" t="s">
        <v>469</v>
      </c>
      <c r="D60" s="31">
        <f t="shared" si="2"/>
        <v>0</v>
      </c>
      <c r="E60" s="31">
        <v>0</v>
      </c>
    </row>
    <row r="61" spans="1:5" ht="15.75" customHeight="1">
      <c r="B61" s="31"/>
      <c r="C61" s="31" t="s">
        <v>8</v>
      </c>
      <c r="D61" s="31">
        <f t="shared" si="2"/>
        <v>12</v>
      </c>
      <c r="E61" s="31">
        <v>16</v>
      </c>
    </row>
  </sheetData>
  <customSheetViews>
    <customSheetView guid="{22DB46D7-10FC-42C0-80E6-21A8D8FA7C04}">
      <selection activeCell="B156" sqref="B156"/>
      <pageMargins left="0.7" right="0.7" top="0.75" bottom="0.75" header="0.3" footer="0.3"/>
      <pageSetup orientation="portrait" r:id="rId1"/>
    </customSheetView>
    <customSheetView guid="{15F0F0EB-F09E-41B3-B47F-0DB72837211B}">
      <selection activeCell="B156" sqref="B156"/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1"/>
  <sheetViews>
    <sheetView tabSelected="1" topLeftCell="B1" zoomScale="80" zoomScaleNormal="80" workbookViewId="0">
      <selection activeCell="L97" sqref="L97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2.28515625" style="30" bestFit="1" customWidth="1"/>
    <col min="10" max="10" width="30.5703125" style="30" customWidth="1"/>
    <col min="11" max="11" width="30.5703125" style="32" customWidth="1"/>
    <col min="12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487</v>
      </c>
      <c r="C2" s="21" t="s">
        <v>488</v>
      </c>
      <c r="D2" s="21" t="s">
        <v>490</v>
      </c>
      <c r="E2" s="21" t="s">
        <v>489</v>
      </c>
      <c r="F2" s="21">
        <v>67550952</v>
      </c>
      <c r="G2" s="21" t="s">
        <v>69</v>
      </c>
      <c r="H2" s="21" t="s">
        <v>11</v>
      </c>
      <c r="I2" s="21">
        <v>1</v>
      </c>
      <c r="J2" s="32">
        <v>41974</v>
      </c>
      <c r="K2" s="32">
        <v>41975</v>
      </c>
      <c r="L2" s="21" t="s">
        <v>216</v>
      </c>
      <c r="M2" s="21" t="s">
        <v>327</v>
      </c>
      <c r="N2" s="21" t="s">
        <v>49</v>
      </c>
      <c r="O2" s="29"/>
      <c r="P2" s="13"/>
    </row>
    <row r="3" spans="1:16">
      <c r="A3" s="21">
        <v>2</v>
      </c>
      <c r="B3" s="21" t="s">
        <v>405</v>
      </c>
      <c r="C3" s="21" t="s">
        <v>406</v>
      </c>
      <c r="D3" s="21" t="s">
        <v>407</v>
      </c>
      <c r="E3" s="21" t="s">
        <v>381</v>
      </c>
      <c r="F3" s="21">
        <v>67410726</v>
      </c>
      <c r="G3" s="21" t="s">
        <v>69</v>
      </c>
      <c r="H3" s="21" t="s">
        <v>12</v>
      </c>
      <c r="I3" s="21">
        <v>1</v>
      </c>
      <c r="J3" s="32">
        <v>41974</v>
      </c>
      <c r="K3" s="32">
        <v>41975</v>
      </c>
      <c r="L3" s="21" t="s">
        <v>496</v>
      </c>
      <c r="M3" s="21"/>
      <c r="N3" s="21" t="s">
        <v>49</v>
      </c>
      <c r="O3" s="12" t="s">
        <v>11</v>
      </c>
      <c r="P3" s="52">
        <f ca="1" xml:space="preserve"> SUMIF(H2:H197,"cgc",(I2:I97))</f>
        <v>18</v>
      </c>
    </row>
    <row r="4" spans="1:16">
      <c r="A4" s="21">
        <v>3</v>
      </c>
      <c r="B4" s="21" t="s">
        <v>522</v>
      </c>
      <c r="C4" s="21" t="s">
        <v>523</v>
      </c>
      <c r="D4" s="21" t="s">
        <v>524</v>
      </c>
      <c r="E4" s="21" t="s">
        <v>525</v>
      </c>
      <c r="F4" s="21">
        <v>67521778</v>
      </c>
      <c r="G4" s="21" t="s">
        <v>69</v>
      </c>
      <c r="H4" s="21" t="s">
        <v>10</v>
      </c>
      <c r="I4" s="21">
        <v>1</v>
      </c>
      <c r="J4" s="32">
        <v>41974</v>
      </c>
      <c r="K4" s="32">
        <v>41975</v>
      </c>
      <c r="L4" s="21" t="s">
        <v>496</v>
      </c>
      <c r="M4" s="21"/>
      <c r="N4" s="21" t="s">
        <v>43</v>
      </c>
      <c r="O4" s="12" t="s">
        <v>10</v>
      </c>
      <c r="P4" s="52">
        <f ca="1" xml:space="preserve"> SUMIF(H2:H197,"FDC", I2:I97)</f>
        <v>45</v>
      </c>
    </row>
    <row r="5" spans="1:16">
      <c r="A5" s="21">
        <v>4</v>
      </c>
      <c r="B5" s="21" t="s">
        <v>526</v>
      </c>
      <c r="C5" s="21" t="s">
        <v>527</v>
      </c>
      <c r="D5" s="21" t="s">
        <v>528</v>
      </c>
      <c r="E5" s="21" t="s">
        <v>525</v>
      </c>
      <c r="F5" s="21">
        <v>67545286</v>
      </c>
      <c r="G5" s="21" t="s">
        <v>69</v>
      </c>
      <c r="H5" s="21" t="s">
        <v>10</v>
      </c>
      <c r="I5" s="21">
        <v>1</v>
      </c>
      <c r="J5" s="32">
        <v>41974</v>
      </c>
      <c r="K5" s="32">
        <v>41975</v>
      </c>
      <c r="L5" s="21" t="s">
        <v>496</v>
      </c>
      <c r="M5" s="21"/>
      <c r="N5" s="21" t="s">
        <v>43</v>
      </c>
      <c r="O5" s="12" t="s">
        <v>12</v>
      </c>
      <c r="P5" s="52">
        <f ca="1" xml:space="preserve"> SUMIF(H2:H197,"RDC", I2:I97)</f>
        <v>45</v>
      </c>
    </row>
    <row r="6" spans="1:16">
      <c r="A6" s="21">
        <v>5</v>
      </c>
      <c r="B6" s="21" t="s">
        <v>529</v>
      </c>
      <c r="C6" s="21" t="s">
        <v>530</v>
      </c>
      <c r="D6" s="21" t="s">
        <v>531</v>
      </c>
      <c r="E6" s="21" t="s">
        <v>381</v>
      </c>
      <c r="F6" s="21">
        <v>67540900</v>
      </c>
      <c r="G6" s="21" t="s">
        <v>69</v>
      </c>
      <c r="H6" s="21" t="s">
        <v>12</v>
      </c>
      <c r="I6" s="21">
        <v>1</v>
      </c>
      <c r="J6" s="32">
        <v>41974</v>
      </c>
      <c r="K6" s="32">
        <v>41975</v>
      </c>
      <c r="L6" s="21" t="s">
        <v>496</v>
      </c>
      <c r="M6" s="21"/>
      <c r="N6" s="21" t="s">
        <v>43</v>
      </c>
      <c r="O6" s="12" t="s">
        <v>13</v>
      </c>
      <c r="P6" s="52">
        <f ca="1" xml:space="preserve"> SUMIF(H2:H197,"SWISS", I2:I97)</f>
        <v>1</v>
      </c>
    </row>
    <row r="7" spans="1:16">
      <c r="A7" s="21">
        <v>6</v>
      </c>
      <c r="B7" s="21" t="s">
        <v>532</v>
      </c>
      <c r="C7" s="21" t="s">
        <v>533</v>
      </c>
      <c r="D7" s="21" t="s">
        <v>534</v>
      </c>
      <c r="E7" s="21" t="s">
        <v>381</v>
      </c>
      <c r="F7" s="21">
        <v>67540428</v>
      </c>
      <c r="G7" s="21" t="s">
        <v>69</v>
      </c>
      <c r="H7" s="21" t="s">
        <v>12</v>
      </c>
      <c r="I7" s="21">
        <v>1</v>
      </c>
      <c r="J7" s="32">
        <v>41974</v>
      </c>
      <c r="K7" s="32">
        <v>41975</v>
      </c>
      <c r="L7" s="21" t="s">
        <v>496</v>
      </c>
      <c r="M7" s="21"/>
      <c r="N7" s="21" t="s">
        <v>43</v>
      </c>
      <c r="O7" s="12" t="s">
        <v>14</v>
      </c>
      <c r="P7" s="55">
        <f ca="1" xml:space="preserve"> SUMIF(H2:H197,"Poland", I2:I97)</f>
        <v>0</v>
      </c>
    </row>
    <row r="8" spans="1:16">
      <c r="A8" s="21">
        <v>7</v>
      </c>
      <c r="B8" s="21" t="s">
        <v>477</v>
      </c>
      <c r="C8" s="21" t="s">
        <v>478</v>
      </c>
      <c r="D8" s="21" t="s">
        <v>476</v>
      </c>
      <c r="E8" s="21" t="s">
        <v>479</v>
      </c>
      <c r="F8" s="21">
        <v>67539562</v>
      </c>
      <c r="G8" s="21" t="s">
        <v>69</v>
      </c>
      <c r="H8" s="21" t="s">
        <v>10</v>
      </c>
      <c r="I8" s="21">
        <v>1</v>
      </c>
      <c r="J8" s="32">
        <v>41975</v>
      </c>
      <c r="K8" s="32">
        <v>41976</v>
      </c>
      <c r="L8" s="21" t="s">
        <v>496</v>
      </c>
      <c r="M8" s="21"/>
      <c r="N8" s="21" t="s">
        <v>30</v>
      </c>
      <c r="O8" s="14" t="s">
        <v>8</v>
      </c>
      <c r="P8" s="15">
        <f ca="1">SUM(P3:P7)</f>
        <v>109</v>
      </c>
    </row>
    <row r="9" spans="1:16">
      <c r="A9" s="21">
        <v>8</v>
      </c>
      <c r="B9" s="21" t="s">
        <v>480</v>
      </c>
      <c r="C9" s="21" t="s">
        <v>481</v>
      </c>
      <c r="D9" s="21" t="s">
        <v>482</v>
      </c>
      <c r="E9" s="21" t="s">
        <v>479</v>
      </c>
      <c r="F9" s="21">
        <v>67566312</v>
      </c>
      <c r="G9" s="21" t="s">
        <v>69</v>
      </c>
      <c r="H9" s="21" t="s">
        <v>10</v>
      </c>
      <c r="I9" s="21">
        <v>1</v>
      </c>
      <c r="J9" s="32">
        <v>41975</v>
      </c>
      <c r="K9" s="32">
        <v>41976</v>
      </c>
      <c r="L9" s="21" t="s">
        <v>496</v>
      </c>
      <c r="M9" s="21"/>
      <c r="N9" s="21" t="s">
        <v>30</v>
      </c>
    </row>
    <row r="10" spans="1:16">
      <c r="A10" s="21">
        <v>9</v>
      </c>
      <c r="B10" s="21" t="s">
        <v>483</v>
      </c>
      <c r="C10" s="21" t="s">
        <v>484</v>
      </c>
      <c r="D10" s="21" t="s">
        <v>485</v>
      </c>
      <c r="E10" s="21" t="s">
        <v>479</v>
      </c>
      <c r="F10" s="21">
        <v>67534314</v>
      </c>
      <c r="G10" s="21" t="s">
        <v>486</v>
      </c>
      <c r="H10" s="21" t="s">
        <v>10</v>
      </c>
      <c r="I10" s="21">
        <v>1</v>
      </c>
      <c r="J10" s="32">
        <v>41975</v>
      </c>
      <c r="K10" s="32">
        <v>41976</v>
      </c>
      <c r="L10" s="21" t="s">
        <v>508</v>
      </c>
      <c r="M10" s="21"/>
      <c r="N10" s="21" t="s">
        <v>49</v>
      </c>
    </row>
    <row r="11" spans="1:16" ht="22.5" customHeight="1">
      <c r="A11" s="21">
        <v>10</v>
      </c>
      <c r="B11" s="21" t="s">
        <v>492</v>
      </c>
      <c r="C11" s="21" t="s">
        <v>493</v>
      </c>
      <c r="D11" s="21" t="s">
        <v>491</v>
      </c>
      <c r="E11" s="21" t="s">
        <v>494</v>
      </c>
      <c r="F11" s="21" t="s">
        <v>495</v>
      </c>
      <c r="G11" s="21" t="s">
        <v>69</v>
      </c>
      <c r="H11" s="21" t="s">
        <v>11</v>
      </c>
      <c r="I11" s="21">
        <v>1</v>
      </c>
      <c r="J11" s="32">
        <v>41975</v>
      </c>
      <c r="K11" s="32">
        <v>41976</v>
      </c>
      <c r="L11" s="21" t="s">
        <v>496</v>
      </c>
      <c r="M11" s="21"/>
      <c r="N11" s="21" t="s">
        <v>49</v>
      </c>
      <c r="O11" s="28" t="s">
        <v>32</v>
      </c>
      <c r="P11" s="28" t="s">
        <v>57</v>
      </c>
    </row>
    <row r="12" spans="1:16">
      <c r="A12" s="21">
        <v>11</v>
      </c>
      <c r="B12" s="21" t="s">
        <v>497</v>
      </c>
      <c r="C12" s="21" t="s">
        <v>498</v>
      </c>
      <c r="D12" s="21" t="s">
        <v>499</v>
      </c>
      <c r="E12" s="21" t="s">
        <v>500</v>
      </c>
      <c r="F12" s="21">
        <v>67534752</v>
      </c>
      <c r="G12" s="21" t="s">
        <v>69</v>
      </c>
      <c r="H12" s="21" t="s">
        <v>12</v>
      </c>
      <c r="I12" s="21">
        <v>1</v>
      </c>
      <c r="J12" s="32">
        <v>41975</v>
      </c>
      <c r="K12" s="32">
        <v>41976</v>
      </c>
      <c r="L12" s="21" t="s">
        <v>496</v>
      </c>
      <c r="M12" s="21"/>
      <c r="N12" s="21" t="s">
        <v>49</v>
      </c>
      <c r="O12" s="12" t="s">
        <v>15</v>
      </c>
      <c r="P12" s="52">
        <f ca="1">SUMIF(H2:H197, "SRDF",I2:I97)</f>
        <v>3</v>
      </c>
    </row>
    <row r="13" spans="1:16">
      <c r="A13" s="21">
        <v>12</v>
      </c>
      <c r="B13" s="21" t="s">
        <v>501</v>
      </c>
      <c r="C13" s="21" t="s">
        <v>502</v>
      </c>
      <c r="D13" s="21" t="s">
        <v>503</v>
      </c>
      <c r="E13" s="21" t="s">
        <v>494</v>
      </c>
      <c r="F13" s="21">
        <v>67535110</v>
      </c>
      <c r="G13" s="21" t="s">
        <v>69</v>
      </c>
      <c r="H13" s="21" t="s">
        <v>11</v>
      </c>
      <c r="I13" s="21">
        <v>1</v>
      </c>
      <c r="J13" s="32">
        <v>41975</v>
      </c>
      <c r="K13" s="32">
        <v>41976</v>
      </c>
      <c r="L13" s="21" t="s">
        <v>496</v>
      </c>
      <c r="M13" s="21"/>
      <c r="N13" s="21" t="s">
        <v>49</v>
      </c>
      <c r="O13" s="12" t="s">
        <v>16</v>
      </c>
      <c r="P13" s="55">
        <f ca="1">SUMIF(H2:H197,"bcv",I2:I97)</f>
        <v>0</v>
      </c>
    </row>
    <row r="14" spans="1:16">
      <c r="A14" s="21">
        <v>13</v>
      </c>
      <c r="B14" s="21" t="s">
        <v>504</v>
      </c>
      <c r="C14" s="21" t="s">
        <v>505</v>
      </c>
      <c r="D14" s="21" t="s">
        <v>506</v>
      </c>
      <c r="E14" s="21" t="s">
        <v>507</v>
      </c>
      <c r="F14" s="21">
        <v>67504798</v>
      </c>
      <c r="G14" s="21" t="s">
        <v>486</v>
      </c>
      <c r="H14" s="21" t="s">
        <v>12</v>
      </c>
      <c r="I14" s="21">
        <v>1</v>
      </c>
      <c r="J14" s="32">
        <v>41975</v>
      </c>
      <c r="K14" s="33">
        <v>41980</v>
      </c>
      <c r="L14" s="21" t="s">
        <v>508</v>
      </c>
      <c r="M14" s="21"/>
      <c r="N14" s="21" t="s">
        <v>49</v>
      </c>
      <c r="O14" s="14" t="s">
        <v>8</v>
      </c>
      <c r="P14" s="15">
        <f ca="1">SUM(P12:P13)</f>
        <v>3</v>
      </c>
    </row>
    <row r="15" spans="1:16">
      <c r="A15" s="21">
        <v>14</v>
      </c>
      <c r="B15" s="21" t="s">
        <v>509</v>
      </c>
      <c r="C15" s="21" t="s">
        <v>510</v>
      </c>
      <c r="D15" s="21" t="s">
        <v>511</v>
      </c>
      <c r="E15" s="21" t="s">
        <v>512</v>
      </c>
      <c r="F15" s="21">
        <v>67633806</v>
      </c>
      <c r="G15" s="21" t="s">
        <v>69</v>
      </c>
      <c r="H15" s="21" t="s">
        <v>10</v>
      </c>
      <c r="I15" s="21">
        <v>1</v>
      </c>
      <c r="J15" s="32">
        <v>41976</v>
      </c>
      <c r="K15" s="32">
        <v>41977</v>
      </c>
      <c r="L15" s="21" t="s">
        <v>496</v>
      </c>
      <c r="M15" s="21"/>
      <c r="N15" s="21" t="s">
        <v>30</v>
      </c>
    </row>
    <row r="16" spans="1:16">
      <c r="A16" s="21">
        <v>15</v>
      </c>
      <c r="B16" s="21" t="s">
        <v>535</v>
      </c>
      <c r="C16" s="21" t="s">
        <v>536</v>
      </c>
      <c r="D16" s="21" t="s">
        <v>537</v>
      </c>
      <c r="E16" s="21" t="s">
        <v>512</v>
      </c>
      <c r="F16" s="21">
        <v>67642006</v>
      </c>
      <c r="G16" s="21" t="s">
        <v>538</v>
      </c>
      <c r="H16" s="21" t="s">
        <v>10</v>
      </c>
      <c r="I16" s="21">
        <v>1</v>
      </c>
      <c r="J16" s="32">
        <v>41976</v>
      </c>
      <c r="K16" s="32">
        <v>41977</v>
      </c>
      <c r="L16" s="21" t="s">
        <v>539</v>
      </c>
      <c r="M16" s="21"/>
      <c r="N16" s="21" t="s">
        <v>43</v>
      </c>
    </row>
    <row r="17" spans="1:16">
      <c r="A17" s="21">
        <v>16</v>
      </c>
      <c r="B17" s="21" t="s">
        <v>550</v>
      </c>
      <c r="C17" s="21" t="s">
        <v>551</v>
      </c>
      <c r="D17" s="21" t="s">
        <v>552</v>
      </c>
      <c r="E17" s="21" t="s">
        <v>507</v>
      </c>
      <c r="F17" s="21">
        <v>67559448</v>
      </c>
      <c r="G17" s="21" t="s">
        <v>486</v>
      </c>
      <c r="H17" s="21" t="s">
        <v>12</v>
      </c>
      <c r="I17" s="21">
        <v>1</v>
      </c>
      <c r="J17" s="32">
        <v>41976</v>
      </c>
      <c r="K17" s="32">
        <v>41981</v>
      </c>
      <c r="L17" s="21" t="s">
        <v>508</v>
      </c>
      <c r="M17" s="21"/>
      <c r="N17" s="21" t="s">
        <v>49</v>
      </c>
      <c r="O17" s="13" t="s">
        <v>5</v>
      </c>
      <c r="P17" s="13" t="s">
        <v>0</v>
      </c>
    </row>
    <row r="18" spans="1:16">
      <c r="A18" s="21">
        <v>17</v>
      </c>
      <c r="B18" s="21" t="s">
        <v>553</v>
      </c>
      <c r="C18" s="21" t="s">
        <v>554</v>
      </c>
      <c r="D18" s="21" t="s">
        <v>555</v>
      </c>
      <c r="E18" s="21" t="s">
        <v>507</v>
      </c>
      <c r="F18" s="21">
        <v>67630894</v>
      </c>
      <c r="G18" s="21" t="s">
        <v>486</v>
      </c>
      <c r="H18" s="21" t="s">
        <v>12</v>
      </c>
      <c r="I18" s="21">
        <v>1</v>
      </c>
      <c r="J18" s="32">
        <v>41976</v>
      </c>
      <c r="K18" s="32">
        <v>41981</v>
      </c>
      <c r="L18" s="21" t="s">
        <v>508</v>
      </c>
      <c r="M18" s="21"/>
      <c r="N18" s="21" t="s">
        <v>49</v>
      </c>
      <c r="O18" s="12" t="s">
        <v>6</v>
      </c>
      <c r="P18" s="54">
        <f ca="1">SUMIF(H2:H197,"oth",J2:J97)</f>
        <v>0</v>
      </c>
    </row>
    <row r="19" spans="1:16">
      <c r="A19" s="21">
        <v>18</v>
      </c>
      <c r="B19" s="21" t="s">
        <v>513</v>
      </c>
      <c r="C19" s="21" t="s">
        <v>514</v>
      </c>
      <c r="D19" s="21" t="s">
        <v>515</v>
      </c>
      <c r="E19" s="21" t="s">
        <v>516</v>
      </c>
      <c r="F19" s="21">
        <v>67650756</v>
      </c>
      <c r="G19" s="21" t="s">
        <v>69</v>
      </c>
      <c r="H19" s="21" t="s">
        <v>10</v>
      </c>
      <c r="I19" s="21">
        <v>1</v>
      </c>
      <c r="J19" s="32">
        <v>41977</v>
      </c>
      <c r="K19" s="32">
        <v>41978</v>
      </c>
      <c r="L19" s="21" t="s">
        <v>496</v>
      </c>
      <c r="M19" s="21"/>
      <c r="N19" s="21" t="s">
        <v>30</v>
      </c>
      <c r="O19" s="16"/>
      <c r="P19" s="17"/>
    </row>
    <row r="20" spans="1:16">
      <c r="A20" s="21">
        <v>19</v>
      </c>
      <c r="B20" s="21" t="s">
        <v>517</v>
      </c>
      <c r="C20" s="21" t="s">
        <v>518</v>
      </c>
      <c r="D20" s="21" t="s">
        <v>519</v>
      </c>
      <c r="E20" s="21" t="s">
        <v>520</v>
      </c>
      <c r="F20" s="21">
        <v>67668012</v>
      </c>
      <c r="G20" s="21" t="s">
        <v>69</v>
      </c>
      <c r="H20" s="21" t="s">
        <v>12</v>
      </c>
      <c r="I20" s="21">
        <v>1</v>
      </c>
      <c r="J20" s="32">
        <v>41977</v>
      </c>
      <c r="K20" s="32">
        <v>41981</v>
      </c>
      <c r="L20" s="21" t="s">
        <v>496</v>
      </c>
      <c r="M20" s="21"/>
      <c r="N20" s="21" t="s">
        <v>30</v>
      </c>
      <c r="O20" s="18" t="s">
        <v>7</v>
      </c>
      <c r="P20" s="19">
        <f ca="1">SUM(P18:P19)</f>
        <v>0</v>
      </c>
    </row>
    <row r="21" spans="1:16">
      <c r="A21" s="21">
        <v>20</v>
      </c>
      <c r="B21" s="21" t="s">
        <v>540</v>
      </c>
      <c r="C21" s="21" t="s">
        <v>541</v>
      </c>
      <c r="D21" s="21" t="s">
        <v>542</v>
      </c>
      <c r="E21" s="21" t="s">
        <v>516</v>
      </c>
      <c r="F21" s="21">
        <v>67673888</v>
      </c>
      <c r="G21" s="21" t="s">
        <v>74</v>
      </c>
      <c r="H21" s="21" t="s">
        <v>10</v>
      </c>
      <c r="I21" s="21">
        <v>1</v>
      </c>
      <c r="J21" s="32">
        <v>41977</v>
      </c>
      <c r="K21" s="32">
        <v>41978</v>
      </c>
      <c r="L21" s="21" t="s">
        <v>508</v>
      </c>
      <c r="M21" s="21"/>
      <c r="N21" s="21" t="s">
        <v>43</v>
      </c>
    </row>
    <row r="22" spans="1:16">
      <c r="A22" s="21">
        <v>21</v>
      </c>
      <c r="B22" s="21" t="s">
        <v>543</v>
      </c>
      <c r="C22" s="21" t="s">
        <v>544</v>
      </c>
      <c r="D22" s="21" t="s">
        <v>545</v>
      </c>
      <c r="E22" s="21" t="s">
        <v>516</v>
      </c>
      <c r="F22" s="21">
        <v>67674250</v>
      </c>
      <c r="G22" s="21" t="s">
        <v>69</v>
      </c>
      <c r="H22" s="21" t="s">
        <v>10</v>
      </c>
      <c r="I22" s="21">
        <v>1</v>
      </c>
      <c r="J22" s="32">
        <v>41977</v>
      </c>
      <c r="K22" s="32">
        <v>41978</v>
      </c>
      <c r="L22" s="21" t="s">
        <v>496</v>
      </c>
      <c r="M22" s="21"/>
      <c r="N22" s="21" t="s">
        <v>43</v>
      </c>
    </row>
    <row r="23" spans="1:16">
      <c r="A23" s="21">
        <v>22</v>
      </c>
      <c r="B23" s="21" t="s">
        <v>546</v>
      </c>
      <c r="C23" s="21" t="s">
        <v>547</v>
      </c>
      <c r="D23" s="21" t="s">
        <v>548</v>
      </c>
      <c r="E23" s="21" t="s">
        <v>549</v>
      </c>
      <c r="F23" s="21">
        <v>67702106</v>
      </c>
      <c r="G23" s="21" t="s">
        <v>69</v>
      </c>
      <c r="H23" s="21" t="s">
        <v>10</v>
      </c>
      <c r="I23" s="21">
        <v>1</v>
      </c>
      <c r="J23" s="32">
        <v>41978</v>
      </c>
      <c r="K23" s="32">
        <v>41981</v>
      </c>
      <c r="L23" s="21" t="s">
        <v>496</v>
      </c>
      <c r="M23" s="21"/>
      <c r="N23" s="21" t="s">
        <v>43</v>
      </c>
      <c r="O23" s="28" t="s">
        <v>56</v>
      </c>
      <c r="P23" s="28" t="s">
        <v>57</v>
      </c>
    </row>
    <row r="24" spans="1:16">
      <c r="A24" s="21">
        <v>23</v>
      </c>
      <c r="B24" s="21" t="s">
        <v>556</v>
      </c>
      <c r="C24" s="21" t="s">
        <v>66</v>
      </c>
      <c r="D24" s="21" t="s">
        <v>66</v>
      </c>
      <c r="E24" s="21" t="s">
        <v>136</v>
      </c>
      <c r="F24" s="21" t="s">
        <v>66</v>
      </c>
      <c r="G24" s="21" t="s">
        <v>136</v>
      </c>
      <c r="H24" s="21" t="s">
        <v>15</v>
      </c>
      <c r="I24" s="21">
        <v>1</v>
      </c>
      <c r="J24" s="32">
        <v>41978</v>
      </c>
      <c r="K24" s="32">
        <v>41978</v>
      </c>
      <c r="L24" s="21" t="s">
        <v>557</v>
      </c>
      <c r="M24" s="21"/>
      <c r="N24" s="21" t="s">
        <v>49</v>
      </c>
      <c r="O24" s="12" t="s">
        <v>30</v>
      </c>
      <c r="P24" s="52">
        <f ca="1">SUMIF(N2:N197,"Sankaralingam Manivel",I2:I97)</f>
        <v>33</v>
      </c>
    </row>
    <row r="25" spans="1:16">
      <c r="A25" s="21">
        <v>24</v>
      </c>
      <c r="B25" s="21" t="s">
        <v>558</v>
      </c>
      <c r="C25" s="21" t="s">
        <v>559</v>
      </c>
      <c r="D25" s="21" t="s">
        <v>560</v>
      </c>
      <c r="E25" s="21" t="s">
        <v>561</v>
      </c>
      <c r="F25" s="21" t="s">
        <v>562</v>
      </c>
      <c r="G25" s="21" t="s">
        <v>563</v>
      </c>
      <c r="H25" s="21" t="s">
        <v>11</v>
      </c>
      <c r="I25" s="21">
        <v>1</v>
      </c>
      <c r="J25" s="32">
        <v>41978</v>
      </c>
      <c r="K25" s="32">
        <v>41981</v>
      </c>
      <c r="L25" s="21" t="s">
        <v>564</v>
      </c>
      <c r="M25" s="21"/>
      <c r="N25" s="21" t="s">
        <v>49</v>
      </c>
      <c r="O25" s="12" t="s">
        <v>49</v>
      </c>
      <c r="P25" s="52">
        <f ca="1">SUMIF(N2:N197,"Narasimhara Nelluri",I2:I97)</f>
        <v>54</v>
      </c>
    </row>
    <row r="26" spans="1:16">
      <c r="A26" s="21">
        <v>25</v>
      </c>
      <c r="B26" s="21" t="s">
        <v>565</v>
      </c>
      <c r="C26" s="21" t="s">
        <v>566</v>
      </c>
      <c r="D26" s="21" t="s">
        <v>567</v>
      </c>
      <c r="E26" s="21" t="s">
        <v>549</v>
      </c>
      <c r="F26" s="21">
        <v>67707958</v>
      </c>
      <c r="G26" s="21" t="s">
        <v>69</v>
      </c>
      <c r="H26" s="21" t="s">
        <v>10</v>
      </c>
      <c r="I26" s="21">
        <v>1</v>
      </c>
      <c r="J26" s="32">
        <v>41978</v>
      </c>
      <c r="K26" s="32">
        <v>41981</v>
      </c>
      <c r="L26" s="21" t="s">
        <v>496</v>
      </c>
      <c r="M26" s="21"/>
      <c r="N26" s="21" t="s">
        <v>49</v>
      </c>
      <c r="O26" s="12" t="s">
        <v>43</v>
      </c>
      <c r="P26" s="55">
        <f ca="1">SUMIF(N2:N197,"Novadaniel Joshua",I2:I97)</f>
        <v>25</v>
      </c>
    </row>
    <row r="27" spans="1:16">
      <c r="A27" s="21">
        <v>26</v>
      </c>
      <c r="B27" s="21" t="s">
        <v>568</v>
      </c>
      <c r="C27" s="21" t="s">
        <v>569</v>
      </c>
      <c r="D27" s="21" t="s">
        <v>570</v>
      </c>
      <c r="E27" s="21" t="s">
        <v>571</v>
      </c>
      <c r="F27" s="21">
        <v>67728968</v>
      </c>
      <c r="G27" s="21" t="s">
        <v>69</v>
      </c>
      <c r="H27" s="21" t="s">
        <v>10</v>
      </c>
      <c r="I27" s="21">
        <v>1</v>
      </c>
      <c r="J27" s="32">
        <v>41981</v>
      </c>
      <c r="K27" s="32">
        <v>41982</v>
      </c>
      <c r="L27" s="21" t="s">
        <v>496</v>
      </c>
      <c r="M27" s="21"/>
      <c r="N27" s="21" t="s">
        <v>49</v>
      </c>
      <c r="O27" s="14" t="s">
        <v>8</v>
      </c>
      <c r="P27" s="15">
        <f ca="1">SUM(P24:P26)</f>
        <v>112</v>
      </c>
    </row>
    <row r="28" spans="1:16">
      <c r="A28" s="21">
        <v>27</v>
      </c>
      <c r="B28" s="21" t="s">
        <v>572</v>
      </c>
      <c r="C28" s="21" t="s">
        <v>573</v>
      </c>
      <c r="D28" s="21" t="s">
        <v>574</v>
      </c>
      <c r="E28" s="21" t="s">
        <v>575</v>
      </c>
      <c r="F28" s="21">
        <v>67748888</v>
      </c>
      <c r="G28" s="21" t="s">
        <v>69</v>
      </c>
      <c r="H28" s="21" t="s">
        <v>10</v>
      </c>
      <c r="I28" s="21">
        <v>1</v>
      </c>
      <c r="J28" s="32">
        <v>41981</v>
      </c>
      <c r="K28" s="32">
        <v>41983</v>
      </c>
      <c r="L28" s="21" t="s">
        <v>496</v>
      </c>
      <c r="M28" s="21"/>
      <c r="N28" s="21" t="s">
        <v>49</v>
      </c>
    </row>
    <row r="29" spans="1:16">
      <c r="A29" s="21">
        <v>28</v>
      </c>
      <c r="B29" s="21" t="s">
        <v>576</v>
      </c>
      <c r="C29" s="21" t="s">
        <v>577</v>
      </c>
      <c r="D29" s="21" t="s">
        <v>578</v>
      </c>
      <c r="E29" s="21" t="s">
        <v>579</v>
      </c>
      <c r="F29" s="21">
        <v>67735430</v>
      </c>
      <c r="G29" s="21" t="s">
        <v>69</v>
      </c>
      <c r="H29" s="21" t="s">
        <v>12</v>
      </c>
      <c r="I29" s="21">
        <v>1</v>
      </c>
      <c r="J29" s="32">
        <v>41981</v>
      </c>
      <c r="K29" s="32">
        <v>41982</v>
      </c>
      <c r="L29" s="21" t="s">
        <v>580</v>
      </c>
      <c r="M29" s="21"/>
      <c r="N29" s="21" t="s">
        <v>49</v>
      </c>
    </row>
    <row r="30" spans="1:16">
      <c r="A30" s="21">
        <v>29</v>
      </c>
      <c r="B30" s="21" t="s">
        <v>581</v>
      </c>
      <c r="C30" s="21" t="s">
        <v>582</v>
      </c>
      <c r="D30" s="21" t="s">
        <v>583</v>
      </c>
      <c r="E30" s="21" t="s">
        <v>579</v>
      </c>
      <c r="F30" s="21">
        <v>67720342</v>
      </c>
      <c r="G30" s="21" t="s">
        <v>69</v>
      </c>
      <c r="H30" s="21" t="s">
        <v>12</v>
      </c>
      <c r="I30" s="21">
        <v>1</v>
      </c>
      <c r="J30" s="32">
        <v>41981</v>
      </c>
      <c r="K30" s="32">
        <v>41982</v>
      </c>
      <c r="L30" s="21" t="s">
        <v>496</v>
      </c>
      <c r="M30" s="21"/>
      <c r="N30" s="21" t="s">
        <v>49</v>
      </c>
    </row>
    <row r="31" spans="1:16">
      <c r="A31" s="21">
        <v>30</v>
      </c>
      <c r="B31" s="21" t="s">
        <v>584</v>
      </c>
      <c r="C31" s="21" t="s">
        <v>585</v>
      </c>
      <c r="D31" s="21" t="s">
        <v>586</v>
      </c>
      <c r="E31" s="21" t="s">
        <v>587</v>
      </c>
      <c r="F31" s="21">
        <v>67717496</v>
      </c>
      <c r="G31" s="21" t="s">
        <v>69</v>
      </c>
      <c r="H31" s="21" t="s">
        <v>11</v>
      </c>
      <c r="I31" s="21">
        <v>1</v>
      </c>
      <c r="J31" s="32">
        <v>41981</v>
      </c>
      <c r="K31" s="32">
        <v>41982</v>
      </c>
      <c r="L31" s="21" t="s">
        <v>496</v>
      </c>
      <c r="M31" s="21"/>
      <c r="N31" s="21" t="s">
        <v>49</v>
      </c>
      <c r="O31" s="28" t="s">
        <v>59</v>
      </c>
      <c r="P31" s="28" t="s">
        <v>57</v>
      </c>
    </row>
    <row r="32" spans="1:16">
      <c r="A32" s="21">
        <v>31</v>
      </c>
      <c r="B32" s="21" t="s">
        <v>588</v>
      </c>
      <c r="C32" s="21" t="s">
        <v>589</v>
      </c>
      <c r="D32" s="21" t="s">
        <v>590</v>
      </c>
      <c r="E32" s="21" t="s">
        <v>579</v>
      </c>
      <c r="F32" s="21">
        <v>67746060</v>
      </c>
      <c r="G32" s="21" t="s">
        <v>69</v>
      </c>
      <c r="H32" s="21" t="s">
        <v>12</v>
      </c>
      <c r="I32" s="21">
        <v>1</v>
      </c>
      <c r="J32" s="32">
        <v>41981</v>
      </c>
      <c r="K32" s="32">
        <v>41982</v>
      </c>
      <c r="L32" s="21" t="s">
        <v>580</v>
      </c>
      <c r="M32" s="21"/>
      <c r="N32" s="21" t="s">
        <v>49</v>
      </c>
      <c r="O32" s="12" t="s">
        <v>69</v>
      </c>
      <c r="P32" s="52">
        <f>SUMIF(G:G,"Disk replacement",I:I)</f>
        <v>84</v>
      </c>
    </row>
    <row r="33" spans="1:16">
      <c r="A33" s="21">
        <v>32</v>
      </c>
      <c r="B33" s="21" t="s">
        <v>598</v>
      </c>
      <c r="C33" s="21" t="s">
        <v>599</v>
      </c>
      <c r="D33" s="21" t="s">
        <v>600</v>
      </c>
      <c r="E33" s="21" t="s">
        <v>571</v>
      </c>
      <c r="F33" s="21">
        <v>67766944</v>
      </c>
      <c r="G33" s="21" t="s">
        <v>69</v>
      </c>
      <c r="H33" s="21" t="s">
        <v>10</v>
      </c>
      <c r="I33" s="21">
        <v>1</v>
      </c>
      <c r="J33" s="32">
        <v>41981</v>
      </c>
      <c r="K33" s="32">
        <v>41982</v>
      </c>
      <c r="L33" s="21" t="s">
        <v>496</v>
      </c>
      <c r="M33" s="21"/>
      <c r="N33" s="21" t="s">
        <v>30</v>
      </c>
      <c r="O33" s="12" t="s">
        <v>74</v>
      </c>
      <c r="P33" s="55">
        <f>SUMIF(G:G,"SPS replacement",I:I)</f>
        <v>14</v>
      </c>
    </row>
    <row r="34" spans="1:16">
      <c r="A34" s="21">
        <v>33</v>
      </c>
      <c r="B34" s="21" t="s">
        <v>661</v>
      </c>
      <c r="C34" s="21" t="s">
        <v>662</v>
      </c>
      <c r="D34" s="21" t="s">
        <v>663</v>
      </c>
      <c r="E34" s="21" t="s">
        <v>664</v>
      </c>
      <c r="F34" s="21">
        <v>67702248</v>
      </c>
      <c r="G34" s="21" t="s">
        <v>69</v>
      </c>
      <c r="H34" s="21" t="s">
        <v>12</v>
      </c>
      <c r="I34" s="21">
        <v>1</v>
      </c>
      <c r="J34" s="32">
        <v>41981</v>
      </c>
      <c r="K34" s="32">
        <v>41982</v>
      </c>
      <c r="L34" s="21" t="s">
        <v>496</v>
      </c>
      <c r="M34" s="21"/>
      <c r="N34" s="21" t="s">
        <v>43</v>
      </c>
      <c r="O34" s="12" t="s">
        <v>90</v>
      </c>
      <c r="P34" s="52">
        <f>SUMIF(G:G,"SFP Replacement",I:I)</f>
        <v>0</v>
      </c>
    </row>
    <row r="35" spans="1:16" ht="25.5">
      <c r="A35" s="21">
        <v>34</v>
      </c>
      <c r="B35" s="21" t="s">
        <v>591</v>
      </c>
      <c r="C35" s="21" t="s">
        <v>592</v>
      </c>
      <c r="D35" s="21" t="s">
        <v>593</v>
      </c>
      <c r="E35" s="21" t="s">
        <v>575</v>
      </c>
      <c r="F35" s="21">
        <v>67772178</v>
      </c>
      <c r="G35" s="21" t="s">
        <v>69</v>
      </c>
      <c r="H35" s="21" t="s">
        <v>10</v>
      </c>
      <c r="I35" s="21">
        <v>1</v>
      </c>
      <c r="J35" s="32">
        <v>41982</v>
      </c>
      <c r="K35" s="32">
        <v>41983</v>
      </c>
      <c r="L35" s="21" t="s">
        <v>496</v>
      </c>
      <c r="M35" s="21"/>
      <c r="N35" s="21" t="s">
        <v>49</v>
      </c>
      <c r="O35" s="12" t="s">
        <v>247</v>
      </c>
      <c r="P35" s="52">
        <f>SUMIF(G:G,"Supervisor module replacement",I:I)</f>
        <v>0</v>
      </c>
    </row>
    <row r="36" spans="1:16" ht="25.5">
      <c r="A36" s="21">
        <v>35</v>
      </c>
      <c r="B36" s="21" t="s">
        <v>594</v>
      </c>
      <c r="C36" s="21" t="s">
        <v>595</v>
      </c>
      <c r="D36" s="21" t="s">
        <v>596</v>
      </c>
      <c r="E36" s="21" t="s">
        <v>597</v>
      </c>
      <c r="F36" s="21">
        <v>67760936</v>
      </c>
      <c r="G36" s="21" t="s">
        <v>69</v>
      </c>
      <c r="H36" s="21" t="s">
        <v>12</v>
      </c>
      <c r="I36" s="21">
        <v>1</v>
      </c>
      <c r="J36" s="32">
        <v>41982</v>
      </c>
      <c r="K36" s="32">
        <v>41983</v>
      </c>
      <c r="L36" s="21" t="s">
        <v>496</v>
      </c>
      <c r="M36" s="21"/>
      <c r="N36" s="21" t="s">
        <v>49</v>
      </c>
      <c r="O36" s="12" t="s">
        <v>71</v>
      </c>
      <c r="P36" s="52">
        <f>SUMIF(G:G,"Powersupply replacement",I:I)</f>
        <v>3</v>
      </c>
    </row>
    <row r="37" spans="1:16">
      <c r="A37" s="21">
        <v>36</v>
      </c>
      <c r="B37" s="21" t="s">
        <v>601</v>
      </c>
      <c r="C37" s="21" t="s">
        <v>602</v>
      </c>
      <c r="D37" s="21" t="s">
        <v>603</v>
      </c>
      <c r="E37" s="21" t="s">
        <v>575</v>
      </c>
      <c r="F37" s="21">
        <v>67736570</v>
      </c>
      <c r="G37" s="21" t="s">
        <v>604</v>
      </c>
      <c r="H37" s="21" t="s">
        <v>10</v>
      </c>
      <c r="I37" s="21">
        <v>1</v>
      </c>
      <c r="J37" s="32">
        <v>41982</v>
      </c>
      <c r="K37" s="32">
        <v>41983</v>
      </c>
      <c r="L37" s="21" t="s">
        <v>605</v>
      </c>
      <c r="M37" s="21"/>
      <c r="N37" s="21" t="s">
        <v>30</v>
      </c>
      <c r="O37" s="12" t="s">
        <v>70</v>
      </c>
      <c r="P37" s="55">
        <f>SUMIF(G:G,"Line card replacement",I:I)</f>
        <v>0</v>
      </c>
    </row>
    <row r="38" spans="1:16">
      <c r="A38" s="21">
        <v>37</v>
      </c>
      <c r="B38" s="21" t="s">
        <v>665</v>
      </c>
      <c r="C38" s="21" t="s">
        <v>666</v>
      </c>
      <c r="D38" s="21" t="s">
        <v>667</v>
      </c>
      <c r="E38" s="21" t="s">
        <v>668</v>
      </c>
      <c r="F38" s="21" t="s">
        <v>669</v>
      </c>
      <c r="G38" s="21" t="s">
        <v>670</v>
      </c>
      <c r="H38" s="21" t="s">
        <v>10</v>
      </c>
      <c r="I38" s="21">
        <v>1</v>
      </c>
      <c r="J38" s="32">
        <v>41982</v>
      </c>
      <c r="K38" s="32">
        <v>41982</v>
      </c>
      <c r="L38" s="21" t="s">
        <v>671</v>
      </c>
      <c r="M38" s="21"/>
      <c r="N38" s="21" t="s">
        <v>43</v>
      </c>
      <c r="O38" s="12" t="s">
        <v>473</v>
      </c>
      <c r="P38" s="55">
        <f ca="1" xml:space="preserve"> P8- SUM(P32:P37)</f>
        <v>8</v>
      </c>
    </row>
    <row r="39" spans="1:16">
      <c r="A39" s="21">
        <v>38</v>
      </c>
      <c r="B39" s="21" t="s">
        <v>672</v>
      </c>
      <c r="C39" s="21" t="s">
        <v>673</v>
      </c>
      <c r="D39" s="21" t="s">
        <v>674</v>
      </c>
      <c r="E39" s="21" t="s">
        <v>675</v>
      </c>
      <c r="F39" s="21" t="s">
        <v>676</v>
      </c>
      <c r="G39" s="21" t="s">
        <v>69</v>
      </c>
      <c r="H39" s="21" t="s">
        <v>10</v>
      </c>
      <c r="I39" s="21">
        <v>1</v>
      </c>
      <c r="J39" s="32">
        <v>41982</v>
      </c>
      <c r="K39" s="32">
        <v>41982</v>
      </c>
      <c r="L39" s="21" t="s">
        <v>496</v>
      </c>
      <c r="M39" s="21"/>
      <c r="N39" s="21" t="s">
        <v>43</v>
      </c>
      <c r="O39" s="14" t="s">
        <v>8</v>
      </c>
      <c r="P39" s="15">
        <f ca="1">SUM(P32:P38)</f>
        <v>109</v>
      </c>
    </row>
    <row r="40" spans="1:16">
      <c r="A40" s="21">
        <v>39</v>
      </c>
      <c r="B40" s="21" t="s">
        <v>677</v>
      </c>
      <c r="C40" s="21" t="s">
        <v>678</v>
      </c>
      <c r="D40" s="21" t="s">
        <v>679</v>
      </c>
      <c r="E40" s="21" t="s">
        <v>680</v>
      </c>
      <c r="F40" s="21" t="s">
        <v>681</v>
      </c>
      <c r="G40" s="21" t="s">
        <v>69</v>
      </c>
      <c r="H40" s="21" t="s">
        <v>12</v>
      </c>
      <c r="I40" s="21">
        <v>1</v>
      </c>
      <c r="J40" s="32">
        <v>41982</v>
      </c>
      <c r="K40" s="32">
        <v>41983</v>
      </c>
      <c r="L40" s="21" t="s">
        <v>496</v>
      </c>
      <c r="M40" s="21"/>
      <c r="N40" s="21" t="s">
        <v>43</v>
      </c>
    </row>
    <row r="41" spans="1:16">
      <c r="A41" s="21">
        <v>40</v>
      </c>
      <c r="B41" s="21" t="s">
        <v>606</v>
      </c>
      <c r="C41" s="21" t="s">
        <v>607</v>
      </c>
      <c r="D41" s="21" t="s">
        <v>608</v>
      </c>
      <c r="E41" s="21" t="s">
        <v>609</v>
      </c>
      <c r="F41" s="21">
        <v>67771520</v>
      </c>
      <c r="G41" s="21" t="s">
        <v>610</v>
      </c>
      <c r="H41" s="21" t="s">
        <v>12</v>
      </c>
      <c r="I41" s="21">
        <v>1</v>
      </c>
      <c r="J41" s="32">
        <v>41983</v>
      </c>
      <c r="K41" s="32">
        <v>41984</v>
      </c>
      <c r="L41" s="21" t="s">
        <v>496</v>
      </c>
      <c r="M41" s="21"/>
      <c r="N41" s="21" t="s">
        <v>30</v>
      </c>
    </row>
    <row r="42" spans="1:16">
      <c r="A42" s="21">
        <v>41</v>
      </c>
      <c r="B42" s="21" t="s">
        <v>611</v>
      </c>
      <c r="C42" s="21" t="s">
        <v>612</v>
      </c>
      <c r="D42" s="21" t="s">
        <v>613</v>
      </c>
      <c r="E42" s="21" t="s">
        <v>609</v>
      </c>
      <c r="F42" s="21">
        <v>67802184</v>
      </c>
      <c r="G42" s="21" t="s">
        <v>69</v>
      </c>
      <c r="H42" s="21" t="s">
        <v>12</v>
      </c>
      <c r="I42" s="21">
        <v>1</v>
      </c>
      <c r="J42" s="32">
        <v>41983</v>
      </c>
      <c r="K42" s="32">
        <v>41984</v>
      </c>
      <c r="L42" s="21" t="s">
        <v>496</v>
      </c>
      <c r="M42" s="21"/>
      <c r="N42" s="21" t="s">
        <v>30</v>
      </c>
    </row>
    <row r="43" spans="1:16">
      <c r="A43" s="21">
        <v>42</v>
      </c>
      <c r="B43" s="21" t="s">
        <v>614</v>
      </c>
      <c r="C43" s="21" t="s">
        <v>615</v>
      </c>
      <c r="D43" s="21" t="s">
        <v>616</v>
      </c>
      <c r="E43" s="21" t="s">
        <v>617</v>
      </c>
      <c r="F43" s="21">
        <v>67813328</v>
      </c>
      <c r="G43" s="21" t="s">
        <v>69</v>
      </c>
      <c r="H43" s="21" t="s">
        <v>11</v>
      </c>
      <c r="I43" s="21">
        <v>1</v>
      </c>
      <c r="J43" s="32">
        <v>41983</v>
      </c>
      <c r="K43" s="32">
        <v>41984</v>
      </c>
      <c r="L43" s="21" t="s">
        <v>496</v>
      </c>
      <c r="M43" s="21"/>
      <c r="N43" s="21" t="s">
        <v>30</v>
      </c>
      <c r="O43" s="28" t="s">
        <v>470</v>
      </c>
      <c r="P43" s="28" t="s">
        <v>57</v>
      </c>
    </row>
    <row r="44" spans="1:16">
      <c r="A44" s="21">
        <v>43</v>
      </c>
      <c r="B44" s="21" t="s">
        <v>619</v>
      </c>
      <c r="C44" s="21" t="s">
        <v>620</v>
      </c>
      <c r="D44" s="21" t="s">
        <v>621</v>
      </c>
      <c r="E44" s="21" t="s">
        <v>618</v>
      </c>
      <c r="F44" s="21">
        <v>67804174</v>
      </c>
      <c r="G44" s="21" t="s">
        <v>69</v>
      </c>
      <c r="H44" s="21" t="s">
        <v>10</v>
      </c>
      <c r="I44" s="21">
        <v>1</v>
      </c>
      <c r="J44" s="32">
        <v>41983</v>
      </c>
      <c r="K44" s="32">
        <v>41984</v>
      </c>
      <c r="L44" s="21" t="s">
        <v>496</v>
      </c>
      <c r="M44" s="21"/>
      <c r="N44" s="21" t="s">
        <v>30</v>
      </c>
      <c r="O44" s="12" t="s">
        <v>327</v>
      </c>
      <c r="P44" s="55">
        <f>SUMIF(M:M,"Vendor",I:I)</f>
        <v>9</v>
      </c>
    </row>
    <row r="45" spans="1:16">
      <c r="A45" s="21">
        <v>44</v>
      </c>
      <c r="B45" s="21" t="s">
        <v>682</v>
      </c>
      <c r="C45" s="21" t="s">
        <v>683</v>
      </c>
      <c r="D45" s="21" t="s">
        <v>684</v>
      </c>
      <c r="E45" s="21" t="s">
        <v>685</v>
      </c>
      <c r="F45" s="21" t="s">
        <v>686</v>
      </c>
      <c r="G45" s="21" t="s">
        <v>69</v>
      </c>
      <c r="H45" s="21" t="s">
        <v>12</v>
      </c>
      <c r="I45" s="21">
        <v>1</v>
      </c>
      <c r="J45" s="32">
        <v>41983</v>
      </c>
      <c r="K45" s="32">
        <v>41984</v>
      </c>
      <c r="L45" s="21" t="s">
        <v>496</v>
      </c>
      <c r="M45" s="21"/>
      <c r="N45" s="21" t="s">
        <v>43</v>
      </c>
      <c r="O45" s="12" t="s">
        <v>471</v>
      </c>
      <c r="P45" s="55">
        <f>SUMIF(M:M,"Change",I:I)</f>
        <v>3</v>
      </c>
    </row>
    <row r="46" spans="1:16">
      <c r="A46" s="21">
        <v>45</v>
      </c>
      <c r="B46" s="21" t="s">
        <v>687</v>
      </c>
      <c r="C46" s="21" t="s">
        <v>688</v>
      </c>
      <c r="D46" s="21" t="s">
        <v>689</v>
      </c>
      <c r="E46" s="21" t="s">
        <v>685</v>
      </c>
      <c r="F46" s="21" t="s">
        <v>690</v>
      </c>
      <c r="G46" s="21" t="s">
        <v>69</v>
      </c>
      <c r="H46" s="21" t="s">
        <v>12</v>
      </c>
      <c r="I46" s="21">
        <v>1</v>
      </c>
      <c r="J46" s="32">
        <v>41983</v>
      </c>
      <c r="K46" s="32">
        <v>41984</v>
      </c>
      <c r="L46" s="21" t="s">
        <v>496</v>
      </c>
      <c r="M46" s="21"/>
      <c r="N46" s="21" t="s">
        <v>43</v>
      </c>
      <c r="O46" s="12" t="s">
        <v>472</v>
      </c>
      <c r="P46" s="55">
        <f>SUMIF(M:M,"CMP",I:I)</f>
        <v>0</v>
      </c>
    </row>
    <row r="47" spans="1:16">
      <c r="A47" s="21">
        <v>46</v>
      </c>
      <c r="B47" s="21" t="s">
        <v>622</v>
      </c>
      <c r="C47" s="21" t="s">
        <v>623</v>
      </c>
      <c r="D47" s="21" t="s">
        <v>624</v>
      </c>
      <c r="E47" s="21" t="s">
        <v>638</v>
      </c>
      <c r="F47" s="21">
        <v>67716896</v>
      </c>
      <c r="G47" s="21" t="s">
        <v>486</v>
      </c>
      <c r="H47" s="21" t="s">
        <v>11</v>
      </c>
      <c r="I47" s="21">
        <v>1</v>
      </c>
      <c r="J47" s="32">
        <v>41984</v>
      </c>
      <c r="K47" s="32">
        <v>41988</v>
      </c>
      <c r="L47" s="21" t="s">
        <v>508</v>
      </c>
      <c r="M47" s="21"/>
      <c r="N47" s="21" t="s">
        <v>30</v>
      </c>
      <c r="O47" s="12" t="s">
        <v>469</v>
      </c>
      <c r="P47" s="55">
        <f>SUMIF(M:M,"SA",I:I)</f>
        <v>0</v>
      </c>
    </row>
    <row r="48" spans="1:16">
      <c r="A48" s="21">
        <v>47</v>
      </c>
      <c r="B48" s="21" t="s">
        <v>625</v>
      </c>
      <c r="C48" s="21" t="s">
        <v>626</v>
      </c>
      <c r="D48" s="21" t="s">
        <v>627</v>
      </c>
      <c r="E48" s="21" t="s">
        <v>636</v>
      </c>
      <c r="F48" s="21">
        <v>67837102</v>
      </c>
      <c r="G48" s="21" t="s">
        <v>628</v>
      </c>
      <c r="H48" s="21" t="s">
        <v>12</v>
      </c>
      <c r="I48" s="21">
        <v>1</v>
      </c>
      <c r="J48" s="32">
        <v>41984</v>
      </c>
      <c r="K48" s="32">
        <v>41988</v>
      </c>
      <c r="L48" s="21" t="s">
        <v>702</v>
      </c>
      <c r="M48" s="21" t="s">
        <v>327</v>
      </c>
      <c r="N48" s="21" t="s">
        <v>30</v>
      </c>
      <c r="O48" s="14" t="s">
        <v>8</v>
      </c>
      <c r="P48" s="15">
        <f>SUM(P44:P47)</f>
        <v>12</v>
      </c>
    </row>
    <row r="49" spans="1:14">
      <c r="A49" s="21">
        <v>48</v>
      </c>
      <c r="B49" s="21" t="s">
        <v>629</v>
      </c>
      <c r="C49" s="21" t="s">
        <v>630</v>
      </c>
      <c r="D49" s="21" t="s">
        <v>631</v>
      </c>
      <c r="E49" s="21" t="s">
        <v>637</v>
      </c>
      <c r="F49" s="21">
        <v>67843660</v>
      </c>
      <c r="G49" s="21" t="s">
        <v>69</v>
      </c>
      <c r="H49" s="21" t="s">
        <v>11</v>
      </c>
      <c r="I49" s="21">
        <v>1</v>
      </c>
      <c r="J49" s="32">
        <v>41984</v>
      </c>
      <c r="K49" s="32">
        <v>41985</v>
      </c>
      <c r="L49" s="21" t="s">
        <v>496</v>
      </c>
      <c r="M49" s="21"/>
      <c r="N49" s="21" t="s">
        <v>30</v>
      </c>
    </row>
    <row r="50" spans="1:14">
      <c r="A50" s="21">
        <v>49</v>
      </c>
      <c r="B50" s="21" t="s">
        <v>632</v>
      </c>
      <c r="C50" s="21" t="s">
        <v>633</v>
      </c>
      <c r="D50" s="21" t="s">
        <v>634</v>
      </c>
      <c r="E50" s="21" t="s">
        <v>636</v>
      </c>
      <c r="F50" s="21">
        <v>67837226</v>
      </c>
      <c r="G50" s="21" t="s">
        <v>635</v>
      </c>
      <c r="H50" s="21" t="s">
        <v>12</v>
      </c>
      <c r="I50" s="21">
        <v>1</v>
      </c>
      <c r="J50" s="32">
        <v>41984</v>
      </c>
      <c r="K50" s="32">
        <v>41988</v>
      </c>
      <c r="L50" s="21" t="s">
        <v>702</v>
      </c>
      <c r="M50" s="21" t="s">
        <v>327</v>
      </c>
      <c r="N50" s="21" t="s">
        <v>30</v>
      </c>
    </row>
    <row r="51" spans="1:14">
      <c r="A51" s="21">
        <v>50</v>
      </c>
      <c r="B51" s="21" t="s">
        <v>639</v>
      </c>
      <c r="C51" s="21" t="s">
        <v>640</v>
      </c>
      <c r="D51" s="21" t="s">
        <v>641</v>
      </c>
      <c r="E51" s="21" t="s">
        <v>637</v>
      </c>
      <c r="F51" s="21">
        <v>67835326</v>
      </c>
      <c r="G51" s="21" t="s">
        <v>69</v>
      </c>
      <c r="H51" s="21" t="s">
        <v>11</v>
      </c>
      <c r="I51" s="21">
        <v>1</v>
      </c>
      <c r="J51" s="32">
        <v>41984</v>
      </c>
      <c r="K51" s="32">
        <v>41985</v>
      </c>
      <c r="L51" s="21" t="s">
        <v>496</v>
      </c>
      <c r="M51" s="21"/>
      <c r="N51" s="21" t="s">
        <v>49</v>
      </c>
    </row>
    <row r="52" spans="1:14">
      <c r="A52" s="21">
        <v>51</v>
      </c>
      <c r="B52" s="21" t="s">
        <v>691</v>
      </c>
      <c r="C52" s="21" t="s">
        <v>692</v>
      </c>
      <c r="D52" s="21" t="s">
        <v>693</v>
      </c>
      <c r="E52" s="21" t="s">
        <v>694</v>
      </c>
      <c r="F52" s="21">
        <v>67826252</v>
      </c>
      <c r="G52" s="21" t="s">
        <v>69</v>
      </c>
      <c r="H52" s="21" t="s">
        <v>10</v>
      </c>
      <c r="I52" s="21">
        <v>1</v>
      </c>
      <c r="J52" s="32">
        <v>41984</v>
      </c>
      <c r="K52" s="32">
        <v>41984</v>
      </c>
      <c r="L52" s="21" t="s">
        <v>496</v>
      </c>
      <c r="M52" s="21"/>
      <c r="N52" s="21" t="s">
        <v>43</v>
      </c>
    </row>
    <row r="53" spans="1:14">
      <c r="A53" s="21">
        <v>52</v>
      </c>
      <c r="B53" s="21" t="s">
        <v>695</v>
      </c>
      <c r="C53" s="21" t="s">
        <v>696</v>
      </c>
      <c r="D53" s="21" t="s">
        <v>697</v>
      </c>
      <c r="E53" s="21" t="s">
        <v>694</v>
      </c>
      <c r="F53" s="21">
        <v>67831986</v>
      </c>
      <c r="G53" s="21" t="s">
        <v>69</v>
      </c>
      <c r="H53" s="21" t="s">
        <v>10</v>
      </c>
      <c r="I53" s="21">
        <v>1</v>
      </c>
      <c r="J53" s="32">
        <v>41984</v>
      </c>
      <c r="K53" s="32">
        <v>41984</v>
      </c>
      <c r="L53" s="21" t="s">
        <v>496</v>
      </c>
      <c r="M53" s="21"/>
      <c r="N53" s="21" t="s">
        <v>43</v>
      </c>
    </row>
    <row r="54" spans="1:14">
      <c r="A54" s="21">
        <v>53</v>
      </c>
      <c r="B54" s="21" t="s">
        <v>642</v>
      </c>
      <c r="C54" s="21" t="s">
        <v>643</v>
      </c>
      <c r="D54" s="21" t="s">
        <v>644</v>
      </c>
      <c r="E54" s="21" t="s">
        <v>645</v>
      </c>
      <c r="F54" s="21">
        <v>67854274</v>
      </c>
      <c r="G54" s="21" t="s">
        <v>69</v>
      </c>
      <c r="H54" s="21" t="s">
        <v>11</v>
      </c>
      <c r="I54" s="21">
        <v>1</v>
      </c>
      <c r="J54" s="32">
        <v>41985</v>
      </c>
      <c r="K54" s="32">
        <v>41988</v>
      </c>
      <c r="L54" s="21" t="s">
        <v>496</v>
      </c>
      <c r="M54" s="21"/>
      <c r="N54" s="21" t="s">
        <v>49</v>
      </c>
    </row>
    <row r="55" spans="1:14">
      <c r="A55" s="21">
        <v>54</v>
      </c>
      <c r="B55" s="21" t="s">
        <v>646</v>
      </c>
      <c r="C55" s="21" t="s">
        <v>66</v>
      </c>
      <c r="D55" s="21" t="s">
        <v>66</v>
      </c>
      <c r="E55" s="21" t="s">
        <v>136</v>
      </c>
      <c r="F55" s="21" t="s">
        <v>66</v>
      </c>
      <c r="G55" s="21" t="s">
        <v>136</v>
      </c>
      <c r="H55" s="21" t="s">
        <v>15</v>
      </c>
      <c r="I55" s="21">
        <v>1</v>
      </c>
      <c r="J55" s="32">
        <v>41985</v>
      </c>
      <c r="K55" s="32">
        <v>41985</v>
      </c>
      <c r="L55" s="21" t="s">
        <v>557</v>
      </c>
      <c r="M55" s="21"/>
      <c r="N55" s="21" t="s">
        <v>49</v>
      </c>
    </row>
    <row r="56" spans="1:14">
      <c r="A56" s="21">
        <v>55</v>
      </c>
      <c r="B56" s="21" t="s">
        <v>647</v>
      </c>
      <c r="C56" s="21" t="s">
        <v>648</v>
      </c>
      <c r="D56" s="21" t="s">
        <v>649</v>
      </c>
      <c r="E56" s="21" t="s">
        <v>638</v>
      </c>
      <c r="F56" s="21">
        <v>67870078</v>
      </c>
      <c r="G56" s="21" t="s">
        <v>69</v>
      </c>
      <c r="H56" s="21" t="s">
        <v>11</v>
      </c>
      <c r="I56" s="21">
        <v>1</v>
      </c>
      <c r="J56" s="32">
        <v>41985</v>
      </c>
      <c r="K56" s="32">
        <v>41988</v>
      </c>
      <c r="L56" s="21" t="s">
        <v>496</v>
      </c>
      <c r="M56" s="21"/>
      <c r="N56" s="21" t="s">
        <v>30</v>
      </c>
    </row>
    <row r="57" spans="1:14">
      <c r="A57" s="21">
        <v>56</v>
      </c>
      <c r="B57" s="21" t="s">
        <v>650</v>
      </c>
      <c r="C57" s="21" t="s">
        <v>651</v>
      </c>
      <c r="D57" s="21" t="s">
        <v>652</v>
      </c>
      <c r="E57" s="21" t="s">
        <v>636</v>
      </c>
      <c r="F57" s="21">
        <v>67863604</v>
      </c>
      <c r="G57" s="21" t="s">
        <v>69</v>
      </c>
      <c r="H57" s="21" t="s">
        <v>12</v>
      </c>
      <c r="I57" s="21">
        <v>1</v>
      </c>
      <c r="J57" s="32">
        <v>41985</v>
      </c>
      <c r="K57" s="32">
        <v>41988</v>
      </c>
      <c r="L57" s="21" t="s">
        <v>702</v>
      </c>
      <c r="M57" s="21" t="s">
        <v>327</v>
      </c>
      <c r="N57" s="21" t="s">
        <v>30</v>
      </c>
    </row>
    <row r="58" spans="1:14">
      <c r="A58" s="21">
        <v>57</v>
      </c>
      <c r="B58" s="21" t="s">
        <v>698</v>
      </c>
      <c r="C58" s="21" t="s">
        <v>699</v>
      </c>
      <c r="D58" s="21" t="s">
        <v>700</v>
      </c>
      <c r="E58" s="21" t="s">
        <v>701</v>
      </c>
      <c r="F58" s="21">
        <v>67798882</v>
      </c>
      <c r="G58" s="21" t="s">
        <v>486</v>
      </c>
      <c r="H58" s="21" t="s">
        <v>11</v>
      </c>
      <c r="I58" s="21">
        <v>1</v>
      </c>
      <c r="J58" s="32">
        <v>41986</v>
      </c>
      <c r="K58" s="32">
        <v>41988</v>
      </c>
      <c r="L58" s="21" t="s">
        <v>702</v>
      </c>
      <c r="M58" s="21" t="s">
        <v>327</v>
      </c>
      <c r="N58" s="21" t="s">
        <v>43</v>
      </c>
    </row>
    <row r="59" spans="1:14">
      <c r="A59" s="21">
        <v>58</v>
      </c>
      <c r="B59" s="21" t="s">
        <v>654</v>
      </c>
      <c r="C59" s="21" t="s">
        <v>655</v>
      </c>
      <c r="D59" s="21" t="s">
        <v>653</v>
      </c>
      <c r="E59" s="21" t="s">
        <v>656</v>
      </c>
      <c r="F59" s="21">
        <v>67804174</v>
      </c>
      <c r="G59" s="21" t="s">
        <v>69</v>
      </c>
      <c r="H59" s="21" t="s">
        <v>10</v>
      </c>
      <c r="I59" s="21">
        <v>1</v>
      </c>
      <c r="J59" s="32">
        <v>41988</v>
      </c>
      <c r="K59" s="32">
        <v>41989</v>
      </c>
      <c r="L59" s="21" t="s">
        <v>496</v>
      </c>
      <c r="M59" s="21"/>
      <c r="N59" s="21" t="s">
        <v>30</v>
      </c>
    </row>
    <row r="60" spans="1:14">
      <c r="A60" s="21">
        <v>59</v>
      </c>
      <c r="B60" s="21" t="s">
        <v>659</v>
      </c>
      <c r="C60" s="21" t="s">
        <v>658</v>
      </c>
      <c r="D60" s="21" t="s">
        <v>657</v>
      </c>
      <c r="E60" s="21" t="s">
        <v>660</v>
      </c>
      <c r="F60" s="21">
        <v>67861770</v>
      </c>
      <c r="G60" s="21" t="s">
        <v>486</v>
      </c>
      <c r="H60" s="21" t="s">
        <v>10</v>
      </c>
      <c r="I60" s="21">
        <v>1</v>
      </c>
      <c r="J60" s="32">
        <v>41988</v>
      </c>
      <c r="K60" s="32">
        <v>41990</v>
      </c>
      <c r="L60" s="21" t="s">
        <v>508</v>
      </c>
      <c r="M60" s="21"/>
      <c r="N60" s="21" t="s">
        <v>30</v>
      </c>
    </row>
    <row r="61" spans="1:14" ht="25.5">
      <c r="A61" s="21">
        <v>60</v>
      </c>
      <c r="B61" s="21" t="s">
        <v>704</v>
      </c>
      <c r="C61" s="21" t="s">
        <v>705</v>
      </c>
      <c r="D61" s="21" t="s">
        <v>706</v>
      </c>
      <c r="E61" s="21" t="s">
        <v>707</v>
      </c>
      <c r="F61" s="21" t="s">
        <v>703</v>
      </c>
      <c r="G61" s="21" t="s">
        <v>708</v>
      </c>
      <c r="H61" s="21" t="s">
        <v>11</v>
      </c>
      <c r="I61" s="21">
        <v>1</v>
      </c>
      <c r="J61" s="32">
        <v>41988</v>
      </c>
      <c r="K61" s="32">
        <v>41989</v>
      </c>
      <c r="L61" s="21" t="s">
        <v>721</v>
      </c>
      <c r="M61" s="21"/>
      <c r="N61" s="21" t="s">
        <v>30</v>
      </c>
    </row>
    <row r="62" spans="1:14">
      <c r="A62" s="21">
        <v>61</v>
      </c>
      <c r="B62" s="21" t="s">
        <v>726</v>
      </c>
      <c r="C62" s="21" t="s">
        <v>727</v>
      </c>
      <c r="D62" s="21" t="s">
        <v>728</v>
      </c>
      <c r="E62" s="21" t="s">
        <v>729</v>
      </c>
      <c r="F62" s="21" t="s">
        <v>730</v>
      </c>
      <c r="G62" s="21" t="s">
        <v>69</v>
      </c>
      <c r="H62" s="21" t="s">
        <v>12</v>
      </c>
      <c r="I62" s="21">
        <v>1</v>
      </c>
      <c r="J62" s="32">
        <v>41988</v>
      </c>
      <c r="K62" s="32">
        <v>41989</v>
      </c>
      <c r="L62" s="21" t="s">
        <v>496</v>
      </c>
      <c r="M62" s="21"/>
      <c r="N62" s="21" t="s">
        <v>49</v>
      </c>
    </row>
    <row r="63" spans="1:14">
      <c r="A63" s="21">
        <v>62</v>
      </c>
      <c r="B63" s="21" t="s">
        <v>731</v>
      </c>
      <c r="C63" s="21" t="s">
        <v>732</v>
      </c>
      <c r="D63" s="21" t="s">
        <v>733</v>
      </c>
      <c r="E63" s="21" t="s">
        <v>729</v>
      </c>
      <c r="F63" s="21">
        <v>67863604</v>
      </c>
      <c r="G63" s="21" t="s">
        <v>69</v>
      </c>
      <c r="H63" s="21" t="s">
        <v>12</v>
      </c>
      <c r="I63" s="21">
        <v>1</v>
      </c>
      <c r="J63" s="32">
        <v>41988</v>
      </c>
      <c r="K63" s="32">
        <v>41989</v>
      </c>
      <c r="L63" s="21" t="s">
        <v>496</v>
      </c>
      <c r="M63" s="21"/>
      <c r="N63" s="21" t="s">
        <v>49</v>
      </c>
    </row>
    <row r="64" spans="1:14">
      <c r="A64" s="21">
        <v>63</v>
      </c>
      <c r="B64" s="21" t="s">
        <v>749</v>
      </c>
      <c r="C64" s="21" t="s">
        <v>750</v>
      </c>
      <c r="D64" s="21" t="s">
        <v>751</v>
      </c>
      <c r="E64" s="21" t="s">
        <v>752</v>
      </c>
      <c r="F64" s="21">
        <v>67923834</v>
      </c>
      <c r="G64" s="21" t="s">
        <v>69</v>
      </c>
      <c r="H64" s="21" t="s">
        <v>12</v>
      </c>
      <c r="I64" s="21">
        <v>1</v>
      </c>
      <c r="J64" s="32">
        <v>41988</v>
      </c>
      <c r="K64" s="32">
        <v>41989</v>
      </c>
      <c r="L64" s="21" t="s">
        <v>496</v>
      </c>
      <c r="M64" s="21"/>
      <c r="N64" s="21" t="s">
        <v>43</v>
      </c>
    </row>
    <row r="65" spans="1:14">
      <c r="A65" s="21">
        <v>64</v>
      </c>
      <c r="B65" s="21" t="s">
        <v>753</v>
      </c>
      <c r="C65" s="21" t="s">
        <v>754</v>
      </c>
      <c r="D65" s="21" t="s">
        <v>755</v>
      </c>
      <c r="E65" s="21" t="s">
        <v>756</v>
      </c>
      <c r="F65" s="21">
        <v>67927918</v>
      </c>
      <c r="G65" s="21" t="s">
        <v>69</v>
      </c>
      <c r="H65" s="21" t="s">
        <v>10</v>
      </c>
      <c r="I65" s="21">
        <v>1</v>
      </c>
      <c r="J65" s="32">
        <v>41988</v>
      </c>
      <c r="K65" s="32">
        <v>41990</v>
      </c>
      <c r="L65" s="21" t="s">
        <v>216</v>
      </c>
      <c r="M65" s="21" t="s">
        <v>327</v>
      </c>
      <c r="N65" s="21" t="s">
        <v>43</v>
      </c>
    </row>
    <row r="66" spans="1:14">
      <c r="A66" s="21">
        <v>65</v>
      </c>
      <c r="B66" s="21" t="s">
        <v>709</v>
      </c>
      <c r="C66" s="21" t="s">
        <v>710</v>
      </c>
      <c r="D66" s="21" t="s">
        <v>711</v>
      </c>
      <c r="E66" s="21" t="s">
        <v>716</v>
      </c>
      <c r="F66" s="21">
        <v>67946832</v>
      </c>
      <c r="G66" s="21" t="s">
        <v>69</v>
      </c>
      <c r="H66" s="21" t="s">
        <v>12</v>
      </c>
      <c r="I66" s="21">
        <v>1</v>
      </c>
      <c r="J66" s="32">
        <v>41989</v>
      </c>
      <c r="K66" s="32">
        <v>41991</v>
      </c>
      <c r="L66" s="21" t="s">
        <v>496</v>
      </c>
      <c r="M66" s="21"/>
      <c r="N66" s="21" t="s">
        <v>30</v>
      </c>
    </row>
    <row r="67" spans="1:14">
      <c r="A67" s="21">
        <v>66</v>
      </c>
      <c r="B67" s="21" t="s">
        <v>712</v>
      </c>
      <c r="C67" s="21" t="s">
        <v>713</v>
      </c>
      <c r="D67" s="21" t="s">
        <v>714</v>
      </c>
      <c r="E67" s="21" t="s">
        <v>716</v>
      </c>
      <c r="F67" s="21" t="s">
        <v>715</v>
      </c>
      <c r="G67" s="21" t="s">
        <v>69</v>
      </c>
      <c r="H67" s="21" t="s">
        <v>12</v>
      </c>
      <c r="I67" s="21">
        <v>1</v>
      </c>
      <c r="J67" s="32">
        <v>41989</v>
      </c>
      <c r="K67" s="32">
        <v>41991</v>
      </c>
      <c r="L67" s="21" t="s">
        <v>496</v>
      </c>
      <c r="M67" s="21"/>
      <c r="N67" s="21" t="s">
        <v>30</v>
      </c>
    </row>
    <row r="68" spans="1:14">
      <c r="A68" s="21">
        <v>67</v>
      </c>
      <c r="B68" s="21" t="s">
        <v>717</v>
      </c>
      <c r="C68" s="21" t="s">
        <v>718</v>
      </c>
      <c r="D68" s="21" t="s">
        <v>719</v>
      </c>
      <c r="E68" s="21" t="s">
        <v>720</v>
      </c>
      <c r="F68" s="21">
        <v>67957948</v>
      </c>
      <c r="G68" s="21" t="s">
        <v>69</v>
      </c>
      <c r="H68" s="21" t="s">
        <v>12</v>
      </c>
      <c r="I68" s="21">
        <v>1</v>
      </c>
      <c r="J68" s="32">
        <v>41990</v>
      </c>
      <c r="K68" s="32">
        <v>41992</v>
      </c>
      <c r="L68" s="21" t="s">
        <v>496</v>
      </c>
      <c r="M68" s="21"/>
      <c r="N68" s="21" t="s">
        <v>30</v>
      </c>
    </row>
    <row r="69" spans="1:14">
      <c r="A69" s="21">
        <v>68</v>
      </c>
      <c r="B69" s="21" t="s">
        <v>722</v>
      </c>
      <c r="C69" s="21" t="s">
        <v>723</v>
      </c>
      <c r="D69" s="21" t="s">
        <v>724</v>
      </c>
      <c r="E69" s="21" t="s">
        <v>725</v>
      </c>
      <c r="F69" s="21">
        <v>67949256</v>
      </c>
      <c r="G69" s="21" t="s">
        <v>69</v>
      </c>
      <c r="H69" s="21" t="s">
        <v>10</v>
      </c>
      <c r="I69" s="21">
        <v>1</v>
      </c>
      <c r="J69" s="32">
        <v>41990</v>
      </c>
      <c r="K69" s="32">
        <v>41961</v>
      </c>
      <c r="L69" s="21" t="s">
        <v>496</v>
      </c>
      <c r="M69" s="21"/>
      <c r="N69" s="21" t="s">
        <v>49</v>
      </c>
    </row>
    <row r="70" spans="1:14">
      <c r="A70" s="21">
        <v>69</v>
      </c>
      <c r="B70" s="21" t="s">
        <v>757</v>
      </c>
      <c r="C70" s="21" t="s">
        <v>758</v>
      </c>
      <c r="D70" s="21" t="s">
        <v>759</v>
      </c>
      <c r="E70" s="21" t="s">
        <v>760</v>
      </c>
      <c r="F70" s="21">
        <v>67981274</v>
      </c>
      <c r="G70" s="21" t="s">
        <v>69</v>
      </c>
      <c r="H70" s="21" t="s">
        <v>10</v>
      </c>
      <c r="I70" s="21">
        <v>1</v>
      </c>
      <c r="J70" s="32">
        <v>41990</v>
      </c>
      <c r="K70" s="32">
        <v>41992</v>
      </c>
      <c r="L70" s="21" t="s">
        <v>496</v>
      </c>
      <c r="M70" s="21"/>
      <c r="N70" s="21" t="s">
        <v>43</v>
      </c>
    </row>
    <row r="71" spans="1:14">
      <c r="A71" s="21">
        <v>70</v>
      </c>
      <c r="B71" s="21" t="s">
        <v>761</v>
      </c>
      <c r="C71" s="21" t="s">
        <v>762</v>
      </c>
      <c r="D71" s="21" t="s">
        <v>763</v>
      </c>
      <c r="E71" s="21" t="s">
        <v>764</v>
      </c>
      <c r="F71" s="21">
        <v>67927918</v>
      </c>
      <c r="G71" s="21" t="s">
        <v>69</v>
      </c>
      <c r="H71" s="21" t="s">
        <v>10</v>
      </c>
      <c r="I71" s="21">
        <v>1</v>
      </c>
      <c r="J71" s="32">
        <v>41990</v>
      </c>
      <c r="K71" s="32">
        <v>41990</v>
      </c>
      <c r="L71" s="21" t="s">
        <v>496</v>
      </c>
      <c r="M71" s="21"/>
      <c r="N71" s="21" t="s">
        <v>43</v>
      </c>
    </row>
    <row r="72" spans="1:14">
      <c r="A72" s="21">
        <v>71</v>
      </c>
      <c r="B72" s="21" t="s">
        <v>765</v>
      </c>
      <c r="C72" s="21" t="s">
        <v>766</v>
      </c>
      <c r="D72" s="21" t="s">
        <v>767</v>
      </c>
      <c r="E72" s="21" t="s">
        <v>768</v>
      </c>
      <c r="F72" s="21">
        <v>67981104</v>
      </c>
      <c r="G72" s="21" t="s">
        <v>69</v>
      </c>
      <c r="H72" s="21" t="s">
        <v>12</v>
      </c>
      <c r="I72" s="21">
        <v>1</v>
      </c>
      <c r="J72" s="32">
        <v>41990</v>
      </c>
      <c r="K72" s="32">
        <v>41992</v>
      </c>
      <c r="L72" s="21" t="s">
        <v>496</v>
      </c>
      <c r="M72" s="21"/>
      <c r="N72" s="21" t="s">
        <v>43</v>
      </c>
    </row>
    <row r="73" spans="1:14">
      <c r="A73" s="21">
        <v>72</v>
      </c>
      <c r="B73" s="21" t="s">
        <v>769</v>
      </c>
      <c r="C73" s="21" t="s">
        <v>770</v>
      </c>
      <c r="D73" s="21" t="s">
        <v>771</v>
      </c>
      <c r="E73" s="21" t="s">
        <v>772</v>
      </c>
      <c r="F73" s="21" t="s">
        <v>773</v>
      </c>
      <c r="G73" s="21" t="s">
        <v>69</v>
      </c>
      <c r="H73" s="21" t="s">
        <v>10</v>
      </c>
      <c r="I73" s="21">
        <v>1</v>
      </c>
      <c r="J73" s="32">
        <v>41990</v>
      </c>
      <c r="K73" s="32">
        <v>41990</v>
      </c>
      <c r="L73" s="21" t="s">
        <v>496</v>
      </c>
      <c r="M73" s="21"/>
      <c r="N73" s="21" t="s">
        <v>43</v>
      </c>
    </row>
    <row r="74" spans="1:14">
      <c r="A74" s="21">
        <v>73</v>
      </c>
      <c r="B74" s="21" t="s">
        <v>782</v>
      </c>
      <c r="C74" s="21" t="s">
        <v>783</v>
      </c>
      <c r="D74" s="21" t="s">
        <v>784</v>
      </c>
      <c r="E74" s="21" t="s">
        <v>785</v>
      </c>
      <c r="F74" s="21">
        <v>67397040</v>
      </c>
      <c r="G74" s="21" t="s">
        <v>71</v>
      </c>
      <c r="H74" s="21" t="s">
        <v>10</v>
      </c>
      <c r="I74" s="21">
        <v>1</v>
      </c>
      <c r="J74" s="32">
        <v>41990</v>
      </c>
      <c r="K74" s="32">
        <v>41992</v>
      </c>
      <c r="L74" s="21" t="s">
        <v>786</v>
      </c>
      <c r="M74" s="21"/>
      <c r="N74" s="21" t="s">
        <v>30</v>
      </c>
    </row>
    <row r="75" spans="1:14">
      <c r="A75" s="21">
        <v>74</v>
      </c>
      <c r="B75" s="21" t="s">
        <v>734</v>
      </c>
      <c r="C75" s="21" t="s">
        <v>735</v>
      </c>
      <c r="D75" s="21" t="s">
        <v>736</v>
      </c>
      <c r="E75" s="21" t="s">
        <v>720</v>
      </c>
      <c r="F75" s="21">
        <v>67977986</v>
      </c>
      <c r="G75" s="21" t="s">
        <v>69</v>
      </c>
      <c r="H75" s="21" t="s">
        <v>12</v>
      </c>
      <c r="I75" s="21">
        <v>1</v>
      </c>
      <c r="J75" s="32">
        <v>41991</v>
      </c>
      <c r="K75" s="32">
        <v>41992</v>
      </c>
      <c r="L75" s="21" t="s">
        <v>496</v>
      </c>
      <c r="M75" s="21"/>
      <c r="N75" s="21" t="s">
        <v>49</v>
      </c>
    </row>
    <row r="76" spans="1:14">
      <c r="A76" s="21">
        <v>75</v>
      </c>
      <c r="B76" s="21" t="s">
        <v>774</v>
      </c>
      <c r="C76" s="21" t="s">
        <v>775</v>
      </c>
      <c r="D76" s="21" t="s">
        <v>776</v>
      </c>
      <c r="E76" s="21" t="s">
        <v>777</v>
      </c>
      <c r="F76" s="21">
        <v>68019540</v>
      </c>
      <c r="G76" s="21" t="s">
        <v>69</v>
      </c>
      <c r="H76" s="21" t="s">
        <v>12</v>
      </c>
      <c r="I76" s="21">
        <v>1</v>
      </c>
      <c r="J76" s="32">
        <v>41991</v>
      </c>
      <c r="K76" s="32">
        <v>41995</v>
      </c>
      <c r="L76" s="21" t="s">
        <v>496</v>
      </c>
      <c r="M76" s="21"/>
      <c r="N76" s="21" t="s">
        <v>43</v>
      </c>
    </row>
    <row r="77" spans="1:14">
      <c r="A77" s="21">
        <v>76</v>
      </c>
      <c r="B77" s="21" t="s">
        <v>778</v>
      </c>
      <c r="C77" s="21" t="s">
        <v>779</v>
      </c>
      <c r="D77" s="21" t="s">
        <v>780</v>
      </c>
      <c r="E77" s="21" t="s">
        <v>781</v>
      </c>
      <c r="F77" s="21">
        <v>67798882</v>
      </c>
      <c r="G77" s="21" t="s">
        <v>486</v>
      </c>
      <c r="H77" s="21" t="s">
        <v>11</v>
      </c>
      <c r="I77" s="21">
        <v>1</v>
      </c>
      <c r="J77" s="32">
        <v>41991</v>
      </c>
      <c r="K77" s="32">
        <v>41995</v>
      </c>
      <c r="L77" s="21" t="s">
        <v>496</v>
      </c>
      <c r="M77" s="21"/>
      <c r="N77" s="21" t="s">
        <v>43</v>
      </c>
    </row>
    <row r="78" spans="1:14">
      <c r="A78" s="21">
        <v>77</v>
      </c>
      <c r="B78" s="21" t="s">
        <v>744</v>
      </c>
      <c r="C78" s="21" t="s">
        <v>745</v>
      </c>
      <c r="D78" s="21" t="s">
        <v>746</v>
      </c>
      <c r="E78" s="21" t="s">
        <v>747</v>
      </c>
      <c r="F78" s="21">
        <v>68005722</v>
      </c>
      <c r="G78" s="21" t="s">
        <v>486</v>
      </c>
      <c r="H78" s="21" t="s">
        <v>12</v>
      </c>
      <c r="I78" s="21">
        <v>1</v>
      </c>
      <c r="J78" s="32">
        <v>41991</v>
      </c>
      <c r="K78" s="32">
        <v>41995</v>
      </c>
      <c r="L78" s="21" t="s">
        <v>702</v>
      </c>
      <c r="M78" s="21" t="s">
        <v>327</v>
      </c>
      <c r="N78" s="21" t="s">
        <v>49</v>
      </c>
    </row>
    <row r="79" spans="1:14">
      <c r="A79" s="21">
        <v>78</v>
      </c>
      <c r="B79" s="21" t="s">
        <v>737</v>
      </c>
      <c r="C79" s="21" t="s">
        <v>738</v>
      </c>
      <c r="D79" s="21" t="s">
        <v>740</v>
      </c>
      <c r="E79" s="21" t="s">
        <v>739</v>
      </c>
      <c r="F79" s="21">
        <v>68009864</v>
      </c>
      <c r="G79" s="21" t="s">
        <v>69</v>
      </c>
      <c r="H79" s="21" t="s">
        <v>10</v>
      </c>
      <c r="I79" s="21">
        <v>1</v>
      </c>
      <c r="J79" s="32">
        <v>41992</v>
      </c>
      <c r="K79" s="32">
        <v>41995</v>
      </c>
      <c r="L79" s="21" t="s">
        <v>496</v>
      </c>
      <c r="M79" s="21"/>
      <c r="N79" s="21" t="s">
        <v>49</v>
      </c>
    </row>
    <row r="80" spans="1:14">
      <c r="A80" s="21">
        <v>79</v>
      </c>
      <c r="B80" s="21" t="s">
        <v>741</v>
      </c>
      <c r="C80" s="21" t="s">
        <v>742</v>
      </c>
      <c r="D80" s="21" t="s">
        <v>743</v>
      </c>
      <c r="E80" s="21" t="s">
        <v>739</v>
      </c>
      <c r="F80" s="21">
        <v>68009514</v>
      </c>
      <c r="G80" s="21" t="s">
        <v>69</v>
      </c>
      <c r="H80" s="21" t="s">
        <v>10</v>
      </c>
      <c r="I80" s="21">
        <v>1</v>
      </c>
      <c r="J80" s="32">
        <v>41992</v>
      </c>
      <c r="K80" s="32">
        <v>41995</v>
      </c>
      <c r="L80" s="21" t="s">
        <v>496</v>
      </c>
      <c r="M80" s="21"/>
      <c r="N80" s="21" t="s">
        <v>49</v>
      </c>
    </row>
    <row r="81" spans="1:14">
      <c r="A81" s="21">
        <v>80</v>
      </c>
      <c r="B81" s="21" t="s">
        <v>748</v>
      </c>
      <c r="C81" s="21" t="s">
        <v>66</v>
      </c>
      <c r="D81" s="21" t="s">
        <v>66</v>
      </c>
      <c r="E81" s="21" t="s">
        <v>136</v>
      </c>
      <c r="F81" s="21" t="s">
        <v>66</v>
      </c>
      <c r="G81" s="21" t="s">
        <v>136</v>
      </c>
      <c r="H81" s="21" t="s">
        <v>15</v>
      </c>
      <c r="I81" s="21">
        <v>1</v>
      </c>
      <c r="J81" s="32">
        <v>41992</v>
      </c>
      <c r="K81" s="32">
        <v>41992</v>
      </c>
      <c r="L81" s="21" t="s">
        <v>557</v>
      </c>
      <c r="M81" s="21"/>
      <c r="N81" s="21" t="s">
        <v>49</v>
      </c>
    </row>
    <row r="82" spans="1:14">
      <c r="A82" s="21">
        <v>81</v>
      </c>
      <c r="B82" s="21" t="s">
        <v>787</v>
      </c>
      <c r="C82" s="21" t="s">
        <v>788</v>
      </c>
      <c r="D82" s="21" t="s">
        <v>789</v>
      </c>
      <c r="E82" s="21" t="s">
        <v>790</v>
      </c>
      <c r="F82" s="21">
        <v>68037450</v>
      </c>
      <c r="G82" s="21" t="s">
        <v>69</v>
      </c>
      <c r="H82" s="21" t="s">
        <v>12</v>
      </c>
      <c r="I82" s="21">
        <v>1</v>
      </c>
      <c r="J82" s="32">
        <v>41995</v>
      </c>
      <c r="K82" s="32">
        <v>41996</v>
      </c>
      <c r="L82" s="21" t="s">
        <v>496</v>
      </c>
      <c r="M82" s="21"/>
      <c r="N82" s="21" t="s">
        <v>49</v>
      </c>
    </row>
    <row r="83" spans="1:14">
      <c r="A83" s="21">
        <v>82</v>
      </c>
      <c r="B83" s="21" t="s">
        <v>791</v>
      </c>
      <c r="C83" s="21" t="s">
        <v>792</v>
      </c>
      <c r="D83" s="21" t="s">
        <v>793</v>
      </c>
      <c r="E83" s="21" t="s">
        <v>790</v>
      </c>
      <c r="F83" s="21">
        <v>68065430</v>
      </c>
      <c r="G83" s="21" t="s">
        <v>69</v>
      </c>
      <c r="H83" s="21" t="s">
        <v>12</v>
      </c>
      <c r="I83" s="21">
        <v>1</v>
      </c>
      <c r="J83" s="32">
        <v>41995</v>
      </c>
      <c r="K83" s="32">
        <v>41996</v>
      </c>
      <c r="L83" s="21" t="s">
        <v>496</v>
      </c>
      <c r="M83" s="21"/>
      <c r="N83" s="21" t="s">
        <v>49</v>
      </c>
    </row>
    <row r="84" spans="1:14">
      <c r="A84" s="21">
        <v>83</v>
      </c>
      <c r="B84" s="21" t="s">
        <v>794</v>
      </c>
      <c r="C84" s="21" t="s">
        <v>795</v>
      </c>
      <c r="D84" s="21" t="s">
        <v>796</v>
      </c>
      <c r="E84" s="21" t="s">
        <v>797</v>
      </c>
      <c r="F84" s="21">
        <v>68061484</v>
      </c>
      <c r="G84" s="21" t="s">
        <v>71</v>
      </c>
      <c r="H84" s="21" t="s">
        <v>798</v>
      </c>
      <c r="I84" s="21">
        <v>1</v>
      </c>
      <c r="J84" s="32">
        <v>41995</v>
      </c>
      <c r="K84" s="32">
        <v>41996</v>
      </c>
      <c r="L84" s="21" t="s">
        <v>786</v>
      </c>
      <c r="M84" s="21"/>
      <c r="N84" s="21" t="s">
        <v>49</v>
      </c>
    </row>
    <row r="85" spans="1:14">
      <c r="A85" s="21">
        <v>84</v>
      </c>
      <c r="B85" s="21" t="s">
        <v>799</v>
      </c>
      <c r="C85" s="21" t="s">
        <v>800</v>
      </c>
      <c r="D85" s="21" t="s">
        <v>801</v>
      </c>
      <c r="E85" s="21" t="s">
        <v>790</v>
      </c>
      <c r="F85" s="21">
        <v>68059036</v>
      </c>
      <c r="G85" s="21" t="s">
        <v>69</v>
      </c>
      <c r="H85" s="21" t="s">
        <v>12</v>
      </c>
      <c r="I85" s="21">
        <v>1</v>
      </c>
      <c r="J85" s="32">
        <v>41995</v>
      </c>
      <c r="K85" s="32">
        <v>41996</v>
      </c>
      <c r="L85" s="21" t="s">
        <v>496</v>
      </c>
      <c r="M85" s="21"/>
      <c r="N85" s="21" t="s">
        <v>49</v>
      </c>
    </row>
    <row r="86" spans="1:14">
      <c r="A86" s="21">
        <v>85</v>
      </c>
      <c r="B86" s="21" t="s">
        <v>802</v>
      </c>
      <c r="C86" s="21" t="s">
        <v>804</v>
      </c>
      <c r="D86" s="21" t="s">
        <v>805</v>
      </c>
      <c r="E86" s="21" t="s">
        <v>790</v>
      </c>
      <c r="F86" s="21" t="s">
        <v>803</v>
      </c>
      <c r="G86" s="21" t="s">
        <v>69</v>
      </c>
      <c r="H86" s="21" t="s">
        <v>12</v>
      </c>
      <c r="I86" s="21">
        <v>1</v>
      </c>
      <c r="J86" s="32">
        <v>41995</v>
      </c>
      <c r="K86" s="32">
        <v>41996</v>
      </c>
      <c r="L86" s="21" t="s">
        <v>496</v>
      </c>
      <c r="M86" s="21"/>
      <c r="N86" s="21" t="s">
        <v>49</v>
      </c>
    </row>
    <row r="87" spans="1:14">
      <c r="A87" s="21">
        <v>86</v>
      </c>
      <c r="B87" s="21" t="s">
        <v>842</v>
      </c>
      <c r="C87" s="21" t="s">
        <v>843</v>
      </c>
      <c r="D87" s="21" t="s">
        <v>844</v>
      </c>
      <c r="E87" s="21" t="s">
        <v>848</v>
      </c>
      <c r="F87" s="21">
        <v>68073744</v>
      </c>
      <c r="G87" s="21" t="s">
        <v>69</v>
      </c>
      <c r="H87" s="21" t="s">
        <v>11</v>
      </c>
      <c r="I87" s="21">
        <v>1</v>
      </c>
      <c r="J87" s="32">
        <v>41995</v>
      </c>
      <c r="K87" s="32">
        <v>41996</v>
      </c>
      <c r="L87" s="21" t="s">
        <v>702</v>
      </c>
      <c r="M87" s="21" t="s">
        <v>327</v>
      </c>
      <c r="N87" s="21" t="s">
        <v>30</v>
      </c>
    </row>
    <row r="88" spans="1:14">
      <c r="A88" s="21">
        <v>87</v>
      </c>
      <c r="B88" s="21" t="s">
        <v>845</v>
      </c>
      <c r="C88" s="21" t="s">
        <v>846</v>
      </c>
      <c r="D88" s="21" t="s">
        <v>847</v>
      </c>
      <c r="E88" s="21" t="s">
        <v>809</v>
      </c>
      <c r="F88" s="21">
        <v>68093178</v>
      </c>
      <c r="G88" s="21" t="s">
        <v>69</v>
      </c>
      <c r="H88" s="21" t="s">
        <v>12</v>
      </c>
      <c r="I88" s="21">
        <v>1</v>
      </c>
      <c r="J88" s="32">
        <v>41995</v>
      </c>
      <c r="K88" s="32">
        <v>41997</v>
      </c>
      <c r="L88" s="21" t="s">
        <v>496</v>
      </c>
      <c r="M88" s="21"/>
      <c r="N88" s="21" t="s">
        <v>30</v>
      </c>
    </row>
    <row r="89" spans="1:14">
      <c r="A89" s="21">
        <v>88</v>
      </c>
      <c r="B89" s="21" t="s">
        <v>849</v>
      </c>
      <c r="C89" s="21" t="s">
        <v>850</v>
      </c>
      <c r="D89" s="21" t="s">
        <v>851</v>
      </c>
      <c r="E89" s="21" t="s">
        <v>814</v>
      </c>
      <c r="F89" s="21">
        <v>68060438</v>
      </c>
      <c r="G89" s="21" t="s">
        <v>69</v>
      </c>
      <c r="H89" s="21" t="s">
        <v>10</v>
      </c>
      <c r="I89" s="21">
        <v>1</v>
      </c>
      <c r="J89" s="32">
        <v>41995</v>
      </c>
      <c r="K89" s="32">
        <v>41997</v>
      </c>
      <c r="L89" s="21" t="s">
        <v>496</v>
      </c>
      <c r="M89" s="21"/>
      <c r="N89" s="21" t="s">
        <v>30</v>
      </c>
    </row>
    <row r="90" spans="1:14">
      <c r="A90" s="21">
        <v>89</v>
      </c>
      <c r="B90" s="21" t="s">
        <v>852</v>
      </c>
      <c r="C90" s="21" t="s">
        <v>853</v>
      </c>
      <c r="D90" s="21" t="s">
        <v>854</v>
      </c>
      <c r="E90" s="21" t="s">
        <v>814</v>
      </c>
      <c r="F90" s="21">
        <v>68061406</v>
      </c>
      <c r="G90" s="21" t="s">
        <v>69</v>
      </c>
      <c r="H90" s="21" t="s">
        <v>10</v>
      </c>
      <c r="I90" s="21">
        <v>1</v>
      </c>
      <c r="J90" s="32">
        <v>41995</v>
      </c>
      <c r="K90" s="32">
        <v>41997</v>
      </c>
      <c r="L90" s="21" t="s">
        <v>496</v>
      </c>
      <c r="M90" s="21"/>
      <c r="N90" s="21" t="s">
        <v>30</v>
      </c>
    </row>
    <row r="91" spans="1:14">
      <c r="A91" s="21">
        <v>90</v>
      </c>
      <c r="B91" s="21" t="s">
        <v>806</v>
      </c>
      <c r="C91" s="21" t="s">
        <v>807</v>
      </c>
      <c r="D91" s="21" t="s">
        <v>808</v>
      </c>
      <c r="E91" s="21" t="s">
        <v>809</v>
      </c>
      <c r="F91" s="21">
        <v>68112308</v>
      </c>
      <c r="G91" s="21" t="s">
        <v>69</v>
      </c>
      <c r="H91" s="21" t="s">
        <v>12</v>
      </c>
      <c r="I91" s="21">
        <v>1</v>
      </c>
      <c r="J91" s="32">
        <v>41996</v>
      </c>
      <c r="K91" s="32">
        <v>41997</v>
      </c>
      <c r="L91" s="21" t="s">
        <v>702</v>
      </c>
      <c r="M91" s="21" t="s">
        <v>327</v>
      </c>
      <c r="N91" s="21" t="s">
        <v>49</v>
      </c>
    </row>
    <row r="92" spans="1:14">
      <c r="A92" s="21">
        <v>91</v>
      </c>
      <c r="B92" s="21" t="s">
        <v>810</v>
      </c>
      <c r="C92" s="21" t="s">
        <v>811</v>
      </c>
      <c r="D92" s="21" t="s">
        <v>813</v>
      </c>
      <c r="E92" s="21" t="s">
        <v>814</v>
      </c>
      <c r="F92" s="21" t="s">
        <v>812</v>
      </c>
      <c r="G92" s="21" t="s">
        <v>670</v>
      </c>
      <c r="H92" s="21" t="s">
        <v>10</v>
      </c>
      <c r="I92" s="21">
        <v>1</v>
      </c>
      <c r="J92" s="32">
        <v>41996</v>
      </c>
      <c r="K92" s="32">
        <v>41997</v>
      </c>
      <c r="L92" s="21" t="s">
        <v>815</v>
      </c>
      <c r="M92" s="21"/>
      <c r="N92" s="21" t="s">
        <v>49</v>
      </c>
    </row>
    <row r="93" spans="1:14">
      <c r="A93" s="21">
        <v>92</v>
      </c>
      <c r="B93" s="21" t="s">
        <v>816</v>
      </c>
      <c r="C93" s="21" t="s">
        <v>817</v>
      </c>
      <c r="D93" s="21" t="s">
        <v>818</v>
      </c>
      <c r="E93" s="21" t="s">
        <v>814</v>
      </c>
      <c r="F93" s="21" t="s">
        <v>819</v>
      </c>
      <c r="G93" s="21" t="s">
        <v>69</v>
      </c>
      <c r="H93" s="21" t="s">
        <v>10</v>
      </c>
      <c r="I93" s="21">
        <v>1</v>
      </c>
      <c r="J93" s="32">
        <v>41996</v>
      </c>
      <c r="K93" s="32">
        <v>41997</v>
      </c>
      <c r="L93" s="21" t="s">
        <v>496</v>
      </c>
      <c r="M93" s="21"/>
      <c r="N93" s="21" t="s">
        <v>49</v>
      </c>
    </row>
    <row r="94" spans="1:14">
      <c r="A94" s="21">
        <v>93</v>
      </c>
      <c r="B94" s="21" t="s">
        <v>820</v>
      </c>
      <c r="C94" s="21" t="s">
        <v>821</v>
      </c>
      <c r="D94" s="21" t="s">
        <v>822</v>
      </c>
      <c r="E94" s="21" t="s">
        <v>823</v>
      </c>
      <c r="F94" s="21">
        <v>68113438</v>
      </c>
      <c r="G94" s="21" t="s">
        <v>69</v>
      </c>
      <c r="H94" s="21" t="s">
        <v>12</v>
      </c>
      <c r="I94" s="21">
        <v>1</v>
      </c>
      <c r="J94" s="32">
        <v>41997</v>
      </c>
      <c r="K94" s="32">
        <v>41999</v>
      </c>
      <c r="L94" s="21" t="s">
        <v>496</v>
      </c>
      <c r="M94" s="21"/>
      <c r="N94" s="21" t="s">
        <v>49</v>
      </c>
    </row>
    <row r="95" spans="1:14">
      <c r="A95" s="21">
        <v>94</v>
      </c>
      <c r="B95" s="21" t="s">
        <v>824</v>
      </c>
      <c r="C95" s="21" t="s">
        <v>825</v>
      </c>
      <c r="D95" s="21" t="s">
        <v>826</v>
      </c>
      <c r="E95" s="21" t="s">
        <v>827</v>
      </c>
      <c r="F95" s="21">
        <v>68128672</v>
      </c>
      <c r="G95" s="21" t="s">
        <v>69</v>
      </c>
      <c r="H95" s="21" t="s">
        <v>10</v>
      </c>
      <c r="I95" s="21">
        <v>1</v>
      </c>
      <c r="J95" s="32">
        <v>41997</v>
      </c>
      <c r="K95" s="32">
        <v>41999</v>
      </c>
      <c r="L95" s="21" t="s">
        <v>496</v>
      </c>
      <c r="M95" s="21"/>
      <c r="N95" s="21" t="s">
        <v>49</v>
      </c>
    </row>
    <row r="96" spans="1:14">
      <c r="A96" s="21">
        <v>95</v>
      </c>
      <c r="B96" s="21" t="s">
        <v>828</v>
      </c>
      <c r="C96" s="21" t="s">
        <v>829</v>
      </c>
      <c r="D96" s="21" t="s">
        <v>830</v>
      </c>
      <c r="E96" s="21" t="s">
        <v>823</v>
      </c>
      <c r="F96" s="21">
        <v>68112308</v>
      </c>
      <c r="G96" s="21" t="s">
        <v>69</v>
      </c>
      <c r="H96" s="21" t="s">
        <v>12</v>
      </c>
      <c r="I96" s="21">
        <v>1</v>
      </c>
      <c r="J96" s="32">
        <v>41997</v>
      </c>
      <c r="K96" s="32">
        <v>41999</v>
      </c>
      <c r="L96" s="21" t="s">
        <v>496</v>
      </c>
      <c r="M96" s="21"/>
      <c r="N96" s="21" t="s">
        <v>49</v>
      </c>
    </row>
    <row r="97" spans="1:14" ht="25.5">
      <c r="A97" s="21">
        <v>96</v>
      </c>
      <c r="B97" s="21" t="s">
        <v>831</v>
      </c>
      <c r="C97" s="21" t="s">
        <v>832</v>
      </c>
      <c r="D97" s="21" t="s">
        <v>833</v>
      </c>
      <c r="E97" s="21" t="s">
        <v>834</v>
      </c>
      <c r="F97" s="21">
        <v>68005722</v>
      </c>
      <c r="G97" s="21" t="s">
        <v>74</v>
      </c>
      <c r="H97" s="21" t="s">
        <v>12</v>
      </c>
      <c r="I97" s="21">
        <v>1</v>
      </c>
      <c r="J97" s="32">
        <v>41999</v>
      </c>
      <c r="K97" s="32">
        <v>42002</v>
      </c>
      <c r="L97" s="21" t="s">
        <v>875</v>
      </c>
      <c r="M97" s="21" t="s">
        <v>58</v>
      </c>
      <c r="N97" s="21" t="s">
        <v>49</v>
      </c>
    </row>
    <row r="98" spans="1:14" ht="25.5">
      <c r="A98" s="21">
        <v>97</v>
      </c>
      <c r="B98" s="21" t="s">
        <v>835</v>
      </c>
      <c r="C98" s="21" t="s">
        <v>837</v>
      </c>
      <c r="D98" s="21" t="s">
        <v>838</v>
      </c>
      <c r="E98" s="21" t="s">
        <v>836</v>
      </c>
      <c r="F98" s="21">
        <v>68090050</v>
      </c>
      <c r="G98" s="21" t="s">
        <v>74</v>
      </c>
      <c r="H98" s="21" t="s">
        <v>11</v>
      </c>
      <c r="I98" s="21">
        <v>1</v>
      </c>
      <c r="J98" s="32">
        <v>41999</v>
      </c>
      <c r="K98" s="32">
        <v>42002</v>
      </c>
      <c r="L98" s="21" t="s">
        <v>875</v>
      </c>
      <c r="M98" s="21" t="s">
        <v>58</v>
      </c>
      <c r="N98" s="21" t="s">
        <v>49</v>
      </c>
    </row>
    <row r="99" spans="1:14" ht="25.5">
      <c r="A99" s="21">
        <v>98</v>
      </c>
      <c r="B99" s="21" t="s">
        <v>839</v>
      </c>
      <c r="C99" s="21" t="s">
        <v>840</v>
      </c>
      <c r="D99" s="21" t="s">
        <v>841</v>
      </c>
      <c r="E99" s="21" t="s">
        <v>834</v>
      </c>
      <c r="F99" s="21">
        <v>68164010</v>
      </c>
      <c r="G99" s="21" t="s">
        <v>69</v>
      </c>
      <c r="H99" s="21" t="s">
        <v>12</v>
      </c>
      <c r="I99" s="21">
        <v>1</v>
      </c>
      <c r="J99" s="32">
        <v>41999</v>
      </c>
      <c r="K99" s="32">
        <v>42002</v>
      </c>
      <c r="L99" s="21" t="s">
        <v>875</v>
      </c>
      <c r="M99" s="21" t="s">
        <v>58</v>
      </c>
      <c r="N99" s="21" t="s">
        <v>49</v>
      </c>
    </row>
    <row r="100" spans="1:14">
      <c r="A100" s="21">
        <v>99</v>
      </c>
      <c r="B100" s="21" t="s">
        <v>855</v>
      </c>
      <c r="C100" s="21" t="s">
        <v>856</v>
      </c>
      <c r="D100" s="21" t="s">
        <v>857</v>
      </c>
      <c r="E100" s="21" t="s">
        <v>865</v>
      </c>
      <c r="F100" s="21">
        <v>68128672</v>
      </c>
      <c r="G100" s="21" t="s">
        <v>69</v>
      </c>
      <c r="H100" s="21" t="s">
        <v>10</v>
      </c>
      <c r="I100" s="21">
        <v>1</v>
      </c>
      <c r="J100" s="32">
        <v>42002</v>
      </c>
      <c r="K100" s="32">
        <v>42003</v>
      </c>
      <c r="L100" s="21" t="s">
        <v>496</v>
      </c>
      <c r="M100" s="21"/>
      <c r="N100" s="21" t="s">
        <v>30</v>
      </c>
    </row>
    <row r="101" spans="1:14">
      <c r="A101" s="21">
        <v>100</v>
      </c>
      <c r="B101" s="21" t="s">
        <v>858</v>
      </c>
      <c r="C101" s="21" t="s">
        <v>859</v>
      </c>
      <c r="D101" s="21" t="s">
        <v>860</v>
      </c>
      <c r="E101" s="21" t="s">
        <v>865</v>
      </c>
      <c r="F101" s="21" t="s">
        <v>861</v>
      </c>
      <c r="G101" s="21" t="s">
        <v>69</v>
      </c>
      <c r="H101" s="21" t="s">
        <v>10</v>
      </c>
      <c r="I101" s="21">
        <v>1</v>
      </c>
      <c r="J101" s="32">
        <v>42002</v>
      </c>
      <c r="K101" s="32">
        <v>42003</v>
      </c>
      <c r="L101" s="21" t="s">
        <v>496</v>
      </c>
      <c r="M101" s="21"/>
      <c r="N101" s="21" t="s">
        <v>30</v>
      </c>
    </row>
    <row r="102" spans="1:14">
      <c r="A102" s="21">
        <v>101</v>
      </c>
      <c r="B102" s="21" t="s">
        <v>862</v>
      </c>
      <c r="C102" s="21" t="s">
        <v>863</v>
      </c>
      <c r="D102" s="21" t="s">
        <v>864</v>
      </c>
      <c r="E102" s="21" t="s">
        <v>865</v>
      </c>
      <c r="F102" s="21">
        <v>68143918</v>
      </c>
      <c r="G102" s="21" t="s">
        <v>69</v>
      </c>
      <c r="H102" s="21" t="s">
        <v>10</v>
      </c>
      <c r="I102" s="21">
        <v>1</v>
      </c>
      <c r="J102" s="32">
        <v>42002</v>
      </c>
      <c r="K102" s="32">
        <v>42003</v>
      </c>
      <c r="L102" s="21" t="s">
        <v>496</v>
      </c>
      <c r="M102" s="21"/>
      <c r="N102" s="21" t="s">
        <v>30</v>
      </c>
    </row>
    <row r="103" spans="1:14">
      <c r="A103" s="21">
        <v>102</v>
      </c>
      <c r="B103" s="21" t="s">
        <v>866</v>
      </c>
      <c r="C103" s="21" t="s">
        <v>867</v>
      </c>
      <c r="D103" s="21" t="s">
        <v>868</v>
      </c>
      <c r="E103" s="21" t="s">
        <v>869</v>
      </c>
      <c r="F103" s="21">
        <v>68073744</v>
      </c>
      <c r="G103" s="21" t="s">
        <v>69</v>
      </c>
      <c r="H103" s="21" t="s">
        <v>11</v>
      </c>
      <c r="I103" s="21">
        <v>1</v>
      </c>
      <c r="J103" s="32">
        <v>42002</v>
      </c>
      <c r="K103" s="32">
        <v>42003</v>
      </c>
      <c r="L103" s="21" t="s">
        <v>496</v>
      </c>
      <c r="M103" s="21"/>
      <c r="N103" s="21" t="s">
        <v>30</v>
      </c>
    </row>
    <row r="104" spans="1:14">
      <c r="A104" s="21">
        <v>103</v>
      </c>
      <c r="B104" s="21" t="s">
        <v>876</v>
      </c>
      <c r="C104" s="21" t="s">
        <v>877</v>
      </c>
      <c r="D104" s="21" t="s">
        <v>878</v>
      </c>
      <c r="E104" s="21" t="s">
        <v>879</v>
      </c>
      <c r="F104" s="21">
        <v>68172622</v>
      </c>
      <c r="G104" s="21" t="s">
        <v>69</v>
      </c>
      <c r="H104" s="21" t="s">
        <v>10</v>
      </c>
      <c r="I104" s="21">
        <v>1</v>
      </c>
      <c r="J104" s="32">
        <v>42002</v>
      </c>
      <c r="K104" s="32">
        <v>42004</v>
      </c>
      <c r="L104" s="21" t="s">
        <v>496</v>
      </c>
      <c r="M104" s="21"/>
      <c r="N104" s="21" t="s">
        <v>49</v>
      </c>
    </row>
    <row r="105" spans="1:14">
      <c r="A105" s="21">
        <v>104</v>
      </c>
      <c r="B105" s="21" t="s">
        <v>880</v>
      </c>
      <c r="C105" s="21" t="s">
        <v>881</v>
      </c>
      <c r="D105" s="21" t="s">
        <v>882</v>
      </c>
      <c r="E105" s="21" t="s">
        <v>883</v>
      </c>
      <c r="F105" s="21">
        <v>68180272</v>
      </c>
      <c r="G105" s="21" t="s">
        <v>69</v>
      </c>
      <c r="H105" s="21" t="s">
        <v>12</v>
      </c>
      <c r="I105" s="21">
        <v>1</v>
      </c>
      <c r="J105" s="32">
        <v>42002</v>
      </c>
      <c r="K105" s="32">
        <v>42003</v>
      </c>
      <c r="L105" s="21" t="s">
        <v>496</v>
      </c>
      <c r="M105" s="21"/>
      <c r="N105" s="21" t="s">
        <v>49</v>
      </c>
    </row>
    <row r="106" spans="1:14">
      <c r="A106" s="21">
        <v>105</v>
      </c>
      <c r="B106" s="21" t="s">
        <v>884</v>
      </c>
      <c r="C106" s="21" t="s">
        <v>885</v>
      </c>
      <c r="D106" s="21" t="s">
        <v>886</v>
      </c>
      <c r="E106" s="21" t="s">
        <v>883</v>
      </c>
      <c r="F106" s="21">
        <v>68164010</v>
      </c>
      <c r="G106" s="21" t="s">
        <v>69</v>
      </c>
      <c r="H106" s="21" t="s">
        <v>12</v>
      </c>
      <c r="I106" s="21">
        <v>1</v>
      </c>
      <c r="J106" s="32">
        <v>42002</v>
      </c>
      <c r="K106" s="32">
        <v>42003</v>
      </c>
      <c r="L106" s="21" t="s">
        <v>496</v>
      </c>
      <c r="M106" s="21"/>
      <c r="N106" s="21" t="s">
        <v>49</v>
      </c>
    </row>
    <row r="107" spans="1:14">
      <c r="A107" s="21">
        <v>106</v>
      </c>
      <c r="B107" s="21" t="s">
        <v>887</v>
      </c>
      <c r="C107" s="21" t="s">
        <v>888</v>
      </c>
      <c r="D107" s="21" t="s">
        <v>889</v>
      </c>
      <c r="E107" s="21" t="s">
        <v>883</v>
      </c>
      <c r="F107" s="21">
        <v>68185204</v>
      </c>
      <c r="G107" s="21" t="s">
        <v>69</v>
      </c>
      <c r="H107" s="21" t="s">
        <v>12</v>
      </c>
      <c r="I107" s="21">
        <v>1</v>
      </c>
      <c r="J107" s="32">
        <v>42002</v>
      </c>
      <c r="K107" s="32">
        <v>42003</v>
      </c>
      <c r="L107" s="21" t="s">
        <v>496</v>
      </c>
      <c r="M107" s="21"/>
      <c r="N107" s="21" t="s">
        <v>49</v>
      </c>
    </row>
    <row r="108" spans="1:14">
      <c r="A108" s="21">
        <v>107</v>
      </c>
      <c r="B108" s="21" t="s">
        <v>890</v>
      </c>
      <c r="C108" s="21" t="s">
        <v>891</v>
      </c>
      <c r="D108" s="21" t="s">
        <v>892</v>
      </c>
      <c r="E108" s="21" t="s">
        <v>879</v>
      </c>
      <c r="F108" s="21">
        <v>68199432</v>
      </c>
      <c r="G108" s="21" t="s">
        <v>486</v>
      </c>
      <c r="H108" s="21" t="s">
        <v>10</v>
      </c>
      <c r="I108" s="21">
        <v>1</v>
      </c>
      <c r="J108" s="32">
        <v>42002</v>
      </c>
      <c r="K108" s="32">
        <v>42004</v>
      </c>
      <c r="L108" s="21" t="s">
        <v>508</v>
      </c>
      <c r="M108" s="21"/>
      <c r="N108" s="21" t="s">
        <v>49</v>
      </c>
    </row>
    <row r="109" spans="1:14">
      <c r="A109" s="21">
        <v>108</v>
      </c>
      <c r="B109" s="21" t="s">
        <v>893</v>
      </c>
      <c r="C109" s="21" t="s">
        <v>894</v>
      </c>
      <c r="D109" s="21" t="s">
        <v>895</v>
      </c>
      <c r="E109" s="21" t="s">
        <v>879</v>
      </c>
      <c r="F109" s="21">
        <v>68145996</v>
      </c>
      <c r="G109" s="21" t="s">
        <v>486</v>
      </c>
      <c r="H109" s="21" t="s">
        <v>10</v>
      </c>
      <c r="I109" s="21">
        <v>1</v>
      </c>
      <c r="J109" s="32">
        <v>42002</v>
      </c>
      <c r="K109" s="32">
        <v>42004</v>
      </c>
      <c r="L109" s="21" t="s">
        <v>508</v>
      </c>
      <c r="M109" s="21"/>
      <c r="N109" s="21" t="s">
        <v>49</v>
      </c>
    </row>
    <row r="110" spans="1:14">
      <c r="A110" s="21">
        <v>109</v>
      </c>
      <c r="B110" s="21" t="s">
        <v>896</v>
      </c>
      <c r="C110" s="21" t="s">
        <v>897</v>
      </c>
      <c r="D110" s="21" t="s">
        <v>898</v>
      </c>
      <c r="E110" s="21" t="s">
        <v>879</v>
      </c>
      <c r="F110" s="21">
        <v>68206940</v>
      </c>
      <c r="G110" s="21" t="s">
        <v>71</v>
      </c>
      <c r="H110" s="21" t="s">
        <v>10</v>
      </c>
      <c r="I110" s="21">
        <v>1</v>
      </c>
      <c r="J110" s="32">
        <v>42002</v>
      </c>
      <c r="K110" s="32">
        <v>42004</v>
      </c>
      <c r="L110" s="21" t="s">
        <v>899</v>
      </c>
      <c r="M110" s="21"/>
      <c r="N110" s="21" t="s">
        <v>49</v>
      </c>
    </row>
    <row r="111" spans="1:14">
      <c r="A111" s="21">
        <v>110</v>
      </c>
      <c r="B111" s="21" t="s">
        <v>900</v>
      </c>
      <c r="C111" s="21" t="s">
        <v>901</v>
      </c>
      <c r="D111" s="21" t="s">
        <v>902</v>
      </c>
      <c r="E111" s="21" t="s">
        <v>879</v>
      </c>
      <c r="F111" s="21">
        <v>68230824</v>
      </c>
      <c r="G111" s="21" t="s">
        <v>69</v>
      </c>
      <c r="H111" s="21" t="s">
        <v>10</v>
      </c>
      <c r="I111" s="21">
        <v>1</v>
      </c>
      <c r="J111" s="32">
        <v>42003</v>
      </c>
      <c r="K111" s="32">
        <v>42004</v>
      </c>
      <c r="L111" s="21" t="s">
        <v>496</v>
      </c>
      <c r="M111" s="21"/>
      <c r="N111" s="21" t="s">
        <v>49</v>
      </c>
    </row>
    <row r="112" spans="1:14">
      <c r="A112" s="21">
        <v>111</v>
      </c>
      <c r="B112" s="21" t="s">
        <v>903</v>
      </c>
      <c r="C112" s="21" t="s">
        <v>904</v>
      </c>
      <c r="D112" s="21" t="s">
        <v>905</v>
      </c>
      <c r="E112" s="21" t="s">
        <v>906</v>
      </c>
      <c r="F112" s="21" t="s">
        <v>907</v>
      </c>
      <c r="G112" s="21" t="s">
        <v>69</v>
      </c>
      <c r="H112" s="21" t="s">
        <v>12</v>
      </c>
      <c r="I112" s="21">
        <v>1</v>
      </c>
      <c r="J112" s="32">
        <v>42003</v>
      </c>
      <c r="K112" s="32">
        <v>42004</v>
      </c>
      <c r="L112" s="21" t="s">
        <v>496</v>
      </c>
      <c r="M112" s="21"/>
      <c r="N112" s="21" t="s">
        <v>49</v>
      </c>
    </row>
    <row r="113" spans="1:14">
      <c r="A113" s="21">
        <v>112</v>
      </c>
      <c r="B113" s="21" t="s">
        <v>871</v>
      </c>
      <c r="C113" s="21" t="s">
        <v>872</v>
      </c>
      <c r="D113" s="21" t="s">
        <v>873</v>
      </c>
      <c r="E113" s="21" t="s">
        <v>874</v>
      </c>
      <c r="F113" s="21">
        <v>68250620</v>
      </c>
      <c r="G113" s="21" t="s">
        <v>69</v>
      </c>
      <c r="H113" s="21" t="s">
        <v>11</v>
      </c>
      <c r="I113" s="21">
        <v>1</v>
      </c>
      <c r="J113" s="32">
        <v>42004</v>
      </c>
      <c r="K113" s="32">
        <v>42006</v>
      </c>
      <c r="L113" s="21" t="s">
        <v>496</v>
      </c>
      <c r="M113" s="21"/>
      <c r="N113" s="21" t="s">
        <v>30</v>
      </c>
    </row>
    <row r="114" spans="1:14">
      <c r="A114" s="21">
        <v>113</v>
      </c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S431"/>
  <sortState ref="B2:N113">
    <sortCondition ref="J2:J11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420"/>
  <sheetViews>
    <sheetView topLeftCell="H13" zoomScale="80" zoomScaleNormal="80" workbookViewId="0">
      <selection activeCell="S31" sqref="S31"/>
    </sheetView>
  </sheetViews>
  <sheetFormatPr defaultRowHeight="15"/>
  <cols>
    <col min="1" max="1" width="6.7109375" bestFit="1" customWidth="1"/>
    <col min="2" max="2" width="15" bestFit="1" customWidth="1"/>
    <col min="3" max="3" width="16" style="30" bestFit="1" customWidth="1"/>
    <col min="4" max="4" width="18.28515625" style="30" customWidth="1"/>
    <col min="5" max="5" width="43.42578125" customWidth="1"/>
    <col min="6" max="7" width="30.5703125" style="30" customWidth="1"/>
    <col min="8" max="8" width="14.42578125" customWidth="1"/>
    <col min="9" max="9" width="2.28515625" style="30" bestFit="1" customWidth="1"/>
    <col min="10" max="10" width="30.5703125" style="30" customWidth="1"/>
    <col min="11" max="11" width="30.5703125" style="32" customWidth="1"/>
    <col min="12" max="14" width="30.5703125" style="30" customWidth="1"/>
    <col min="15" max="15" width="21" bestFit="1" customWidth="1"/>
    <col min="16" max="16" width="8.85546875" bestFit="1" customWidth="1"/>
    <col min="18" max="18" width="8.7109375" bestFit="1" customWidth="1"/>
    <col min="19" max="19" width="7.42578125" bestFit="1" customWidth="1"/>
  </cols>
  <sheetData>
    <row r="1" spans="1:19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9">
      <c r="A2" s="21">
        <v>1</v>
      </c>
      <c r="B2" s="21" t="s">
        <v>27</v>
      </c>
      <c r="C2" s="21" t="s">
        <v>82</v>
      </c>
      <c r="D2" s="21" t="s">
        <v>83</v>
      </c>
      <c r="E2" s="21" t="s">
        <v>38</v>
      </c>
      <c r="F2" s="21">
        <v>66878490</v>
      </c>
      <c r="G2" s="21" t="s">
        <v>69</v>
      </c>
      <c r="H2" s="21" t="s">
        <v>10</v>
      </c>
      <c r="I2" s="21">
        <v>1</v>
      </c>
      <c r="J2" s="32">
        <v>41946</v>
      </c>
      <c r="K2" s="32">
        <v>41948</v>
      </c>
      <c r="L2" s="21" t="s">
        <v>321</v>
      </c>
      <c r="M2" s="21"/>
      <c r="N2" s="21" t="s">
        <v>30</v>
      </c>
      <c r="O2" s="29"/>
      <c r="P2" s="13"/>
      <c r="Q2" s="9"/>
      <c r="R2" s="22"/>
      <c r="S2" s="22"/>
    </row>
    <row r="3" spans="1:19">
      <c r="A3" s="21">
        <v>2</v>
      </c>
      <c r="B3" s="21" t="s">
        <v>28</v>
      </c>
      <c r="C3" s="21" t="s">
        <v>78</v>
      </c>
      <c r="D3" s="21" t="s">
        <v>79</v>
      </c>
      <c r="E3" s="21" t="s">
        <v>38</v>
      </c>
      <c r="F3" s="21">
        <v>66871652</v>
      </c>
      <c r="G3" s="21" t="s">
        <v>69</v>
      </c>
      <c r="H3" s="21" t="s">
        <v>10</v>
      </c>
      <c r="I3" s="21">
        <v>1</v>
      </c>
      <c r="J3" s="32">
        <v>41946</v>
      </c>
      <c r="K3" s="32">
        <v>41948</v>
      </c>
      <c r="L3" s="21" t="s">
        <v>321</v>
      </c>
      <c r="M3" s="21"/>
      <c r="N3" s="21" t="s">
        <v>30</v>
      </c>
      <c r="O3" s="12" t="s">
        <v>11</v>
      </c>
      <c r="P3" s="27">
        <f xml:space="preserve"> SUMIF(H2:H97,"cgc",(I2:I97))</f>
        <v>14</v>
      </c>
      <c r="Q3" s="9"/>
      <c r="R3" s="22"/>
      <c r="S3" s="22"/>
    </row>
    <row r="4" spans="1:19">
      <c r="A4" s="21">
        <v>3</v>
      </c>
      <c r="B4" s="21" t="s">
        <v>29</v>
      </c>
      <c r="C4" s="21" t="s">
        <v>80</v>
      </c>
      <c r="D4" s="21" t="s">
        <v>81</v>
      </c>
      <c r="E4" s="21" t="s">
        <v>38</v>
      </c>
      <c r="F4" s="21">
        <v>66872402</v>
      </c>
      <c r="G4" s="21" t="s">
        <v>69</v>
      </c>
      <c r="H4" s="21" t="s">
        <v>10</v>
      </c>
      <c r="I4" s="21">
        <v>1</v>
      </c>
      <c r="J4" s="32">
        <v>41946</v>
      </c>
      <c r="K4" s="32">
        <v>41948</v>
      </c>
      <c r="L4" s="21" t="s">
        <v>321</v>
      </c>
      <c r="M4" s="21"/>
      <c r="N4" s="21" t="s">
        <v>30</v>
      </c>
      <c r="O4" s="12" t="s">
        <v>10</v>
      </c>
      <c r="P4" s="27">
        <f xml:space="preserve"> SUMIF(H2:H97,"FDC", I2:I97)</f>
        <v>28</v>
      </c>
      <c r="Q4" s="9"/>
      <c r="R4" s="22"/>
      <c r="S4" s="22"/>
    </row>
    <row r="5" spans="1:19">
      <c r="A5" s="21">
        <v>4</v>
      </c>
      <c r="B5" s="21" t="s">
        <v>26</v>
      </c>
      <c r="C5" s="21" t="s">
        <v>76</v>
      </c>
      <c r="D5" s="21" t="s">
        <v>77</v>
      </c>
      <c r="E5" s="21" t="s">
        <v>37</v>
      </c>
      <c r="F5" s="21">
        <v>66813844</v>
      </c>
      <c r="G5" s="21" t="s">
        <v>69</v>
      </c>
      <c r="H5" s="21" t="s">
        <v>12</v>
      </c>
      <c r="I5" s="21">
        <v>1</v>
      </c>
      <c r="J5" s="32">
        <v>41947</v>
      </c>
      <c r="K5" s="32">
        <v>41948</v>
      </c>
      <c r="L5" s="21" t="s">
        <v>321</v>
      </c>
      <c r="M5" s="21"/>
      <c r="N5" s="21" t="s">
        <v>30</v>
      </c>
      <c r="O5" s="12" t="s">
        <v>12</v>
      </c>
      <c r="P5" s="27">
        <f xml:space="preserve"> SUMIF(H2:H97,"RDC", I2:I97)</f>
        <v>51</v>
      </c>
      <c r="Q5" s="9"/>
      <c r="R5" s="22"/>
      <c r="S5" s="22"/>
    </row>
    <row r="6" spans="1:19" ht="25.5">
      <c r="A6" s="21">
        <v>5</v>
      </c>
      <c r="B6" s="21" t="s">
        <v>41</v>
      </c>
      <c r="C6" s="21" t="s">
        <v>111</v>
      </c>
      <c r="D6" s="21" t="s">
        <v>112</v>
      </c>
      <c r="E6" s="21" t="s">
        <v>37</v>
      </c>
      <c r="F6" s="21">
        <v>66926082</v>
      </c>
      <c r="G6" s="21" t="s">
        <v>69</v>
      </c>
      <c r="H6" s="21" t="s">
        <v>12</v>
      </c>
      <c r="I6" s="21">
        <v>1</v>
      </c>
      <c r="J6" s="32">
        <v>41947</v>
      </c>
      <c r="K6" s="33">
        <v>41949</v>
      </c>
      <c r="L6" s="21" t="s">
        <v>110</v>
      </c>
      <c r="M6" s="21"/>
      <c r="N6" s="21" t="s">
        <v>43</v>
      </c>
      <c r="O6" s="12" t="s">
        <v>13</v>
      </c>
      <c r="P6" s="27">
        <f xml:space="preserve"> SUMIF(H2:H97,"SWISS", I2:I97)</f>
        <v>0</v>
      </c>
      <c r="Q6" s="9"/>
      <c r="R6" s="22"/>
      <c r="S6" s="22"/>
    </row>
    <row r="7" spans="1:19">
      <c r="A7" s="21">
        <v>6</v>
      </c>
      <c r="B7" s="21" t="s">
        <v>42</v>
      </c>
      <c r="C7" s="21" t="s">
        <v>113</v>
      </c>
      <c r="D7" s="21" t="s">
        <v>114</v>
      </c>
      <c r="E7" s="21" t="s">
        <v>37</v>
      </c>
      <c r="F7" s="21">
        <v>66915658</v>
      </c>
      <c r="G7" s="21" t="s">
        <v>69</v>
      </c>
      <c r="H7" s="21" t="s">
        <v>12</v>
      </c>
      <c r="I7" s="21">
        <v>1</v>
      </c>
      <c r="J7" s="32">
        <v>41947</v>
      </c>
      <c r="K7" s="32">
        <v>41948</v>
      </c>
      <c r="L7" s="21" t="s">
        <v>115</v>
      </c>
      <c r="M7" s="21"/>
      <c r="N7" s="21" t="s">
        <v>43</v>
      </c>
      <c r="O7" s="12" t="s">
        <v>14</v>
      </c>
      <c r="P7" s="27">
        <f xml:space="preserve"> SUMIF(H2:H97,"Poland", I2:I97)</f>
        <v>0</v>
      </c>
      <c r="Q7" s="9"/>
      <c r="R7" s="9"/>
      <c r="S7" s="9"/>
    </row>
    <row r="8" spans="1:19">
      <c r="A8" s="21">
        <v>7</v>
      </c>
      <c r="B8" s="21" t="s">
        <v>46</v>
      </c>
      <c r="C8" s="21" t="s">
        <v>88</v>
      </c>
      <c r="D8" s="21" t="s">
        <v>89</v>
      </c>
      <c r="E8" s="21" t="s">
        <v>48</v>
      </c>
      <c r="F8" s="21" t="s">
        <v>55</v>
      </c>
      <c r="G8" s="21" t="s">
        <v>90</v>
      </c>
      <c r="H8" s="21" t="s">
        <v>12</v>
      </c>
      <c r="I8" s="21">
        <v>1</v>
      </c>
      <c r="J8" s="32">
        <v>41947.420138888891</v>
      </c>
      <c r="K8" s="32">
        <v>41948</v>
      </c>
      <c r="L8" s="21" t="s">
        <v>92</v>
      </c>
      <c r="M8" s="21"/>
      <c r="N8" s="21" t="s">
        <v>49</v>
      </c>
      <c r="O8" s="14" t="s">
        <v>8</v>
      </c>
      <c r="P8" s="15">
        <f>SUM(P3:P7)</f>
        <v>93</v>
      </c>
      <c r="Q8" s="9"/>
      <c r="R8" s="9"/>
      <c r="S8" s="9"/>
    </row>
    <row r="9" spans="1:19">
      <c r="A9" s="21">
        <v>8</v>
      </c>
      <c r="B9" s="21" t="s">
        <v>45</v>
      </c>
      <c r="C9" s="21" t="s">
        <v>86</v>
      </c>
      <c r="D9" s="21" t="s">
        <v>87</v>
      </c>
      <c r="E9" s="21" t="s">
        <v>38</v>
      </c>
      <c r="F9" s="21">
        <v>66929102</v>
      </c>
      <c r="G9" s="21" t="s">
        <v>69</v>
      </c>
      <c r="H9" s="21" t="s">
        <v>10</v>
      </c>
      <c r="I9" s="21">
        <v>1</v>
      </c>
      <c r="J9" s="32">
        <v>41947.517361111109</v>
      </c>
      <c r="K9" s="32">
        <v>41948</v>
      </c>
      <c r="L9" s="21" t="s">
        <v>92</v>
      </c>
      <c r="M9" s="21"/>
      <c r="N9" s="21" t="s">
        <v>49</v>
      </c>
      <c r="Q9" s="9"/>
      <c r="R9" s="9"/>
      <c r="S9" s="9"/>
    </row>
    <row r="10" spans="1:19" ht="25.5">
      <c r="A10" s="21">
        <v>9</v>
      </c>
      <c r="B10" s="21" t="s">
        <v>40</v>
      </c>
      <c r="C10" s="21" t="s">
        <v>108</v>
      </c>
      <c r="D10" s="21" t="s">
        <v>109</v>
      </c>
      <c r="E10" s="21" t="s">
        <v>37</v>
      </c>
      <c r="F10" s="21">
        <v>66915658</v>
      </c>
      <c r="G10" s="21" t="s">
        <v>69</v>
      </c>
      <c r="H10" s="21" t="s">
        <v>12</v>
      </c>
      <c r="I10" s="21">
        <v>1</v>
      </c>
      <c r="J10" s="32">
        <v>41948</v>
      </c>
      <c r="K10" s="33">
        <v>41949</v>
      </c>
      <c r="L10" s="21" t="s">
        <v>110</v>
      </c>
      <c r="M10" s="21"/>
      <c r="N10" s="21" t="s">
        <v>43</v>
      </c>
      <c r="Q10" s="9"/>
      <c r="R10" s="9"/>
      <c r="S10" s="9"/>
    </row>
    <row r="11" spans="1:19" ht="22.5" customHeight="1">
      <c r="A11" s="21">
        <v>10</v>
      </c>
      <c r="B11" s="21" t="s">
        <v>44</v>
      </c>
      <c r="C11" s="21" t="s">
        <v>84</v>
      </c>
      <c r="D11" s="21" t="s">
        <v>85</v>
      </c>
      <c r="E11" s="21" t="s">
        <v>47</v>
      </c>
      <c r="F11" s="21" t="s">
        <v>54</v>
      </c>
      <c r="G11" s="21" t="s">
        <v>69</v>
      </c>
      <c r="H11" s="21" t="s">
        <v>12</v>
      </c>
      <c r="I11" s="21">
        <v>1</v>
      </c>
      <c r="J11" s="32">
        <v>41948.46875</v>
      </c>
      <c r="K11" s="32">
        <v>41949</v>
      </c>
      <c r="L11" s="21" t="s">
        <v>91</v>
      </c>
      <c r="M11" s="21"/>
      <c r="N11" s="21" t="s">
        <v>49</v>
      </c>
      <c r="O11" s="28" t="s">
        <v>32</v>
      </c>
      <c r="P11" s="28" t="s">
        <v>57</v>
      </c>
      <c r="Q11" s="9"/>
      <c r="R11" s="9"/>
      <c r="S11" s="9"/>
    </row>
    <row r="12" spans="1:19">
      <c r="A12" s="21">
        <v>11</v>
      </c>
      <c r="B12" s="21" t="s">
        <v>21</v>
      </c>
      <c r="C12" s="21" t="s">
        <v>63</v>
      </c>
      <c r="D12" s="21" t="s">
        <v>64</v>
      </c>
      <c r="E12" s="21" t="s">
        <v>33</v>
      </c>
      <c r="F12" s="21" t="s">
        <v>50</v>
      </c>
      <c r="G12" s="21" t="s">
        <v>69</v>
      </c>
      <c r="H12" s="21" t="s">
        <v>10</v>
      </c>
      <c r="I12" s="21">
        <v>1</v>
      </c>
      <c r="J12" s="32">
        <v>41949</v>
      </c>
      <c r="K12" s="32">
        <v>41952</v>
      </c>
      <c r="L12" s="21" t="s">
        <v>321</v>
      </c>
      <c r="M12" s="21"/>
      <c r="N12" s="21" t="s">
        <v>30</v>
      </c>
      <c r="O12" s="12" t="s">
        <v>15</v>
      </c>
      <c r="P12" s="11">
        <f>SUMIF(H2:H97, "SRDF",I2:I97)</f>
        <v>3</v>
      </c>
      <c r="Q12" s="9"/>
      <c r="R12" s="9"/>
      <c r="S12" s="9"/>
    </row>
    <row r="13" spans="1:19">
      <c r="A13" s="21">
        <v>12</v>
      </c>
      <c r="B13" s="21" t="s">
        <v>22</v>
      </c>
      <c r="C13" s="21" t="s">
        <v>61</v>
      </c>
      <c r="D13" s="21" t="s">
        <v>62</v>
      </c>
      <c r="E13" s="21" t="s">
        <v>34</v>
      </c>
      <c r="F13" s="21" t="s">
        <v>53</v>
      </c>
      <c r="G13" s="21" t="s">
        <v>69</v>
      </c>
      <c r="H13" s="21" t="s">
        <v>10</v>
      </c>
      <c r="I13" s="21">
        <v>1</v>
      </c>
      <c r="J13" s="32">
        <v>41949</v>
      </c>
      <c r="K13" s="32">
        <v>41952</v>
      </c>
      <c r="L13" s="21" t="s">
        <v>321</v>
      </c>
      <c r="M13" s="21"/>
      <c r="N13" s="21" t="s">
        <v>30</v>
      </c>
      <c r="O13" s="12" t="s">
        <v>16</v>
      </c>
      <c r="P13" s="11">
        <f>SUMIF(H2:H97,"bcv",I2:I97)</f>
        <v>0</v>
      </c>
      <c r="Q13" s="9"/>
      <c r="R13" s="9"/>
      <c r="S13" s="9"/>
    </row>
    <row r="14" spans="1:19">
      <c r="A14" s="21">
        <v>13</v>
      </c>
      <c r="B14" s="21" t="s">
        <v>23</v>
      </c>
      <c r="C14" s="21" t="s">
        <v>67</v>
      </c>
      <c r="D14" s="21" t="s">
        <v>68</v>
      </c>
      <c r="E14" s="21" t="s">
        <v>35</v>
      </c>
      <c r="F14" s="21" t="s">
        <v>52</v>
      </c>
      <c r="G14" s="21" t="s">
        <v>70</v>
      </c>
      <c r="H14" s="21" t="s">
        <v>11</v>
      </c>
      <c r="I14" s="21">
        <v>1</v>
      </c>
      <c r="J14" s="32">
        <v>41949</v>
      </c>
      <c r="K14" s="32">
        <v>41950</v>
      </c>
      <c r="L14" s="21" t="s">
        <v>93</v>
      </c>
      <c r="M14" s="21"/>
      <c r="N14" s="21" t="s">
        <v>30</v>
      </c>
      <c r="O14" s="14" t="s">
        <v>8</v>
      </c>
      <c r="P14" s="15">
        <f>SUM(P12:P13)</f>
        <v>3</v>
      </c>
      <c r="Q14" s="9"/>
      <c r="R14" s="9"/>
      <c r="S14" s="9"/>
    </row>
    <row r="15" spans="1:19">
      <c r="A15" s="21">
        <v>14</v>
      </c>
      <c r="B15" s="21" t="s">
        <v>24</v>
      </c>
      <c r="C15" s="21" t="s">
        <v>66</v>
      </c>
      <c r="D15" s="21" t="s">
        <v>65</v>
      </c>
      <c r="E15" s="21" t="s">
        <v>35</v>
      </c>
      <c r="F15" s="21" t="s">
        <v>51</v>
      </c>
      <c r="G15" s="21" t="s">
        <v>71</v>
      </c>
      <c r="H15" s="21" t="s">
        <v>11</v>
      </c>
      <c r="I15" s="21">
        <v>1</v>
      </c>
      <c r="J15" s="32">
        <v>41949</v>
      </c>
      <c r="K15" s="32">
        <v>41950</v>
      </c>
      <c r="L15" s="21" t="s">
        <v>94</v>
      </c>
      <c r="M15" s="21"/>
      <c r="N15" s="21" t="s">
        <v>30</v>
      </c>
      <c r="Q15" s="9"/>
      <c r="R15" s="9"/>
      <c r="S15" s="9"/>
    </row>
    <row r="16" spans="1:19">
      <c r="A16" s="21">
        <v>15</v>
      </c>
      <c r="B16" s="21" t="s">
        <v>25</v>
      </c>
      <c r="C16" s="21" t="s">
        <v>72</v>
      </c>
      <c r="D16" s="21" t="s">
        <v>73</v>
      </c>
      <c r="E16" s="21" t="s">
        <v>36</v>
      </c>
      <c r="F16" s="21">
        <v>66886628</v>
      </c>
      <c r="G16" s="21" t="s">
        <v>74</v>
      </c>
      <c r="H16" s="21" t="s">
        <v>12</v>
      </c>
      <c r="I16" s="21">
        <v>1</v>
      </c>
      <c r="J16" s="32">
        <v>41949</v>
      </c>
      <c r="K16" s="32">
        <v>41953</v>
      </c>
      <c r="L16" s="21" t="s">
        <v>103</v>
      </c>
      <c r="M16" s="21"/>
      <c r="N16" s="21" t="s">
        <v>30</v>
      </c>
      <c r="Q16" s="30"/>
      <c r="R16" s="9"/>
      <c r="S16" s="9"/>
    </row>
    <row r="17" spans="1:19">
      <c r="A17" s="21">
        <v>16</v>
      </c>
      <c r="B17" s="21" t="s">
        <v>95</v>
      </c>
      <c r="C17" s="21" t="s">
        <v>96</v>
      </c>
      <c r="D17" s="21" t="s">
        <v>97</v>
      </c>
      <c r="E17" s="21" t="s">
        <v>98</v>
      </c>
      <c r="F17" s="21">
        <v>67034194</v>
      </c>
      <c r="G17" s="21" t="s">
        <v>69</v>
      </c>
      <c r="H17" s="21" t="s">
        <v>12</v>
      </c>
      <c r="I17" s="21">
        <v>1</v>
      </c>
      <c r="J17" s="32">
        <v>41953</v>
      </c>
      <c r="K17" s="32">
        <v>41954</v>
      </c>
      <c r="L17" s="21" t="s">
        <v>321</v>
      </c>
      <c r="M17" s="21"/>
      <c r="N17" s="21" t="s">
        <v>30</v>
      </c>
      <c r="O17" s="13" t="s">
        <v>5</v>
      </c>
      <c r="P17" s="13" t="s">
        <v>0</v>
      </c>
      <c r="Q17" s="30"/>
      <c r="R17" s="9"/>
    </row>
    <row r="18" spans="1:19">
      <c r="A18" s="21">
        <v>17</v>
      </c>
      <c r="B18" s="21" t="s">
        <v>99</v>
      </c>
      <c r="C18" s="21" t="s">
        <v>100</v>
      </c>
      <c r="D18" s="21" t="s">
        <v>101</v>
      </c>
      <c r="E18" s="21" t="s">
        <v>98</v>
      </c>
      <c r="F18" s="21" t="s">
        <v>102</v>
      </c>
      <c r="G18" s="21" t="s">
        <v>69</v>
      </c>
      <c r="H18" s="21" t="s">
        <v>12</v>
      </c>
      <c r="I18" s="21">
        <v>1</v>
      </c>
      <c r="J18" s="32">
        <v>41953</v>
      </c>
      <c r="K18" s="32">
        <v>41954</v>
      </c>
      <c r="L18" s="21" t="s">
        <v>321</v>
      </c>
      <c r="M18" s="21"/>
      <c r="N18" s="21" t="s">
        <v>30</v>
      </c>
      <c r="O18" s="12" t="s">
        <v>6</v>
      </c>
      <c r="P18" s="10">
        <f>SUMIF(H2:H97,"oth",J2:J97)</f>
        <v>0</v>
      </c>
      <c r="Q18" s="9"/>
      <c r="R18" s="9"/>
    </row>
    <row r="19" spans="1:19">
      <c r="A19" s="21">
        <v>18</v>
      </c>
      <c r="B19" s="21" t="s">
        <v>104</v>
      </c>
      <c r="C19" s="21" t="s">
        <v>105</v>
      </c>
      <c r="D19" s="21" t="s">
        <v>106</v>
      </c>
      <c r="E19" s="21" t="s">
        <v>98</v>
      </c>
      <c r="F19" s="21">
        <v>66943514</v>
      </c>
      <c r="G19" s="21" t="s">
        <v>69</v>
      </c>
      <c r="H19" s="21" t="s">
        <v>12</v>
      </c>
      <c r="I19" s="21">
        <v>1</v>
      </c>
      <c r="J19" s="32">
        <v>41953</v>
      </c>
      <c r="K19" s="32">
        <v>41954</v>
      </c>
      <c r="L19" s="21" t="s">
        <v>107</v>
      </c>
      <c r="M19" s="21"/>
      <c r="N19" s="21" t="s">
        <v>30</v>
      </c>
      <c r="O19" s="16"/>
      <c r="P19" s="17"/>
      <c r="Q19" s="9"/>
      <c r="R19" s="9"/>
    </row>
    <row r="20" spans="1:19">
      <c r="A20" s="21">
        <v>19</v>
      </c>
      <c r="B20" s="21" t="s">
        <v>138</v>
      </c>
      <c r="C20" s="21" t="s">
        <v>66</v>
      </c>
      <c r="D20" s="21" t="s">
        <v>66</v>
      </c>
      <c r="E20" s="21" t="s">
        <v>136</v>
      </c>
      <c r="F20" s="21"/>
      <c r="G20" s="21" t="s">
        <v>137</v>
      </c>
      <c r="H20" s="21" t="s">
        <v>15</v>
      </c>
      <c r="I20" s="21">
        <v>1</v>
      </c>
      <c r="J20" s="32">
        <v>41953</v>
      </c>
      <c r="K20" s="32">
        <v>41957</v>
      </c>
      <c r="L20" s="21" t="s">
        <v>464</v>
      </c>
      <c r="M20" s="21"/>
      <c r="N20" s="21" t="s">
        <v>49</v>
      </c>
      <c r="O20" s="18" t="s">
        <v>7</v>
      </c>
      <c r="P20" s="19">
        <f>SUM(P18:P19)</f>
        <v>0</v>
      </c>
      <c r="Q20" s="9"/>
      <c r="R20" s="9"/>
    </row>
    <row r="21" spans="1:19">
      <c r="A21" s="21">
        <v>20</v>
      </c>
      <c r="B21" s="21" t="s">
        <v>116</v>
      </c>
      <c r="C21" s="21" t="s">
        <v>117</v>
      </c>
      <c r="D21" s="21" t="s">
        <v>118</v>
      </c>
      <c r="E21" s="21" t="s">
        <v>119</v>
      </c>
      <c r="F21" s="21">
        <v>67085006</v>
      </c>
      <c r="G21" s="21" t="s">
        <v>69</v>
      </c>
      <c r="H21" s="21" t="s">
        <v>10</v>
      </c>
      <c r="I21" s="21">
        <v>1</v>
      </c>
      <c r="J21" s="32">
        <v>41954</v>
      </c>
      <c r="K21" s="32">
        <v>41955</v>
      </c>
      <c r="L21" s="21" t="s">
        <v>321</v>
      </c>
      <c r="M21" s="21"/>
      <c r="N21" s="21" t="s">
        <v>49</v>
      </c>
      <c r="Q21" s="9"/>
      <c r="R21" s="9"/>
    </row>
    <row r="22" spans="1:19">
      <c r="A22" s="21">
        <v>21</v>
      </c>
      <c r="B22" s="21" t="s">
        <v>120</v>
      </c>
      <c r="C22" s="21" t="s">
        <v>121</v>
      </c>
      <c r="D22" s="21" t="s">
        <v>122</v>
      </c>
      <c r="E22" s="21" t="s">
        <v>123</v>
      </c>
      <c r="F22" s="21">
        <v>66993306</v>
      </c>
      <c r="G22" s="21" t="s">
        <v>74</v>
      </c>
      <c r="H22" s="21" t="s">
        <v>11</v>
      </c>
      <c r="I22" s="21">
        <v>1</v>
      </c>
      <c r="J22" s="32">
        <v>41954</v>
      </c>
      <c r="K22" s="32">
        <v>41960</v>
      </c>
      <c r="L22" s="21" t="s">
        <v>103</v>
      </c>
      <c r="M22" s="21"/>
      <c r="N22" s="21" t="s">
        <v>49</v>
      </c>
      <c r="Q22" s="9"/>
      <c r="R22" s="9"/>
    </row>
    <row r="23" spans="1:19">
      <c r="A23" s="21">
        <v>22</v>
      </c>
      <c r="B23" s="21" t="s">
        <v>125</v>
      </c>
      <c r="C23" s="21" t="s">
        <v>126</v>
      </c>
      <c r="D23" s="21" t="s">
        <v>124</v>
      </c>
      <c r="E23" s="21" t="s">
        <v>133</v>
      </c>
      <c r="F23" s="21">
        <v>66943514</v>
      </c>
      <c r="G23" s="21" t="s">
        <v>69</v>
      </c>
      <c r="H23" s="21" t="s">
        <v>12</v>
      </c>
      <c r="I23" s="21">
        <v>1</v>
      </c>
      <c r="J23" s="32">
        <v>41954</v>
      </c>
      <c r="K23" s="32">
        <v>41956</v>
      </c>
      <c r="L23" s="21" t="s">
        <v>321</v>
      </c>
      <c r="M23" s="21"/>
      <c r="N23" s="21" t="s">
        <v>30</v>
      </c>
      <c r="O23" s="28" t="s">
        <v>56</v>
      </c>
      <c r="P23" s="28" t="s">
        <v>57</v>
      </c>
      <c r="Q23" s="9"/>
      <c r="R23" s="9"/>
    </row>
    <row r="24" spans="1:19">
      <c r="A24" s="21">
        <v>23</v>
      </c>
      <c r="B24" s="21" t="s">
        <v>128</v>
      </c>
      <c r="C24" s="21" t="s">
        <v>129</v>
      </c>
      <c r="D24" s="21" t="s">
        <v>127</v>
      </c>
      <c r="E24" s="21" t="s">
        <v>134</v>
      </c>
      <c r="F24" s="21">
        <v>67062188</v>
      </c>
      <c r="G24" s="21" t="s">
        <v>69</v>
      </c>
      <c r="H24" s="21" t="s">
        <v>10</v>
      </c>
      <c r="I24" s="21">
        <v>1</v>
      </c>
      <c r="J24" s="32">
        <v>41954</v>
      </c>
      <c r="K24" s="32">
        <v>41955</v>
      </c>
      <c r="L24" s="21" t="s">
        <v>321</v>
      </c>
      <c r="M24" s="21"/>
      <c r="N24" s="21" t="s">
        <v>30</v>
      </c>
      <c r="O24" s="12" t="s">
        <v>30</v>
      </c>
      <c r="P24" s="27">
        <f>SUMIF(N2:N97,"Sankaralingam Manivel",I2:I97)</f>
        <v>31</v>
      </c>
      <c r="Q24" s="9"/>
      <c r="R24" s="9"/>
    </row>
    <row r="25" spans="1:19">
      <c r="A25" s="21">
        <v>24</v>
      </c>
      <c r="B25" s="21" t="s">
        <v>131</v>
      </c>
      <c r="C25" s="21" t="s">
        <v>132</v>
      </c>
      <c r="D25" s="21" t="s">
        <v>130</v>
      </c>
      <c r="E25" s="21" t="s">
        <v>133</v>
      </c>
      <c r="F25" s="21">
        <v>67087806</v>
      </c>
      <c r="G25" s="21" t="s">
        <v>69</v>
      </c>
      <c r="H25" s="21" t="s">
        <v>12</v>
      </c>
      <c r="I25" s="21">
        <v>1</v>
      </c>
      <c r="J25" s="32">
        <v>41954</v>
      </c>
      <c r="K25" s="32">
        <v>41955</v>
      </c>
      <c r="L25" s="21" t="s">
        <v>321</v>
      </c>
      <c r="M25" s="21"/>
      <c r="N25" s="21" t="s">
        <v>30</v>
      </c>
      <c r="O25" s="12" t="s">
        <v>49</v>
      </c>
      <c r="P25" s="27">
        <f>SUMIF(N2:N97,"Narasimhara Nelluri",I2:I97)</f>
        <v>35</v>
      </c>
      <c r="Q25" s="9"/>
      <c r="R25" s="9"/>
    </row>
    <row r="26" spans="1:19">
      <c r="A26" s="21">
        <v>25</v>
      </c>
      <c r="B26" s="21" t="s">
        <v>139</v>
      </c>
      <c r="C26" s="21" t="s">
        <v>140</v>
      </c>
      <c r="D26" s="21" t="s">
        <v>141</v>
      </c>
      <c r="E26" s="21" t="s">
        <v>142</v>
      </c>
      <c r="F26" s="21">
        <v>67031176</v>
      </c>
      <c r="G26" s="21" t="s">
        <v>74</v>
      </c>
      <c r="H26" s="21" t="s">
        <v>12</v>
      </c>
      <c r="I26" s="21">
        <v>1</v>
      </c>
      <c r="J26" s="32">
        <v>41955</v>
      </c>
      <c r="K26" s="32">
        <v>41960</v>
      </c>
      <c r="L26" s="21" t="s">
        <v>103</v>
      </c>
      <c r="M26" s="21"/>
      <c r="N26" s="21" t="s">
        <v>49</v>
      </c>
      <c r="O26" s="12" t="s">
        <v>43</v>
      </c>
      <c r="P26" s="27">
        <f>SUMIF(N2:N97,"Novadaniel Joshua",I2:I97)</f>
        <v>30</v>
      </c>
      <c r="Q26" s="30"/>
      <c r="R26" s="30"/>
      <c r="S26" s="30"/>
    </row>
    <row r="27" spans="1:19">
      <c r="A27" s="21">
        <v>26</v>
      </c>
      <c r="B27" s="21" t="s">
        <v>217</v>
      </c>
      <c r="C27" s="21" t="s">
        <v>218</v>
      </c>
      <c r="D27" s="21" t="s">
        <v>219</v>
      </c>
      <c r="E27" s="21" t="s">
        <v>220</v>
      </c>
      <c r="F27" s="21">
        <v>67046638</v>
      </c>
      <c r="G27" s="21" t="s">
        <v>69</v>
      </c>
      <c r="H27" s="21" t="s">
        <v>12</v>
      </c>
      <c r="I27" s="21">
        <v>1</v>
      </c>
      <c r="J27" s="32">
        <v>41955</v>
      </c>
      <c r="K27" s="32">
        <v>41960</v>
      </c>
      <c r="L27" s="21" t="s">
        <v>216</v>
      </c>
      <c r="M27" s="21"/>
      <c r="N27" s="21" t="s">
        <v>43</v>
      </c>
      <c r="O27" s="14" t="s">
        <v>8</v>
      </c>
      <c r="P27" s="15">
        <f>SUM(P24:P26)</f>
        <v>96</v>
      </c>
      <c r="Q27" s="30"/>
      <c r="R27" s="30"/>
      <c r="S27" s="30"/>
    </row>
    <row r="28" spans="1:19">
      <c r="A28" s="21">
        <v>27</v>
      </c>
      <c r="B28" s="21" t="s">
        <v>135</v>
      </c>
      <c r="C28" s="21" t="s">
        <v>66</v>
      </c>
      <c r="D28" s="21" t="s">
        <v>66</v>
      </c>
      <c r="E28" s="21" t="s">
        <v>136</v>
      </c>
      <c r="F28" s="21"/>
      <c r="G28" s="21" t="s">
        <v>137</v>
      </c>
      <c r="H28" s="21" t="s">
        <v>15</v>
      </c>
      <c r="I28" s="21">
        <v>1</v>
      </c>
      <c r="J28" s="32">
        <v>41956</v>
      </c>
      <c r="K28" s="32">
        <v>41956</v>
      </c>
      <c r="L28" s="21" t="s">
        <v>92</v>
      </c>
      <c r="M28" s="21"/>
      <c r="N28" s="21" t="s">
        <v>30</v>
      </c>
      <c r="Q28" s="9"/>
      <c r="R28" s="9"/>
    </row>
    <row r="29" spans="1:19">
      <c r="A29" s="21">
        <v>28</v>
      </c>
      <c r="B29" s="21" t="s">
        <v>212</v>
      </c>
      <c r="C29" s="21" t="s">
        <v>213</v>
      </c>
      <c r="D29" s="21" t="s">
        <v>214</v>
      </c>
      <c r="E29" s="21" t="s">
        <v>215</v>
      </c>
      <c r="F29" s="21">
        <v>67129610</v>
      </c>
      <c r="G29" s="21" t="s">
        <v>69</v>
      </c>
      <c r="H29" s="21" t="s">
        <v>11</v>
      </c>
      <c r="I29" s="21">
        <v>1</v>
      </c>
      <c r="J29" s="32">
        <v>41956</v>
      </c>
      <c r="K29" s="32">
        <v>41960</v>
      </c>
      <c r="L29" s="21" t="s">
        <v>216</v>
      </c>
      <c r="M29" s="21"/>
      <c r="N29" s="21" t="s">
        <v>43</v>
      </c>
      <c r="Q29" s="9"/>
      <c r="R29" s="9"/>
    </row>
    <row r="30" spans="1:19" ht="25.5">
      <c r="A30" s="21">
        <v>29</v>
      </c>
      <c r="B30" s="21" t="s">
        <v>239</v>
      </c>
      <c r="C30" s="21" t="s">
        <v>240</v>
      </c>
      <c r="D30" s="21" t="s">
        <v>241</v>
      </c>
      <c r="E30" s="21" t="s">
        <v>242</v>
      </c>
      <c r="F30" s="21" t="s">
        <v>243</v>
      </c>
      <c r="G30" s="21" t="s">
        <v>69</v>
      </c>
      <c r="H30" s="21" t="s">
        <v>10</v>
      </c>
      <c r="I30" s="21">
        <v>1</v>
      </c>
      <c r="J30" s="32">
        <v>41956</v>
      </c>
      <c r="K30" s="32">
        <v>41957</v>
      </c>
      <c r="L30" s="21" t="s">
        <v>110</v>
      </c>
      <c r="M30" s="21"/>
      <c r="N30" s="21" t="s">
        <v>49</v>
      </c>
    </row>
    <row r="31" spans="1:19" ht="25.5">
      <c r="A31" s="21">
        <v>30</v>
      </c>
      <c r="B31" s="21" t="s">
        <v>244</v>
      </c>
      <c r="C31" s="21" t="s">
        <v>245</v>
      </c>
      <c r="D31" s="21" t="s">
        <v>246</v>
      </c>
      <c r="E31" s="21" t="s">
        <v>242</v>
      </c>
      <c r="F31" s="21">
        <v>67145974</v>
      </c>
      <c r="G31" s="21" t="s">
        <v>247</v>
      </c>
      <c r="H31" s="21" t="s">
        <v>10</v>
      </c>
      <c r="I31" s="21">
        <v>1</v>
      </c>
      <c r="J31" s="32">
        <v>41956</v>
      </c>
      <c r="K31" s="32">
        <v>41957</v>
      </c>
      <c r="L31" s="21" t="s">
        <v>248</v>
      </c>
      <c r="M31" s="21"/>
      <c r="N31" s="21" t="s">
        <v>49</v>
      </c>
      <c r="O31" s="28" t="s">
        <v>59</v>
      </c>
      <c r="P31" s="28" t="s">
        <v>57</v>
      </c>
    </row>
    <row r="32" spans="1:19" ht="25.5">
      <c r="A32" s="21">
        <v>31</v>
      </c>
      <c r="B32" s="21" t="s">
        <v>249</v>
      </c>
      <c r="C32" s="21" t="s">
        <v>250</v>
      </c>
      <c r="D32" s="21" t="s">
        <v>251</v>
      </c>
      <c r="E32" s="21" t="s">
        <v>242</v>
      </c>
      <c r="F32" s="21">
        <v>67115818</v>
      </c>
      <c r="G32" s="21" t="s">
        <v>69</v>
      </c>
      <c r="H32" s="21" t="s">
        <v>10</v>
      </c>
      <c r="I32" s="21">
        <v>1</v>
      </c>
      <c r="J32" s="32">
        <v>41956</v>
      </c>
      <c r="K32" s="32">
        <v>41957</v>
      </c>
      <c r="L32" s="21" t="s">
        <v>110</v>
      </c>
      <c r="M32" s="21"/>
      <c r="N32" s="21" t="s">
        <v>49</v>
      </c>
      <c r="O32" s="12" t="s">
        <v>69</v>
      </c>
      <c r="P32" s="50">
        <f>SUMIF(G:G,"Disk replacement",I:I)</f>
        <v>69</v>
      </c>
    </row>
    <row r="33" spans="1:16">
      <c r="A33" s="21">
        <v>32</v>
      </c>
      <c r="B33" s="21" t="s">
        <v>211</v>
      </c>
      <c r="C33" s="21" t="s">
        <v>66</v>
      </c>
      <c r="D33" s="21" t="s">
        <v>66</v>
      </c>
      <c r="E33" s="21" t="s">
        <v>136</v>
      </c>
      <c r="F33" s="21"/>
      <c r="G33" s="21" t="s">
        <v>137</v>
      </c>
      <c r="H33" s="21" t="s">
        <v>15</v>
      </c>
      <c r="I33" s="21">
        <v>1</v>
      </c>
      <c r="J33" s="32">
        <v>41957</v>
      </c>
      <c r="K33" s="32">
        <v>41960</v>
      </c>
      <c r="L33" s="21" t="s">
        <v>465</v>
      </c>
      <c r="M33" s="21"/>
      <c r="N33" s="21" t="s">
        <v>49</v>
      </c>
      <c r="O33" s="12" t="s">
        <v>74</v>
      </c>
      <c r="P33" s="50">
        <f>SUMIF(G:G,"SPS replacement",I:I)</f>
        <v>6</v>
      </c>
    </row>
    <row r="34" spans="1:16">
      <c r="A34" s="21">
        <v>33</v>
      </c>
      <c r="B34" s="21" t="s">
        <v>221</v>
      </c>
      <c r="C34" s="21" t="s">
        <v>222</v>
      </c>
      <c r="D34" s="21" t="s">
        <v>223</v>
      </c>
      <c r="E34" s="21" t="s">
        <v>224</v>
      </c>
      <c r="F34" s="21">
        <v>67131586</v>
      </c>
      <c r="G34" s="21" t="s">
        <v>90</v>
      </c>
      <c r="H34" s="21" t="s">
        <v>12</v>
      </c>
      <c r="I34" s="21">
        <v>1</v>
      </c>
      <c r="J34" s="32">
        <v>41957</v>
      </c>
      <c r="K34" s="32">
        <v>41960</v>
      </c>
      <c r="L34" s="21" t="s">
        <v>216</v>
      </c>
      <c r="M34" s="21" t="s">
        <v>327</v>
      </c>
      <c r="N34" s="21" t="s">
        <v>43</v>
      </c>
      <c r="O34" s="12" t="s">
        <v>90</v>
      </c>
      <c r="P34" s="50">
        <f>SUMIF(G:G,"SFP Replacement",I:I)</f>
        <v>7</v>
      </c>
    </row>
    <row r="35" spans="1:16" ht="25.5">
      <c r="A35" s="21">
        <v>34</v>
      </c>
      <c r="B35" s="21" t="s">
        <v>225</v>
      </c>
      <c r="C35" s="21" t="s">
        <v>226</v>
      </c>
      <c r="D35" s="21" t="s">
        <v>227</v>
      </c>
      <c r="E35" s="21" t="s">
        <v>228</v>
      </c>
      <c r="F35" s="21">
        <v>67129610</v>
      </c>
      <c r="G35" s="21" t="s">
        <v>69</v>
      </c>
      <c r="H35" s="21" t="s">
        <v>11</v>
      </c>
      <c r="I35" s="21">
        <v>1</v>
      </c>
      <c r="J35" s="32">
        <v>41957</v>
      </c>
      <c r="K35" s="32">
        <v>41960</v>
      </c>
      <c r="L35" s="21" t="s">
        <v>110</v>
      </c>
      <c r="M35" s="21"/>
      <c r="N35" s="21" t="s">
        <v>43</v>
      </c>
      <c r="O35" s="12" t="s">
        <v>247</v>
      </c>
      <c r="P35" s="50">
        <f>SUMIF(G:G,"Supervisor module replacement",I:I)</f>
        <v>1</v>
      </c>
    </row>
    <row r="36" spans="1:16" ht="25.5">
      <c r="A36" s="21">
        <v>35</v>
      </c>
      <c r="B36" s="21" t="s">
        <v>229</v>
      </c>
      <c r="C36" s="21" t="s">
        <v>230</v>
      </c>
      <c r="D36" s="21" t="s">
        <v>231</v>
      </c>
      <c r="E36" s="21" t="s">
        <v>224</v>
      </c>
      <c r="F36" s="21">
        <v>67046638</v>
      </c>
      <c r="G36" s="21" t="s">
        <v>69</v>
      </c>
      <c r="H36" s="21" t="s">
        <v>12</v>
      </c>
      <c r="I36" s="21">
        <v>1</v>
      </c>
      <c r="J36" s="32">
        <v>41957</v>
      </c>
      <c r="K36" s="32">
        <v>41960</v>
      </c>
      <c r="L36" s="21" t="s">
        <v>216</v>
      </c>
      <c r="M36" s="21" t="s">
        <v>327</v>
      </c>
      <c r="N36" s="21" t="s">
        <v>43</v>
      </c>
      <c r="O36" s="12" t="s">
        <v>71</v>
      </c>
      <c r="P36" s="50">
        <f>SUMIF(G:G,"Powersupply replacement",I:I)</f>
        <v>2</v>
      </c>
    </row>
    <row r="37" spans="1:16" ht="25.5">
      <c r="A37" s="21">
        <v>36</v>
      </c>
      <c r="B37" s="21" t="s">
        <v>252</v>
      </c>
      <c r="C37" s="21" t="s">
        <v>253</v>
      </c>
      <c r="D37" s="21" t="s">
        <v>254</v>
      </c>
      <c r="E37" s="21" t="s">
        <v>255</v>
      </c>
      <c r="F37" s="21">
        <v>67170954</v>
      </c>
      <c r="G37" s="21" t="s">
        <v>69</v>
      </c>
      <c r="H37" s="21" t="s">
        <v>10</v>
      </c>
      <c r="I37" s="21">
        <v>1</v>
      </c>
      <c r="J37" s="32">
        <v>41957</v>
      </c>
      <c r="K37" s="32">
        <v>41958</v>
      </c>
      <c r="L37" s="21" t="s">
        <v>110</v>
      </c>
      <c r="M37" s="21"/>
      <c r="N37" s="21" t="s">
        <v>49</v>
      </c>
      <c r="O37" s="12" t="s">
        <v>70</v>
      </c>
      <c r="P37" s="50">
        <f>SUMIF(G:G,"Line card replacement",I:I)</f>
        <v>1</v>
      </c>
    </row>
    <row r="38" spans="1:16">
      <c r="A38" s="21">
        <v>37</v>
      </c>
      <c r="B38" s="21" t="s">
        <v>191</v>
      </c>
      <c r="C38" s="21" t="s">
        <v>192</v>
      </c>
      <c r="D38" s="21" t="s">
        <v>193</v>
      </c>
      <c r="E38" s="21" t="s">
        <v>196</v>
      </c>
      <c r="F38" s="21" t="s">
        <v>194</v>
      </c>
      <c r="G38" s="21" t="s">
        <v>69</v>
      </c>
      <c r="H38" s="21" t="s">
        <v>12</v>
      </c>
      <c r="I38" s="21">
        <v>1</v>
      </c>
      <c r="J38" s="32">
        <v>41960</v>
      </c>
      <c r="K38" s="32">
        <v>41960</v>
      </c>
      <c r="L38" s="21" t="s">
        <v>321</v>
      </c>
      <c r="M38" s="21"/>
      <c r="N38" s="21" t="s">
        <v>30</v>
      </c>
      <c r="O38" s="12" t="s">
        <v>473</v>
      </c>
      <c r="P38" s="51">
        <f xml:space="preserve"> P8- SUM(P32:P37)</f>
        <v>7</v>
      </c>
    </row>
    <row r="39" spans="1:16">
      <c r="A39" s="21">
        <v>38</v>
      </c>
      <c r="B39" s="21" t="s">
        <v>195</v>
      </c>
      <c r="C39" s="21" t="s">
        <v>197</v>
      </c>
      <c r="D39" s="21" t="s">
        <v>198</v>
      </c>
      <c r="E39" s="21" t="s">
        <v>199</v>
      </c>
      <c r="F39" s="21">
        <v>67212022</v>
      </c>
      <c r="G39" s="21" t="s">
        <v>69</v>
      </c>
      <c r="H39" s="21" t="s">
        <v>10</v>
      </c>
      <c r="I39" s="21">
        <v>1</v>
      </c>
      <c r="J39" s="32">
        <v>41960</v>
      </c>
      <c r="K39" s="32">
        <v>41960</v>
      </c>
      <c r="L39" s="21" t="s">
        <v>321</v>
      </c>
      <c r="M39" s="21"/>
      <c r="N39" s="21" t="s">
        <v>30</v>
      </c>
      <c r="O39" s="14" t="s">
        <v>8</v>
      </c>
      <c r="P39" s="15">
        <f>SUM(P32:P38)</f>
        <v>93</v>
      </c>
    </row>
    <row r="40" spans="1:16">
      <c r="A40" s="21">
        <v>39</v>
      </c>
      <c r="B40" s="21" t="s">
        <v>200</v>
      </c>
      <c r="C40" s="21" t="s">
        <v>201</v>
      </c>
      <c r="D40" s="21" t="s">
        <v>202</v>
      </c>
      <c r="E40" s="21" t="s">
        <v>203</v>
      </c>
      <c r="F40" s="21" t="s">
        <v>204</v>
      </c>
      <c r="G40" s="21" t="s">
        <v>69</v>
      </c>
      <c r="H40" s="21" t="s">
        <v>10</v>
      </c>
      <c r="I40" s="21">
        <v>1</v>
      </c>
      <c r="J40" s="32">
        <v>41960</v>
      </c>
      <c r="K40" s="32">
        <v>41961</v>
      </c>
      <c r="L40" s="21" t="s">
        <v>321</v>
      </c>
      <c r="M40" s="21"/>
      <c r="N40" s="21" t="s">
        <v>30</v>
      </c>
    </row>
    <row r="41" spans="1:16">
      <c r="A41" s="21">
        <v>40</v>
      </c>
      <c r="B41" s="21" t="s">
        <v>205</v>
      </c>
      <c r="C41" s="21" t="s">
        <v>206</v>
      </c>
      <c r="D41" s="21" t="s">
        <v>207</v>
      </c>
      <c r="E41" s="21" t="s">
        <v>203</v>
      </c>
      <c r="F41" s="21">
        <v>67176996</v>
      </c>
      <c r="G41" s="21" t="s">
        <v>74</v>
      </c>
      <c r="H41" s="21" t="s">
        <v>10</v>
      </c>
      <c r="I41" s="21">
        <v>1</v>
      </c>
      <c r="J41" s="32">
        <v>41960</v>
      </c>
      <c r="K41" s="32">
        <v>41961</v>
      </c>
      <c r="L41" s="21" t="s">
        <v>103</v>
      </c>
      <c r="M41" s="21"/>
      <c r="N41" s="21" t="s">
        <v>30</v>
      </c>
    </row>
    <row r="42" spans="1:16">
      <c r="A42" s="21">
        <v>41</v>
      </c>
      <c r="B42" s="21" t="s">
        <v>208</v>
      </c>
      <c r="C42" s="21" t="s">
        <v>209</v>
      </c>
      <c r="D42" s="21" t="s">
        <v>210</v>
      </c>
      <c r="E42" s="21" t="s">
        <v>203</v>
      </c>
      <c r="F42" s="21">
        <v>67220602</v>
      </c>
      <c r="G42" s="21" t="s">
        <v>69</v>
      </c>
      <c r="H42" s="21" t="s">
        <v>10</v>
      </c>
      <c r="I42" s="21">
        <v>1</v>
      </c>
      <c r="J42" s="32">
        <v>41960</v>
      </c>
      <c r="K42" s="32">
        <v>41961</v>
      </c>
      <c r="L42" s="21" t="s">
        <v>321</v>
      </c>
      <c r="M42" s="21"/>
      <c r="N42" s="21" t="s">
        <v>30</v>
      </c>
    </row>
    <row r="43" spans="1:16" ht="25.5">
      <c r="A43" s="21">
        <v>42</v>
      </c>
      <c r="B43" s="21" t="s">
        <v>232</v>
      </c>
      <c r="C43" s="21" t="s">
        <v>233</v>
      </c>
      <c r="D43" s="21" t="s">
        <v>234</v>
      </c>
      <c r="E43" s="21" t="s">
        <v>235</v>
      </c>
      <c r="F43" s="21">
        <v>67046638</v>
      </c>
      <c r="G43" s="21" t="s">
        <v>69</v>
      </c>
      <c r="H43" s="21" t="s">
        <v>12</v>
      </c>
      <c r="I43" s="21">
        <v>1</v>
      </c>
      <c r="J43" s="32">
        <v>41960</v>
      </c>
      <c r="K43" s="32">
        <v>41961</v>
      </c>
      <c r="L43" s="21" t="s">
        <v>110</v>
      </c>
      <c r="M43" s="21"/>
      <c r="N43" s="21" t="s">
        <v>43</v>
      </c>
      <c r="O43" s="28" t="s">
        <v>470</v>
      </c>
      <c r="P43" s="28" t="s">
        <v>57</v>
      </c>
    </row>
    <row r="44" spans="1:16">
      <c r="A44" s="21">
        <v>43</v>
      </c>
      <c r="B44" s="21" t="s">
        <v>236</v>
      </c>
      <c r="C44" s="21" t="s">
        <v>237</v>
      </c>
      <c r="D44" s="21" t="s">
        <v>238</v>
      </c>
      <c r="E44" s="21" t="s">
        <v>235</v>
      </c>
      <c r="F44" s="21">
        <v>67131586</v>
      </c>
      <c r="G44" s="21" t="s">
        <v>90</v>
      </c>
      <c r="H44" s="21" t="s">
        <v>12</v>
      </c>
      <c r="I44" s="21">
        <v>1</v>
      </c>
      <c r="J44" s="32">
        <v>41960</v>
      </c>
      <c r="K44" s="32">
        <v>41961</v>
      </c>
      <c r="L44" s="21" t="s">
        <v>216</v>
      </c>
      <c r="M44" s="21" t="s">
        <v>327</v>
      </c>
      <c r="N44" s="21" t="s">
        <v>43</v>
      </c>
      <c r="O44" s="12" t="s">
        <v>327</v>
      </c>
      <c r="P44" s="51">
        <f>SUMIF(M:M,"Vendor",I:I)</f>
        <v>16</v>
      </c>
    </row>
    <row r="45" spans="1:16" ht="25.5">
      <c r="A45" s="21">
        <v>44</v>
      </c>
      <c r="B45" s="21" t="s">
        <v>276</v>
      </c>
      <c r="C45" s="21" t="s">
        <v>277</v>
      </c>
      <c r="D45" s="21" t="s">
        <v>278</v>
      </c>
      <c r="E45" s="21" t="s">
        <v>279</v>
      </c>
      <c r="F45" s="21">
        <v>67239452</v>
      </c>
      <c r="G45" s="21" t="s">
        <v>69</v>
      </c>
      <c r="H45" s="21" t="s">
        <v>11</v>
      </c>
      <c r="I45" s="21">
        <v>1</v>
      </c>
      <c r="J45" s="32">
        <v>41960</v>
      </c>
      <c r="K45" s="32">
        <v>41961</v>
      </c>
      <c r="L45" s="21" t="s">
        <v>280</v>
      </c>
      <c r="M45" s="21"/>
      <c r="N45" s="21" t="s">
        <v>43</v>
      </c>
      <c r="O45" s="12" t="s">
        <v>471</v>
      </c>
      <c r="P45" s="51">
        <f>SUMIF(M:M,"Change",I:I)</f>
        <v>0</v>
      </c>
    </row>
    <row r="46" spans="1:16">
      <c r="A46" s="21">
        <v>45</v>
      </c>
      <c r="B46" s="21" t="s">
        <v>256</v>
      </c>
      <c r="C46" s="21" t="s">
        <v>257</v>
      </c>
      <c r="D46" s="21" t="s">
        <v>258</v>
      </c>
      <c r="E46" s="21" t="s">
        <v>259</v>
      </c>
      <c r="F46" s="21" t="s">
        <v>260</v>
      </c>
      <c r="G46" s="21" t="s">
        <v>69</v>
      </c>
      <c r="H46" s="21" t="s">
        <v>12</v>
      </c>
      <c r="I46" s="21">
        <v>1</v>
      </c>
      <c r="J46" s="32">
        <v>41961</v>
      </c>
      <c r="K46" s="32">
        <v>41962</v>
      </c>
      <c r="L46" s="21" t="s">
        <v>216</v>
      </c>
      <c r="M46" s="21" t="s">
        <v>327</v>
      </c>
      <c r="N46" s="21" t="s">
        <v>49</v>
      </c>
      <c r="O46" s="12" t="s">
        <v>472</v>
      </c>
      <c r="P46" s="51">
        <f>SUMIF(M:M,"CMP",I:I)</f>
        <v>0</v>
      </c>
    </row>
    <row r="47" spans="1:16">
      <c r="A47" s="21">
        <v>46</v>
      </c>
      <c r="B47" s="21" t="s">
        <v>261</v>
      </c>
      <c r="C47" s="21" t="s">
        <v>262</v>
      </c>
      <c r="D47" s="21" t="s">
        <v>263</v>
      </c>
      <c r="E47" s="21" t="s">
        <v>259</v>
      </c>
      <c r="F47" s="21">
        <v>67251490</v>
      </c>
      <c r="G47" s="21" t="s">
        <v>69</v>
      </c>
      <c r="H47" s="21" t="s">
        <v>12</v>
      </c>
      <c r="I47" s="21">
        <v>1</v>
      </c>
      <c r="J47" s="32">
        <v>41961</v>
      </c>
      <c r="K47" s="32">
        <v>41962</v>
      </c>
      <c r="L47" s="21" t="s">
        <v>216</v>
      </c>
      <c r="M47" s="21" t="s">
        <v>327</v>
      </c>
      <c r="N47" s="21" t="s">
        <v>49</v>
      </c>
      <c r="O47" s="12" t="s">
        <v>469</v>
      </c>
      <c r="P47" s="51">
        <f>SUMIF(M:M,"SA",I:I)</f>
        <v>0</v>
      </c>
    </row>
    <row r="48" spans="1:16">
      <c r="A48" s="21">
        <v>47</v>
      </c>
      <c r="B48" s="21" t="s">
        <v>281</v>
      </c>
      <c r="C48" s="21" t="s">
        <v>282</v>
      </c>
      <c r="D48" s="21" t="s">
        <v>283</v>
      </c>
      <c r="E48" s="21" t="s">
        <v>259</v>
      </c>
      <c r="F48" s="21">
        <v>67131586</v>
      </c>
      <c r="G48" s="21" t="s">
        <v>90</v>
      </c>
      <c r="H48" s="21" t="s">
        <v>12</v>
      </c>
      <c r="I48" s="21">
        <v>1</v>
      </c>
      <c r="J48" s="32">
        <v>41961</v>
      </c>
      <c r="K48" s="32">
        <v>41961</v>
      </c>
      <c r="L48" s="21" t="s">
        <v>216</v>
      </c>
      <c r="M48" s="21" t="s">
        <v>327</v>
      </c>
      <c r="N48" s="21" t="s">
        <v>43</v>
      </c>
      <c r="O48" s="14" t="s">
        <v>8</v>
      </c>
      <c r="P48" s="15">
        <f>SUM(P44:P47)</f>
        <v>16</v>
      </c>
    </row>
    <row r="49" spans="1:14">
      <c r="A49" s="21">
        <v>48</v>
      </c>
      <c r="B49" s="21" t="s">
        <v>284</v>
      </c>
      <c r="C49" s="21" t="s">
        <v>285</v>
      </c>
      <c r="D49" s="21" t="s">
        <v>286</v>
      </c>
      <c r="E49" s="21" t="s">
        <v>259</v>
      </c>
      <c r="F49" s="21">
        <v>67219580</v>
      </c>
      <c r="G49" s="21" t="s">
        <v>69</v>
      </c>
      <c r="H49" s="21" t="s">
        <v>12</v>
      </c>
      <c r="I49" s="21">
        <v>1</v>
      </c>
      <c r="J49" s="32">
        <v>41961</v>
      </c>
      <c r="K49" s="32">
        <v>41961</v>
      </c>
      <c r="L49" s="21" t="s">
        <v>216</v>
      </c>
      <c r="M49" s="21" t="s">
        <v>327</v>
      </c>
      <c r="N49" s="21" t="s">
        <v>43</v>
      </c>
    </row>
    <row r="50" spans="1:14" ht="25.5">
      <c r="A50" s="21">
        <v>49</v>
      </c>
      <c r="B50" s="21" t="s">
        <v>287</v>
      </c>
      <c r="C50" s="21" t="s">
        <v>288</v>
      </c>
      <c r="D50" s="21" t="s">
        <v>289</v>
      </c>
      <c r="E50" s="21" t="s">
        <v>267</v>
      </c>
      <c r="F50" s="21">
        <v>67272804</v>
      </c>
      <c r="G50" s="21" t="s">
        <v>69</v>
      </c>
      <c r="H50" s="21" t="s">
        <v>12</v>
      </c>
      <c r="I50" s="21">
        <v>1</v>
      </c>
      <c r="J50" s="32">
        <v>41961</v>
      </c>
      <c r="K50" s="32">
        <v>41963</v>
      </c>
      <c r="L50" s="21" t="s">
        <v>280</v>
      </c>
      <c r="M50" s="21"/>
      <c r="N50" s="21" t="s">
        <v>43</v>
      </c>
    </row>
    <row r="51" spans="1:14" ht="25.5">
      <c r="A51" s="21">
        <v>50</v>
      </c>
      <c r="B51" s="21" t="s">
        <v>264</v>
      </c>
      <c r="C51" s="21" t="s">
        <v>265</v>
      </c>
      <c r="D51" s="21" t="s">
        <v>266</v>
      </c>
      <c r="E51" s="21" t="s">
        <v>267</v>
      </c>
      <c r="F51" s="21">
        <v>67265894</v>
      </c>
      <c r="G51" s="21" t="s">
        <v>69</v>
      </c>
      <c r="H51" s="21" t="s">
        <v>12</v>
      </c>
      <c r="I51" s="21">
        <v>1</v>
      </c>
      <c r="J51" s="32">
        <v>41962</v>
      </c>
      <c r="K51" s="32">
        <v>41963</v>
      </c>
      <c r="L51" s="21" t="s">
        <v>110</v>
      </c>
      <c r="M51" s="21"/>
      <c r="N51" s="21" t="s">
        <v>49</v>
      </c>
    </row>
    <row r="52" spans="1:14">
      <c r="A52" s="21">
        <v>51</v>
      </c>
      <c r="B52" s="21" t="s">
        <v>268</v>
      </c>
      <c r="C52" s="21" t="s">
        <v>269</v>
      </c>
      <c r="D52" s="21" t="s">
        <v>270</v>
      </c>
      <c r="E52" s="21" t="s">
        <v>275</v>
      </c>
      <c r="F52" s="21">
        <v>67301110</v>
      </c>
      <c r="G52" s="21" t="s">
        <v>69</v>
      </c>
      <c r="H52" s="21" t="s">
        <v>12</v>
      </c>
      <c r="I52" s="21">
        <v>1</v>
      </c>
      <c r="J52" s="32">
        <v>41962</v>
      </c>
      <c r="K52" s="32">
        <v>41963</v>
      </c>
      <c r="L52" s="21" t="s">
        <v>321</v>
      </c>
      <c r="M52" s="21"/>
      <c r="N52" s="21" t="s">
        <v>30</v>
      </c>
    </row>
    <row r="53" spans="1:14">
      <c r="A53" s="21">
        <v>52</v>
      </c>
      <c r="B53" s="21" t="s">
        <v>271</v>
      </c>
      <c r="C53" s="21" t="s">
        <v>272</v>
      </c>
      <c r="D53" s="21" t="s">
        <v>273</v>
      </c>
      <c r="E53" s="21" t="s">
        <v>274</v>
      </c>
      <c r="F53" s="21">
        <v>67213388</v>
      </c>
      <c r="G53" s="21" t="s">
        <v>71</v>
      </c>
      <c r="H53" s="21" t="s">
        <v>12</v>
      </c>
      <c r="I53" s="21">
        <v>1</v>
      </c>
      <c r="J53" s="32">
        <v>41962</v>
      </c>
      <c r="K53" s="32">
        <v>41967</v>
      </c>
      <c r="L53" s="21" t="s">
        <v>322</v>
      </c>
      <c r="M53" s="21"/>
      <c r="N53" s="21" t="s">
        <v>30</v>
      </c>
    </row>
    <row r="54" spans="1:14">
      <c r="A54" s="21">
        <v>53</v>
      </c>
      <c r="B54" s="21" t="s">
        <v>290</v>
      </c>
      <c r="C54" s="21" t="s">
        <v>291</v>
      </c>
      <c r="D54" s="21" t="s">
        <v>292</v>
      </c>
      <c r="E54" s="21" t="s">
        <v>267</v>
      </c>
      <c r="F54" s="21">
        <v>67131586</v>
      </c>
      <c r="G54" s="21" t="s">
        <v>90</v>
      </c>
      <c r="H54" s="21" t="s">
        <v>12</v>
      </c>
      <c r="I54" s="21">
        <v>1</v>
      </c>
      <c r="J54" s="32">
        <v>41962</v>
      </c>
      <c r="K54" s="32">
        <v>41963</v>
      </c>
      <c r="L54" s="21" t="s">
        <v>411</v>
      </c>
      <c r="M54" s="21"/>
      <c r="N54" s="21" t="s">
        <v>43</v>
      </c>
    </row>
    <row r="55" spans="1:14">
      <c r="A55" s="21">
        <v>54</v>
      </c>
      <c r="B55" s="21" t="s">
        <v>293</v>
      </c>
      <c r="C55" s="21" t="s">
        <v>294</v>
      </c>
      <c r="D55" s="21" t="s">
        <v>295</v>
      </c>
      <c r="E55" s="21" t="s">
        <v>267</v>
      </c>
      <c r="F55" s="21">
        <v>67219580</v>
      </c>
      <c r="G55" s="21" t="s">
        <v>69</v>
      </c>
      <c r="H55" s="21" t="s">
        <v>12</v>
      </c>
      <c r="I55" s="21">
        <v>1</v>
      </c>
      <c r="J55" s="32">
        <v>41962</v>
      </c>
      <c r="K55" s="32">
        <v>41963</v>
      </c>
      <c r="L55" s="21" t="s">
        <v>321</v>
      </c>
      <c r="M55" s="21"/>
      <c r="N55" s="21" t="s">
        <v>43</v>
      </c>
    </row>
    <row r="56" spans="1:14">
      <c r="A56" s="21">
        <v>55</v>
      </c>
      <c r="B56" s="21" t="s">
        <v>296</v>
      </c>
      <c r="C56" s="21" t="s">
        <v>297</v>
      </c>
      <c r="D56" s="21" t="s">
        <v>298</v>
      </c>
      <c r="E56" s="21" t="s">
        <v>275</v>
      </c>
      <c r="F56" s="21" t="s">
        <v>260</v>
      </c>
      <c r="G56" s="21" t="s">
        <v>69</v>
      </c>
      <c r="H56" s="21" t="s">
        <v>12</v>
      </c>
      <c r="I56" s="21">
        <v>1</v>
      </c>
      <c r="J56" s="32">
        <v>41963</v>
      </c>
      <c r="K56" s="32">
        <v>41964</v>
      </c>
      <c r="L56" s="21" t="s">
        <v>321</v>
      </c>
      <c r="M56" s="21"/>
      <c r="N56" s="21" t="s">
        <v>30</v>
      </c>
    </row>
    <row r="57" spans="1:14" ht="25.5">
      <c r="A57" s="21">
        <v>56</v>
      </c>
      <c r="B57" s="21" t="s">
        <v>328</v>
      </c>
      <c r="C57" s="21" t="s">
        <v>329</v>
      </c>
      <c r="D57" s="21" t="s">
        <v>330</v>
      </c>
      <c r="E57" s="21" t="s">
        <v>331</v>
      </c>
      <c r="F57" s="21" t="s">
        <v>332</v>
      </c>
      <c r="G57" s="21" t="s">
        <v>333</v>
      </c>
      <c r="H57" s="21" t="s">
        <v>10</v>
      </c>
      <c r="I57" s="21">
        <v>1</v>
      </c>
      <c r="J57" s="32">
        <v>41963</v>
      </c>
      <c r="K57" s="32">
        <v>41964</v>
      </c>
      <c r="L57" s="21" t="s">
        <v>92</v>
      </c>
      <c r="M57" s="21"/>
      <c r="N57" s="21" t="s">
        <v>49</v>
      </c>
    </row>
    <row r="58" spans="1:14">
      <c r="A58" s="21">
        <v>57</v>
      </c>
      <c r="B58" s="21" t="s">
        <v>334</v>
      </c>
      <c r="C58" s="21" t="s">
        <v>335</v>
      </c>
      <c r="D58" s="21" t="s">
        <v>336</v>
      </c>
      <c r="E58" s="21" t="s">
        <v>337</v>
      </c>
      <c r="F58" s="21">
        <v>67251490</v>
      </c>
      <c r="G58" s="21" t="s">
        <v>69</v>
      </c>
      <c r="H58" s="21" t="s">
        <v>12</v>
      </c>
      <c r="I58" s="21">
        <v>1</v>
      </c>
      <c r="J58" s="32">
        <v>41963</v>
      </c>
      <c r="K58" s="32">
        <v>41964</v>
      </c>
      <c r="L58" s="21" t="s">
        <v>321</v>
      </c>
      <c r="M58" s="21"/>
      <c r="N58" s="21" t="s">
        <v>49</v>
      </c>
    </row>
    <row r="59" spans="1:14">
      <c r="A59" s="21">
        <v>58</v>
      </c>
      <c r="B59" s="21" t="s">
        <v>408</v>
      </c>
      <c r="C59" s="21" t="s">
        <v>409</v>
      </c>
      <c r="D59" s="21" t="s">
        <v>410</v>
      </c>
      <c r="E59" s="21" t="s">
        <v>275</v>
      </c>
      <c r="F59" s="21">
        <v>67336484</v>
      </c>
      <c r="G59" s="21" t="s">
        <v>90</v>
      </c>
      <c r="H59" s="21" t="s">
        <v>12</v>
      </c>
      <c r="I59" s="21">
        <v>1</v>
      </c>
      <c r="J59" s="32">
        <v>41963</v>
      </c>
      <c r="K59" s="32">
        <v>41964</v>
      </c>
      <c r="L59" s="21" t="s">
        <v>411</v>
      </c>
      <c r="M59" s="21"/>
      <c r="N59" s="21" t="s">
        <v>43</v>
      </c>
    </row>
    <row r="60" spans="1:14">
      <c r="A60" s="21">
        <v>59</v>
      </c>
      <c r="B60" s="21" t="s">
        <v>412</v>
      </c>
      <c r="C60" s="21" t="s">
        <v>413</v>
      </c>
      <c r="D60" s="21" t="s">
        <v>414</v>
      </c>
      <c r="E60" s="21" t="s">
        <v>415</v>
      </c>
      <c r="F60" s="21">
        <v>67331558</v>
      </c>
      <c r="G60" s="21" t="s">
        <v>69</v>
      </c>
      <c r="H60" s="21" t="s">
        <v>11</v>
      </c>
      <c r="I60" s="21">
        <v>1</v>
      </c>
      <c r="J60" s="32">
        <v>41964</v>
      </c>
      <c r="K60" s="32">
        <v>41967</v>
      </c>
      <c r="L60" s="21" t="s">
        <v>321</v>
      </c>
      <c r="M60" s="21"/>
      <c r="N60" s="21" t="s">
        <v>43</v>
      </c>
    </row>
    <row r="61" spans="1:14">
      <c r="A61" s="21">
        <v>60</v>
      </c>
      <c r="B61" s="21" t="s">
        <v>416</v>
      </c>
      <c r="C61" s="21" t="s">
        <v>417</v>
      </c>
      <c r="D61" s="21" t="s">
        <v>418</v>
      </c>
      <c r="E61" s="21" t="s">
        <v>419</v>
      </c>
      <c r="F61" s="21" t="s">
        <v>420</v>
      </c>
      <c r="G61" s="21" t="s">
        <v>74</v>
      </c>
      <c r="H61" s="21" t="s">
        <v>11</v>
      </c>
      <c r="I61" s="21">
        <v>1</v>
      </c>
      <c r="J61" s="32">
        <v>41964</v>
      </c>
      <c r="K61" s="32">
        <v>41967</v>
      </c>
      <c r="L61" s="21" t="s">
        <v>421</v>
      </c>
      <c r="M61" s="21"/>
      <c r="N61" s="21" t="s">
        <v>43</v>
      </c>
    </row>
    <row r="62" spans="1:14">
      <c r="A62" s="21">
        <v>61</v>
      </c>
      <c r="B62" s="21" t="s">
        <v>338</v>
      </c>
      <c r="C62" s="21" t="s">
        <v>339</v>
      </c>
      <c r="D62" s="21" t="s">
        <v>340</v>
      </c>
      <c r="E62" s="21" t="s">
        <v>341</v>
      </c>
      <c r="F62" s="21">
        <v>67353790</v>
      </c>
      <c r="G62" s="21" t="s">
        <v>69</v>
      </c>
      <c r="H62" s="21" t="s">
        <v>12</v>
      </c>
      <c r="I62" s="21">
        <v>1</v>
      </c>
      <c r="J62" s="32">
        <v>41967</v>
      </c>
      <c r="K62" s="32">
        <v>41968</v>
      </c>
      <c r="L62" s="21" t="s">
        <v>216</v>
      </c>
      <c r="M62" s="21" t="s">
        <v>327</v>
      </c>
      <c r="N62" s="21" t="s">
        <v>49</v>
      </c>
    </row>
    <row r="63" spans="1:14">
      <c r="A63" s="21">
        <v>62</v>
      </c>
      <c r="B63" s="21" t="s">
        <v>342</v>
      </c>
      <c r="C63" s="21" t="s">
        <v>343</v>
      </c>
      <c r="D63" s="21" t="s">
        <v>344</v>
      </c>
      <c r="E63" s="21" t="s">
        <v>341</v>
      </c>
      <c r="F63" s="21" t="s">
        <v>345</v>
      </c>
      <c r="G63" s="21" t="s">
        <v>69</v>
      </c>
      <c r="H63" s="21" t="s">
        <v>12</v>
      </c>
      <c r="I63" s="21">
        <v>1</v>
      </c>
      <c r="J63" s="32">
        <v>41967</v>
      </c>
      <c r="K63" s="32">
        <v>41968</v>
      </c>
      <c r="L63" s="21" t="s">
        <v>321</v>
      </c>
      <c r="M63" s="21"/>
      <c r="N63" s="21" t="s">
        <v>49</v>
      </c>
    </row>
    <row r="64" spans="1:14">
      <c r="A64" s="21">
        <v>63</v>
      </c>
      <c r="B64" s="21" t="s">
        <v>346</v>
      </c>
      <c r="C64" s="21" t="s">
        <v>347</v>
      </c>
      <c r="D64" s="21" t="s">
        <v>349</v>
      </c>
      <c r="E64" s="21" t="s">
        <v>348</v>
      </c>
      <c r="F64" s="21">
        <v>67412008</v>
      </c>
      <c r="G64" s="21" t="s">
        <v>69</v>
      </c>
      <c r="H64" s="21" t="s">
        <v>10</v>
      </c>
      <c r="I64" s="21">
        <v>1</v>
      </c>
      <c r="J64" s="32">
        <v>41967</v>
      </c>
      <c r="K64" s="32">
        <v>41968</v>
      </c>
      <c r="L64" s="21" t="s">
        <v>321</v>
      </c>
      <c r="M64" s="21"/>
      <c r="N64" s="21" t="s">
        <v>49</v>
      </c>
    </row>
    <row r="65" spans="1:14">
      <c r="A65" s="21">
        <v>64</v>
      </c>
      <c r="B65" s="21" t="s">
        <v>422</v>
      </c>
      <c r="C65" s="21" t="s">
        <v>423</v>
      </c>
      <c r="D65" s="21" t="s">
        <v>424</v>
      </c>
      <c r="E65" s="21" t="s">
        <v>425</v>
      </c>
      <c r="F65" s="21">
        <v>67359824</v>
      </c>
      <c r="G65" s="21" t="s">
        <v>69</v>
      </c>
      <c r="H65" s="21" t="s">
        <v>12</v>
      </c>
      <c r="I65" s="21">
        <v>1</v>
      </c>
      <c r="J65" s="32">
        <v>41967</v>
      </c>
      <c r="K65" s="32">
        <v>41968</v>
      </c>
      <c r="L65" s="21" t="s">
        <v>321</v>
      </c>
      <c r="M65" s="21"/>
      <c r="N65" s="21" t="s">
        <v>43</v>
      </c>
    </row>
    <row r="66" spans="1:14">
      <c r="A66" s="21">
        <v>65</v>
      </c>
      <c r="B66" s="21" t="s">
        <v>426</v>
      </c>
      <c r="C66" s="21" t="s">
        <v>427</v>
      </c>
      <c r="D66" s="21" t="s">
        <v>428</v>
      </c>
      <c r="E66" s="21" t="s">
        <v>425</v>
      </c>
      <c r="F66" s="21">
        <v>67381290</v>
      </c>
      <c r="G66" s="21" t="s">
        <v>69</v>
      </c>
      <c r="H66" s="21" t="s">
        <v>12</v>
      </c>
      <c r="I66" s="21">
        <v>1</v>
      </c>
      <c r="J66" s="32">
        <v>41967</v>
      </c>
      <c r="K66" s="32">
        <v>41969</v>
      </c>
      <c r="L66" s="21" t="s">
        <v>216</v>
      </c>
      <c r="M66" s="21" t="s">
        <v>327</v>
      </c>
      <c r="N66" s="21" t="s">
        <v>43</v>
      </c>
    </row>
    <row r="67" spans="1:14">
      <c r="A67" s="21">
        <v>66</v>
      </c>
      <c r="B67" s="21" t="s">
        <v>429</v>
      </c>
      <c r="C67" s="21" t="s">
        <v>430</v>
      </c>
      <c r="D67" s="21" t="s">
        <v>431</v>
      </c>
      <c r="E67" s="21" t="s">
        <v>425</v>
      </c>
      <c r="F67" s="21">
        <v>67392828</v>
      </c>
      <c r="G67" s="21" t="s">
        <v>69</v>
      </c>
      <c r="H67" s="21" t="s">
        <v>12</v>
      </c>
      <c r="I67" s="21">
        <v>1</v>
      </c>
      <c r="J67" s="32">
        <v>41967</v>
      </c>
      <c r="K67" s="32">
        <v>41968</v>
      </c>
      <c r="L67" s="21" t="s">
        <v>216</v>
      </c>
      <c r="M67" s="21" t="s">
        <v>327</v>
      </c>
      <c r="N67" s="21" t="s">
        <v>43</v>
      </c>
    </row>
    <row r="68" spans="1:14">
      <c r="A68" s="21">
        <v>67</v>
      </c>
      <c r="B68" s="21" t="s">
        <v>432</v>
      </c>
      <c r="C68" s="21" t="s">
        <v>433</v>
      </c>
      <c r="D68" s="21" t="s">
        <v>434</v>
      </c>
      <c r="E68" s="21" t="s">
        <v>435</v>
      </c>
      <c r="F68" s="21">
        <v>67394936</v>
      </c>
      <c r="G68" s="21" t="s">
        <v>69</v>
      </c>
      <c r="H68" s="21" t="s">
        <v>11</v>
      </c>
      <c r="I68" s="21">
        <v>1</v>
      </c>
      <c r="J68" s="32">
        <v>41967</v>
      </c>
      <c r="K68" s="32">
        <v>41968</v>
      </c>
      <c r="L68" s="21" t="s">
        <v>321</v>
      </c>
      <c r="M68" s="21"/>
      <c r="N68" s="21" t="s">
        <v>43</v>
      </c>
    </row>
    <row r="69" spans="1:14">
      <c r="A69" s="21">
        <v>68</v>
      </c>
      <c r="B69" s="21" t="s">
        <v>436</v>
      </c>
      <c r="C69" s="21" t="s">
        <v>437</v>
      </c>
      <c r="D69" s="21" t="s">
        <v>438</v>
      </c>
      <c r="E69" s="21" t="s">
        <v>439</v>
      </c>
      <c r="F69" s="21" t="s">
        <v>440</v>
      </c>
      <c r="G69" s="21" t="s">
        <v>69</v>
      </c>
      <c r="H69" s="21" t="s">
        <v>11</v>
      </c>
      <c r="I69" s="21">
        <v>1</v>
      </c>
      <c r="J69" s="32">
        <v>41967</v>
      </c>
      <c r="K69" s="32">
        <v>41969</v>
      </c>
      <c r="L69" s="21" t="s">
        <v>441</v>
      </c>
      <c r="M69" s="21" t="s">
        <v>327</v>
      </c>
      <c r="N69" s="21" t="s">
        <v>43</v>
      </c>
    </row>
    <row r="70" spans="1:14">
      <c r="A70" s="21">
        <v>69</v>
      </c>
      <c r="B70" s="21" t="s">
        <v>338</v>
      </c>
      <c r="C70" s="21" t="s">
        <v>350</v>
      </c>
      <c r="D70" s="21" t="s">
        <v>352</v>
      </c>
      <c r="E70" s="21" t="s">
        <v>351</v>
      </c>
      <c r="F70" s="21">
        <v>67353790</v>
      </c>
      <c r="G70" s="21" t="s">
        <v>69</v>
      </c>
      <c r="H70" s="21" t="s">
        <v>12</v>
      </c>
      <c r="I70" s="21">
        <v>1</v>
      </c>
      <c r="J70" s="32">
        <v>41968</v>
      </c>
      <c r="K70" s="32">
        <v>41969</v>
      </c>
      <c r="L70" s="21" t="s">
        <v>321</v>
      </c>
      <c r="M70" s="21"/>
      <c r="N70" s="21" t="s">
        <v>49</v>
      </c>
    </row>
    <row r="71" spans="1:14">
      <c r="A71" s="21">
        <v>70</v>
      </c>
      <c r="B71" s="21" t="s">
        <v>353</v>
      </c>
      <c r="C71" s="21" t="s">
        <v>354</v>
      </c>
      <c r="D71" s="21" t="s">
        <v>356</v>
      </c>
      <c r="E71" s="21" t="s">
        <v>355</v>
      </c>
      <c r="F71" s="21">
        <v>67410726</v>
      </c>
      <c r="G71" s="21" t="s">
        <v>69</v>
      </c>
      <c r="H71" s="21" t="s">
        <v>11</v>
      </c>
      <c r="I71" s="21">
        <v>1</v>
      </c>
      <c r="J71" s="32">
        <v>41968</v>
      </c>
      <c r="K71" s="32">
        <v>41969</v>
      </c>
      <c r="L71" s="21" t="s">
        <v>216</v>
      </c>
      <c r="M71" s="21" t="s">
        <v>327</v>
      </c>
      <c r="N71" s="21" t="s">
        <v>49</v>
      </c>
    </row>
    <row r="72" spans="1:14">
      <c r="A72" s="21">
        <v>71</v>
      </c>
      <c r="B72" s="21" t="s">
        <v>357</v>
      </c>
      <c r="C72" s="21" t="s">
        <v>358</v>
      </c>
      <c r="D72" s="21" t="s">
        <v>359</v>
      </c>
      <c r="E72" s="21" t="s">
        <v>351</v>
      </c>
      <c r="F72" s="21">
        <v>67411894</v>
      </c>
      <c r="G72" s="21" t="s">
        <v>69</v>
      </c>
      <c r="H72" s="21" t="s">
        <v>12</v>
      </c>
      <c r="I72" s="21">
        <v>1</v>
      </c>
      <c r="J72" s="32">
        <v>41968</v>
      </c>
      <c r="K72" s="32">
        <v>41969</v>
      </c>
      <c r="L72" s="21" t="s">
        <v>321</v>
      </c>
      <c r="M72" s="21"/>
      <c r="N72" s="21" t="s">
        <v>49</v>
      </c>
    </row>
    <row r="73" spans="1:14" ht="25.5">
      <c r="A73" s="21">
        <v>72</v>
      </c>
      <c r="B73" s="21" t="s">
        <v>360</v>
      </c>
      <c r="C73" s="21" t="s">
        <v>361</v>
      </c>
      <c r="D73" s="21" t="s">
        <v>363</v>
      </c>
      <c r="E73" s="21" t="s">
        <v>362</v>
      </c>
      <c r="F73" s="21">
        <v>67444140</v>
      </c>
      <c r="G73" s="21" t="s">
        <v>364</v>
      </c>
      <c r="H73" s="21" t="s">
        <v>10</v>
      </c>
      <c r="I73" s="21">
        <v>1</v>
      </c>
      <c r="J73" s="32">
        <v>41968</v>
      </c>
      <c r="K73" s="32">
        <v>41969</v>
      </c>
      <c r="L73" s="21" t="s">
        <v>365</v>
      </c>
      <c r="M73" s="21"/>
      <c r="N73" s="21" t="s">
        <v>49</v>
      </c>
    </row>
    <row r="74" spans="1:14" ht="25.5">
      <c r="A74" s="21">
        <v>73</v>
      </c>
      <c r="B74" s="21" t="s">
        <v>442</v>
      </c>
      <c r="C74" s="21" t="s">
        <v>443</v>
      </c>
      <c r="D74" s="21" t="s">
        <v>444</v>
      </c>
      <c r="E74" s="21" t="s">
        <v>445</v>
      </c>
      <c r="F74" s="21">
        <v>67392828</v>
      </c>
      <c r="G74" s="21" t="s">
        <v>69</v>
      </c>
      <c r="H74" s="21" t="s">
        <v>12</v>
      </c>
      <c r="I74" s="21">
        <v>1</v>
      </c>
      <c r="J74" s="32">
        <v>41968</v>
      </c>
      <c r="K74" s="32">
        <v>41969</v>
      </c>
      <c r="L74" s="21" t="s">
        <v>446</v>
      </c>
      <c r="M74" s="21"/>
      <c r="N74" s="21" t="s">
        <v>43</v>
      </c>
    </row>
    <row r="75" spans="1:14">
      <c r="A75" s="21">
        <v>74</v>
      </c>
      <c r="B75" s="21" t="s">
        <v>447</v>
      </c>
      <c r="C75" s="21" t="s">
        <v>448</v>
      </c>
      <c r="D75" s="21" t="s">
        <v>449</v>
      </c>
      <c r="E75" s="21" t="s">
        <v>445</v>
      </c>
      <c r="F75" s="21">
        <v>67388388</v>
      </c>
      <c r="G75" s="21" t="s">
        <v>69</v>
      </c>
      <c r="H75" s="21" t="s">
        <v>12</v>
      </c>
      <c r="I75" s="21">
        <v>1</v>
      </c>
      <c r="J75" s="32">
        <v>41968</v>
      </c>
      <c r="K75" s="32">
        <v>41969</v>
      </c>
      <c r="L75" s="21" t="s">
        <v>216</v>
      </c>
      <c r="M75" s="21" t="s">
        <v>327</v>
      </c>
      <c r="N75" s="21" t="s">
        <v>43</v>
      </c>
    </row>
    <row r="76" spans="1:14">
      <c r="A76" s="21">
        <v>75</v>
      </c>
      <c r="B76" s="21" t="s">
        <v>450</v>
      </c>
      <c r="C76" s="21" t="s">
        <v>451</v>
      </c>
      <c r="D76" s="21" t="s">
        <v>452</v>
      </c>
      <c r="E76" s="21" t="s">
        <v>439</v>
      </c>
      <c r="F76" s="21">
        <v>67425890</v>
      </c>
      <c r="G76" s="21" t="s">
        <v>69</v>
      </c>
      <c r="H76" s="21" t="s">
        <v>11</v>
      </c>
      <c r="I76" s="21">
        <v>1</v>
      </c>
      <c r="J76" s="32">
        <v>41968</v>
      </c>
      <c r="K76" s="32">
        <v>41969</v>
      </c>
      <c r="L76" s="21" t="s">
        <v>321</v>
      </c>
      <c r="M76" s="21"/>
      <c r="N76" s="21" t="s">
        <v>43</v>
      </c>
    </row>
    <row r="77" spans="1:14">
      <c r="A77" s="21">
        <v>76</v>
      </c>
      <c r="B77" s="21" t="s">
        <v>299</v>
      </c>
      <c r="C77" s="21" t="s">
        <v>300</v>
      </c>
      <c r="D77" s="21" t="s">
        <v>301</v>
      </c>
      <c r="E77" s="21" t="s">
        <v>302</v>
      </c>
      <c r="F77" s="21">
        <v>67456424</v>
      </c>
      <c r="G77" s="21" t="s">
        <v>69</v>
      </c>
      <c r="H77" s="21" t="s">
        <v>10</v>
      </c>
      <c r="I77" s="21">
        <v>1</v>
      </c>
      <c r="J77" s="32">
        <v>41969</v>
      </c>
      <c r="K77" s="32">
        <v>41970</v>
      </c>
      <c r="L77" s="21" t="s">
        <v>321</v>
      </c>
      <c r="M77" s="21"/>
      <c r="N77" s="21" t="s">
        <v>30</v>
      </c>
    </row>
    <row r="78" spans="1:14">
      <c r="A78" s="21">
        <v>77</v>
      </c>
      <c r="B78" s="21" t="s">
        <v>303</v>
      </c>
      <c r="C78" s="21" t="s">
        <v>304</v>
      </c>
      <c r="D78" s="21" t="s">
        <v>305</v>
      </c>
      <c r="E78" s="21" t="s">
        <v>302</v>
      </c>
      <c r="F78" s="21">
        <v>67384934</v>
      </c>
      <c r="G78" s="21" t="s">
        <v>69</v>
      </c>
      <c r="H78" s="21" t="s">
        <v>10</v>
      </c>
      <c r="I78" s="21">
        <v>1</v>
      </c>
      <c r="J78" s="32">
        <v>41969</v>
      </c>
      <c r="K78" s="32">
        <v>41970</v>
      </c>
      <c r="L78" s="21" t="s">
        <v>321</v>
      </c>
      <c r="M78" s="21"/>
      <c r="N78" s="21" t="s">
        <v>30</v>
      </c>
    </row>
    <row r="79" spans="1:14">
      <c r="A79" s="21">
        <v>78</v>
      </c>
      <c r="B79" s="21" t="s">
        <v>306</v>
      </c>
      <c r="C79" s="21" t="s">
        <v>307</v>
      </c>
      <c r="D79" s="21" t="s">
        <v>308</v>
      </c>
      <c r="E79" s="21" t="s">
        <v>302</v>
      </c>
      <c r="F79" s="21">
        <v>67473470</v>
      </c>
      <c r="G79" s="21" t="s">
        <v>69</v>
      </c>
      <c r="H79" s="21" t="s">
        <v>10</v>
      </c>
      <c r="I79" s="21">
        <v>1</v>
      </c>
      <c r="J79" s="32">
        <v>41969</v>
      </c>
      <c r="K79" s="32">
        <v>41970</v>
      </c>
      <c r="L79" s="21" t="s">
        <v>321</v>
      </c>
      <c r="M79" s="21"/>
      <c r="N79" s="21" t="s">
        <v>30</v>
      </c>
    </row>
    <row r="80" spans="1:14">
      <c r="A80" s="21">
        <v>79</v>
      </c>
      <c r="B80" s="21" t="s">
        <v>309</v>
      </c>
      <c r="C80" s="21" t="s">
        <v>310</v>
      </c>
      <c r="D80" s="21" t="s">
        <v>311</v>
      </c>
      <c r="E80" s="21" t="s">
        <v>312</v>
      </c>
      <c r="F80" s="21">
        <v>67462158</v>
      </c>
      <c r="G80" s="21" t="s">
        <v>69</v>
      </c>
      <c r="H80" s="21" t="s">
        <v>11</v>
      </c>
      <c r="I80" s="21">
        <v>1</v>
      </c>
      <c r="J80" s="32">
        <v>41969</v>
      </c>
      <c r="K80" s="32">
        <v>41970</v>
      </c>
      <c r="L80" s="21" t="s">
        <v>321</v>
      </c>
      <c r="M80" s="21"/>
      <c r="N80" s="21" t="s">
        <v>30</v>
      </c>
    </row>
    <row r="81" spans="1:14">
      <c r="A81" s="21">
        <v>80</v>
      </c>
      <c r="B81" s="21" t="s">
        <v>313</v>
      </c>
      <c r="C81" s="21" t="s">
        <v>314</v>
      </c>
      <c r="D81" s="21" t="s">
        <v>315</v>
      </c>
      <c r="E81" s="21" t="s">
        <v>316</v>
      </c>
      <c r="F81" s="21">
        <v>67475878</v>
      </c>
      <c r="G81" s="21" t="s">
        <v>69</v>
      </c>
      <c r="H81" s="21" t="s">
        <v>10</v>
      </c>
      <c r="I81" s="21">
        <v>1</v>
      </c>
      <c r="J81" s="32">
        <v>41969</v>
      </c>
      <c r="K81" s="32">
        <v>41971</v>
      </c>
      <c r="L81" s="21" t="s">
        <v>321</v>
      </c>
      <c r="M81" s="21"/>
      <c r="N81" s="21" t="s">
        <v>30</v>
      </c>
    </row>
    <row r="82" spans="1:14">
      <c r="A82" s="21">
        <v>81</v>
      </c>
      <c r="B82" s="21" t="s">
        <v>317</v>
      </c>
      <c r="C82" s="21" t="s">
        <v>318</v>
      </c>
      <c r="D82" s="21" t="s">
        <v>319</v>
      </c>
      <c r="E82" s="21" t="s">
        <v>320</v>
      </c>
      <c r="F82" s="21">
        <v>67481984</v>
      </c>
      <c r="G82" s="21" t="s">
        <v>69</v>
      </c>
      <c r="H82" s="21" t="s">
        <v>12</v>
      </c>
      <c r="I82" s="21">
        <v>1</v>
      </c>
      <c r="J82" s="32">
        <v>41969</v>
      </c>
      <c r="K82" s="32">
        <v>41970</v>
      </c>
      <c r="L82" s="21" t="s">
        <v>321</v>
      </c>
      <c r="M82" s="21"/>
      <c r="N82" s="21" t="s">
        <v>30</v>
      </c>
    </row>
    <row r="83" spans="1:14">
      <c r="A83" s="21">
        <v>82</v>
      </c>
      <c r="B83" s="21" t="s">
        <v>453</v>
      </c>
      <c r="C83" s="21" t="s">
        <v>454</v>
      </c>
      <c r="D83" s="21" t="s">
        <v>455</v>
      </c>
      <c r="E83" s="21" t="s">
        <v>312</v>
      </c>
      <c r="F83" s="21" t="s">
        <v>440</v>
      </c>
      <c r="G83" s="21" t="s">
        <v>456</v>
      </c>
      <c r="H83" s="21" t="s">
        <v>11</v>
      </c>
      <c r="I83" s="21">
        <v>1</v>
      </c>
      <c r="J83" s="32">
        <v>41969</v>
      </c>
      <c r="K83" s="32">
        <v>41970</v>
      </c>
      <c r="L83" s="21" t="s">
        <v>321</v>
      </c>
      <c r="M83" s="21"/>
      <c r="N83" s="21" t="s">
        <v>43</v>
      </c>
    </row>
    <row r="84" spans="1:14">
      <c r="A84" s="21">
        <v>83</v>
      </c>
      <c r="B84" s="21" t="s">
        <v>457</v>
      </c>
      <c r="C84" s="21" t="s">
        <v>458</v>
      </c>
      <c r="D84" s="21" t="s">
        <v>459</v>
      </c>
      <c r="E84" s="21" t="s">
        <v>320</v>
      </c>
      <c r="F84" s="21">
        <v>67388388</v>
      </c>
      <c r="G84" s="21" t="s">
        <v>456</v>
      </c>
      <c r="H84" s="21" t="s">
        <v>12</v>
      </c>
      <c r="I84" s="21">
        <v>1</v>
      </c>
      <c r="J84" s="32">
        <v>41969</v>
      </c>
      <c r="K84" s="32">
        <v>41970</v>
      </c>
      <c r="L84" s="21" t="s">
        <v>321</v>
      </c>
      <c r="M84" s="21"/>
      <c r="N84" s="21" t="s">
        <v>43</v>
      </c>
    </row>
    <row r="85" spans="1:14" ht="25.5">
      <c r="A85" s="21">
        <v>84</v>
      </c>
      <c r="B85" s="21" t="s">
        <v>460</v>
      </c>
      <c r="C85" s="21" t="s">
        <v>461</v>
      </c>
      <c r="D85" s="21" t="s">
        <v>462</v>
      </c>
      <c r="E85" s="21" t="s">
        <v>320</v>
      </c>
      <c r="F85" s="21">
        <v>67392828</v>
      </c>
      <c r="G85" s="21" t="s">
        <v>456</v>
      </c>
      <c r="H85" s="21" t="s">
        <v>12</v>
      </c>
      <c r="I85" s="21">
        <v>1</v>
      </c>
      <c r="J85" s="32">
        <v>41969</v>
      </c>
      <c r="K85" s="32">
        <v>41970</v>
      </c>
      <c r="L85" s="21" t="s">
        <v>446</v>
      </c>
      <c r="M85" s="21"/>
      <c r="N85" s="21" t="s">
        <v>43</v>
      </c>
    </row>
    <row r="86" spans="1:14">
      <c r="A86" s="21">
        <v>85</v>
      </c>
      <c r="B86" s="21" t="s">
        <v>366</v>
      </c>
      <c r="C86" s="21" t="s">
        <v>367</v>
      </c>
      <c r="D86" s="21" t="s">
        <v>368</v>
      </c>
      <c r="E86" s="21" t="s">
        <v>316</v>
      </c>
      <c r="F86" s="21">
        <v>67496552</v>
      </c>
      <c r="G86" s="21" t="s">
        <v>69</v>
      </c>
      <c r="H86" s="21" t="s">
        <v>10</v>
      </c>
      <c r="I86" s="21">
        <v>1</v>
      </c>
      <c r="J86" s="32">
        <v>41970</v>
      </c>
      <c r="K86" s="32">
        <v>41971</v>
      </c>
      <c r="L86" s="21" t="s">
        <v>369</v>
      </c>
      <c r="M86" s="21"/>
      <c r="N86" s="21" t="s">
        <v>49</v>
      </c>
    </row>
    <row r="87" spans="1:14">
      <c r="A87" s="21">
        <v>86</v>
      </c>
      <c r="B87" s="21" t="s">
        <v>370</v>
      </c>
      <c r="C87" s="21" t="s">
        <v>371</v>
      </c>
      <c r="D87" s="21" t="s">
        <v>372</v>
      </c>
      <c r="E87" s="21" t="s">
        <v>373</v>
      </c>
      <c r="F87" s="21">
        <v>67392828</v>
      </c>
      <c r="G87" s="21" t="s">
        <v>69</v>
      </c>
      <c r="H87" s="21" t="s">
        <v>12</v>
      </c>
      <c r="I87" s="21">
        <v>1</v>
      </c>
      <c r="J87" s="32">
        <v>41970</v>
      </c>
      <c r="K87" s="32">
        <v>41971</v>
      </c>
      <c r="L87" s="21" t="s">
        <v>369</v>
      </c>
      <c r="M87" s="21"/>
      <c r="N87" s="21" t="s">
        <v>49</v>
      </c>
    </row>
    <row r="88" spans="1:14">
      <c r="A88" s="21">
        <v>87</v>
      </c>
      <c r="B88" s="21" t="s">
        <v>374</v>
      </c>
      <c r="C88" s="21" t="s">
        <v>375</v>
      </c>
      <c r="D88" s="21" t="s">
        <v>376</v>
      </c>
      <c r="E88" s="21" t="s">
        <v>373</v>
      </c>
      <c r="F88" s="21">
        <v>67506844</v>
      </c>
      <c r="G88" s="21" t="s">
        <v>90</v>
      </c>
      <c r="H88" s="21" t="s">
        <v>12</v>
      </c>
      <c r="I88" s="21">
        <v>1</v>
      </c>
      <c r="J88" s="32">
        <v>41970</v>
      </c>
      <c r="K88" s="32">
        <v>41971</v>
      </c>
      <c r="L88" s="21" t="s">
        <v>377</v>
      </c>
      <c r="M88" s="21"/>
      <c r="N88" s="21" t="s">
        <v>49</v>
      </c>
    </row>
    <row r="89" spans="1:14">
      <c r="A89" s="21">
        <v>88</v>
      </c>
      <c r="B89" s="21" t="s">
        <v>378</v>
      </c>
      <c r="C89" s="21" t="s">
        <v>379</v>
      </c>
      <c r="D89" s="21" t="s">
        <v>380</v>
      </c>
      <c r="E89" s="21" t="s">
        <v>373</v>
      </c>
      <c r="F89" s="21">
        <v>67410726</v>
      </c>
      <c r="G89" s="21" t="s">
        <v>69</v>
      </c>
      <c r="H89" s="21" t="s">
        <v>12</v>
      </c>
      <c r="I89" s="21">
        <v>1</v>
      </c>
      <c r="J89" s="32">
        <v>41970</v>
      </c>
      <c r="K89" s="32">
        <v>41971</v>
      </c>
      <c r="L89" s="21" t="s">
        <v>216</v>
      </c>
      <c r="M89" s="21" t="s">
        <v>327</v>
      </c>
      <c r="N89" s="21" t="s">
        <v>49</v>
      </c>
    </row>
    <row r="90" spans="1:14">
      <c r="A90" s="21">
        <v>89</v>
      </c>
      <c r="B90" s="21" t="s">
        <v>386</v>
      </c>
      <c r="C90" s="21" t="s">
        <v>387</v>
      </c>
      <c r="D90" s="21" t="s">
        <v>388</v>
      </c>
      <c r="E90" s="21" t="s">
        <v>389</v>
      </c>
      <c r="F90" s="21">
        <v>67517532</v>
      </c>
      <c r="G90" s="21" t="s">
        <v>69</v>
      </c>
      <c r="H90" s="21" t="s">
        <v>10</v>
      </c>
      <c r="I90" s="21">
        <v>1</v>
      </c>
      <c r="J90" s="32">
        <v>41971</v>
      </c>
      <c r="K90" s="32">
        <v>41972</v>
      </c>
      <c r="L90" s="21" t="s">
        <v>321</v>
      </c>
      <c r="M90" s="21"/>
      <c r="N90" s="21" t="s">
        <v>49</v>
      </c>
    </row>
    <row r="91" spans="1:14">
      <c r="A91" s="21">
        <v>90</v>
      </c>
      <c r="B91" s="21" t="s">
        <v>395</v>
      </c>
      <c r="C91" s="21" t="s">
        <v>396</v>
      </c>
      <c r="D91" s="21" t="s">
        <v>397</v>
      </c>
      <c r="E91" s="21" t="s">
        <v>389</v>
      </c>
      <c r="F91" s="21">
        <v>67521778</v>
      </c>
      <c r="G91" s="21" t="s">
        <v>69</v>
      </c>
      <c r="H91" s="21" t="s">
        <v>10</v>
      </c>
      <c r="I91" s="21">
        <v>1</v>
      </c>
      <c r="J91" s="32">
        <v>41971</v>
      </c>
      <c r="K91" s="32">
        <v>41972</v>
      </c>
      <c r="L91" s="21" t="s">
        <v>216</v>
      </c>
      <c r="M91" s="21" t="s">
        <v>327</v>
      </c>
      <c r="N91" s="21" t="s">
        <v>49</v>
      </c>
    </row>
    <row r="92" spans="1:14">
      <c r="A92" s="21">
        <v>91</v>
      </c>
      <c r="B92" s="21" t="s">
        <v>398</v>
      </c>
      <c r="C92" s="21" t="s">
        <v>399</v>
      </c>
      <c r="D92" s="21" t="s">
        <v>400</v>
      </c>
      <c r="E92" s="21" t="s">
        <v>389</v>
      </c>
      <c r="F92" s="21">
        <v>67521996</v>
      </c>
      <c r="G92" s="21" t="s">
        <v>69</v>
      </c>
      <c r="H92" s="21" t="s">
        <v>10</v>
      </c>
      <c r="I92" s="21">
        <v>1</v>
      </c>
      <c r="J92" s="32">
        <v>41971</v>
      </c>
      <c r="K92" s="32">
        <v>41972</v>
      </c>
      <c r="L92" s="21" t="s">
        <v>321</v>
      </c>
      <c r="M92" s="21"/>
      <c r="N92" s="21" t="s">
        <v>49</v>
      </c>
    </row>
    <row r="93" spans="1:14">
      <c r="A93" s="21">
        <v>92</v>
      </c>
      <c r="B93" s="21" t="s">
        <v>401</v>
      </c>
      <c r="C93" s="21" t="s">
        <v>402</v>
      </c>
      <c r="D93" s="21" t="s">
        <v>403</v>
      </c>
      <c r="E93" s="21" t="s">
        <v>404</v>
      </c>
      <c r="F93" s="21">
        <v>67524016</v>
      </c>
      <c r="G93" s="21" t="s">
        <v>69</v>
      </c>
      <c r="H93" s="21" t="s">
        <v>12</v>
      </c>
      <c r="I93" s="21">
        <v>1</v>
      </c>
      <c r="J93" s="32">
        <v>41971</v>
      </c>
      <c r="K93" s="32">
        <v>41972</v>
      </c>
      <c r="L93" s="21" t="s">
        <v>321</v>
      </c>
      <c r="M93" s="21"/>
      <c r="N93" s="21" t="s">
        <v>49</v>
      </c>
    </row>
    <row r="94" spans="1:14">
      <c r="A94" s="21">
        <v>93</v>
      </c>
      <c r="B94" s="21" t="s">
        <v>382</v>
      </c>
      <c r="C94" s="21" t="s">
        <v>383</v>
      </c>
      <c r="D94" s="21" t="s">
        <v>384</v>
      </c>
      <c r="E94" s="21" t="s">
        <v>385</v>
      </c>
      <c r="F94" s="21">
        <v>67504798</v>
      </c>
      <c r="G94" s="21" t="s">
        <v>74</v>
      </c>
      <c r="H94" s="21" t="s">
        <v>12</v>
      </c>
      <c r="I94" s="21">
        <v>1</v>
      </c>
      <c r="J94" s="32">
        <v>41971</v>
      </c>
      <c r="K94" s="32">
        <v>41973</v>
      </c>
      <c r="L94" s="21" t="s">
        <v>216</v>
      </c>
      <c r="M94" s="21" t="s">
        <v>327</v>
      </c>
      <c r="N94" s="21" t="s">
        <v>49</v>
      </c>
    </row>
    <row r="95" spans="1:14" ht="25.5">
      <c r="A95" s="21">
        <v>94</v>
      </c>
      <c r="B95" s="21" t="s">
        <v>390</v>
      </c>
      <c r="C95" s="21" t="s">
        <v>391</v>
      </c>
      <c r="D95" s="21" t="s">
        <v>392</v>
      </c>
      <c r="E95" s="21" t="s">
        <v>393</v>
      </c>
      <c r="F95" s="21">
        <v>67425702</v>
      </c>
      <c r="G95" s="21" t="s">
        <v>394</v>
      </c>
      <c r="H95" s="21" t="s">
        <v>10</v>
      </c>
      <c r="I95" s="21">
        <v>1</v>
      </c>
      <c r="J95" s="32">
        <v>41971</v>
      </c>
      <c r="K95" s="32">
        <v>41973</v>
      </c>
      <c r="L95" s="21" t="s">
        <v>463</v>
      </c>
      <c r="M95" s="21"/>
      <c r="N95" s="21" t="s">
        <v>49</v>
      </c>
    </row>
    <row r="96" spans="1:14">
      <c r="A96" s="21">
        <v>95</v>
      </c>
      <c r="B96" s="21" t="s">
        <v>405</v>
      </c>
      <c r="C96" s="21" t="s">
        <v>406</v>
      </c>
      <c r="D96" s="21" t="s">
        <v>407</v>
      </c>
      <c r="E96" s="21" t="s">
        <v>381</v>
      </c>
      <c r="F96" s="21">
        <v>67410726</v>
      </c>
      <c r="G96" s="21" t="s">
        <v>69</v>
      </c>
      <c r="H96" s="21" t="s">
        <v>12</v>
      </c>
      <c r="I96" s="21">
        <v>1</v>
      </c>
      <c r="J96" s="32">
        <v>41971</v>
      </c>
      <c r="K96" s="32">
        <v>41975</v>
      </c>
      <c r="L96" s="21" t="s">
        <v>321</v>
      </c>
      <c r="M96" s="21"/>
      <c r="N96" s="21" t="s">
        <v>49</v>
      </c>
    </row>
    <row r="97" spans="1:14" ht="38.25">
      <c r="A97" s="21">
        <v>96</v>
      </c>
      <c r="B97" s="21" t="s">
        <v>466</v>
      </c>
      <c r="C97" s="21" t="s">
        <v>66</v>
      </c>
      <c r="D97" s="21" t="s">
        <v>467</v>
      </c>
      <c r="E97" s="21" t="s">
        <v>381</v>
      </c>
      <c r="F97" s="21"/>
      <c r="G97" s="21" t="s">
        <v>468</v>
      </c>
      <c r="H97" s="21" t="s">
        <v>12</v>
      </c>
      <c r="I97" s="21">
        <v>1</v>
      </c>
      <c r="J97" s="32">
        <v>41971</v>
      </c>
      <c r="K97" s="32">
        <v>41975</v>
      </c>
      <c r="L97" s="21" t="s">
        <v>475</v>
      </c>
      <c r="M97" s="21"/>
      <c r="N97" s="21" t="s">
        <v>30</v>
      </c>
    </row>
    <row r="98" spans="1:14">
      <c r="K98" s="30"/>
    </row>
    <row r="99" spans="1:14">
      <c r="K99" s="30"/>
    </row>
    <row r="100" spans="1:14">
      <c r="K100" s="30"/>
    </row>
    <row r="101" spans="1:14">
      <c r="K101" s="30"/>
    </row>
    <row r="102" spans="1:14">
      <c r="K102" s="30"/>
    </row>
    <row r="103" spans="1:14">
      <c r="K103" s="30"/>
    </row>
    <row r="104" spans="1:14">
      <c r="K104" s="30"/>
    </row>
    <row r="105" spans="1:14">
      <c r="K105" s="30"/>
    </row>
    <row r="106" spans="1:14">
      <c r="K106" s="30"/>
    </row>
    <row r="107" spans="1:14">
      <c r="K107" s="30"/>
    </row>
    <row r="108" spans="1:14">
      <c r="K108" s="30"/>
    </row>
    <row r="109" spans="1:14">
      <c r="K109" s="30"/>
    </row>
    <row r="110" spans="1:14">
      <c r="K110" s="30"/>
    </row>
    <row r="111" spans="1:14">
      <c r="K111" s="30"/>
    </row>
    <row r="112" spans="1:14">
      <c r="K112" s="30"/>
    </row>
    <row r="113" spans="11:11">
      <c r="K113" s="30"/>
    </row>
    <row r="114" spans="11:11">
      <c r="K114" s="30"/>
    </row>
    <row r="115" spans="11:11">
      <c r="K115" s="30"/>
    </row>
    <row r="116" spans="11:11">
      <c r="K116" s="30"/>
    </row>
    <row r="117" spans="11:11">
      <c r="K117" s="30"/>
    </row>
    <row r="118" spans="11:11">
      <c r="K118" s="30"/>
    </row>
    <row r="119" spans="11:11">
      <c r="K119" s="30"/>
    </row>
    <row r="120" spans="11:11">
      <c r="K120" s="30"/>
    </row>
    <row r="121" spans="11:11">
      <c r="K121" s="30"/>
    </row>
    <row r="122" spans="11:11">
      <c r="K122" s="30"/>
    </row>
    <row r="123" spans="11:11">
      <c r="K123" s="30"/>
    </row>
    <row r="124" spans="11:11">
      <c r="K124" s="30"/>
    </row>
    <row r="125" spans="11:11">
      <c r="K125" s="30"/>
    </row>
    <row r="126" spans="11:11">
      <c r="K126" s="30"/>
    </row>
    <row r="127" spans="11:11">
      <c r="K127" s="30"/>
    </row>
    <row r="128" spans="11:11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</sheetData>
  <autoFilter ref="A1:P97"/>
  <sortState ref="B2:N97">
    <sortCondition ref="J2:J97"/>
  </sortState>
  <customSheetViews>
    <customSheetView guid="{22DB46D7-10FC-42C0-80E6-21A8D8FA7C04}" scale="80" showAutoFilter="1">
      <selection activeCell="K2" sqref="K2"/>
      <pageMargins left="0.7" right="0.7" top="0.75" bottom="0.75" header="0.3" footer="0.3"/>
      <pageSetup orientation="portrait" r:id="rId1"/>
      <autoFilter ref="A1:J100"/>
    </customSheetView>
    <customSheetView guid="{15F0F0EB-F09E-41B3-B47F-0DB72837211B}" scale="80" showAutoFilter="1" topLeftCell="F1">
      <selection activeCell="K7" sqref="K7"/>
      <pageMargins left="0.7" right="0.7" top="0.75" bottom="0.75" header="0.3" footer="0.3"/>
      <pageSetup orientation="portrait" r:id="rId2"/>
      <autoFilter ref="A1:J100"/>
    </customSheetView>
  </customSheetView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3"/>
  <sheetViews>
    <sheetView topLeftCell="A19" workbookViewId="0">
      <selection activeCell="B35" sqref="B35"/>
    </sheetView>
  </sheetViews>
  <sheetFormatPr defaultRowHeight="15"/>
  <cols>
    <col min="1" max="1" width="5.140625" style="30" bestFit="1" customWidth="1"/>
    <col min="2" max="2" width="60.7109375" style="49" bestFit="1" customWidth="1"/>
    <col min="3" max="3" width="76.42578125" style="30" bestFit="1" customWidth="1"/>
    <col min="4" max="4" width="60.7109375" style="49" bestFit="1" customWidth="1"/>
    <col min="5" max="16384" width="9.140625" style="30"/>
  </cols>
  <sheetData>
    <row r="1" spans="1:4">
      <c r="A1" s="34" t="s">
        <v>143</v>
      </c>
      <c r="B1" s="35" t="s">
        <v>144</v>
      </c>
      <c r="C1" s="34" t="s">
        <v>4</v>
      </c>
      <c r="D1" s="35" t="s">
        <v>474</v>
      </c>
    </row>
    <row r="2" spans="1:4">
      <c r="A2" s="25">
        <v>1</v>
      </c>
      <c r="B2" s="36" t="s">
        <v>145</v>
      </c>
      <c r="C2" s="37" t="s">
        <v>146</v>
      </c>
      <c r="D2" s="36" t="s">
        <v>147</v>
      </c>
    </row>
    <row r="3" spans="1:4">
      <c r="A3" s="68">
        <v>2</v>
      </c>
      <c r="B3" s="61" t="s">
        <v>148</v>
      </c>
      <c r="C3" s="38" t="s">
        <v>149</v>
      </c>
      <c r="D3" s="61" t="s">
        <v>147</v>
      </c>
    </row>
    <row r="4" spans="1:4">
      <c r="A4" s="68"/>
      <c r="B4" s="61"/>
      <c r="C4" s="39" t="s">
        <v>150</v>
      </c>
      <c r="D4" s="61"/>
    </row>
    <row r="5" spans="1:4">
      <c r="A5" s="25">
        <v>3</v>
      </c>
      <c r="B5" s="36" t="s">
        <v>151</v>
      </c>
      <c r="C5" s="37" t="s">
        <v>151</v>
      </c>
      <c r="D5" s="36" t="s">
        <v>147</v>
      </c>
    </row>
    <row r="6" spans="1:4">
      <c r="A6" s="27">
        <v>4</v>
      </c>
      <c r="B6" s="40" t="s">
        <v>152</v>
      </c>
      <c r="C6" s="41" t="s">
        <v>153</v>
      </c>
      <c r="D6" s="40" t="s">
        <v>147</v>
      </c>
    </row>
    <row r="7" spans="1:4">
      <c r="A7" s="62">
        <v>5</v>
      </c>
      <c r="B7" s="65" t="s">
        <v>154</v>
      </c>
      <c r="C7" s="37" t="s">
        <v>155</v>
      </c>
      <c r="D7" s="65" t="s">
        <v>147</v>
      </c>
    </row>
    <row r="8" spans="1:4" ht="30">
      <c r="A8" s="64"/>
      <c r="B8" s="67"/>
      <c r="C8" s="42" t="s">
        <v>156</v>
      </c>
      <c r="D8" s="67"/>
    </row>
    <row r="9" spans="1:4">
      <c r="A9" s="27">
        <v>6</v>
      </c>
      <c r="B9" s="40" t="s">
        <v>157</v>
      </c>
      <c r="C9" s="38" t="s">
        <v>158</v>
      </c>
      <c r="D9" s="40" t="s">
        <v>147</v>
      </c>
    </row>
    <row r="10" spans="1:4">
      <c r="A10" s="68">
        <v>7</v>
      </c>
      <c r="B10" s="61" t="s">
        <v>159</v>
      </c>
      <c r="C10" s="41" t="s">
        <v>160</v>
      </c>
      <c r="D10" s="61" t="s">
        <v>147</v>
      </c>
    </row>
    <row r="11" spans="1:4">
      <c r="A11" s="68"/>
      <c r="B11" s="61"/>
      <c r="C11" s="38" t="s">
        <v>161</v>
      </c>
      <c r="D11" s="61"/>
    </row>
    <row r="12" spans="1:4">
      <c r="A12" s="68"/>
      <c r="B12" s="61"/>
      <c r="C12" s="38" t="s">
        <v>162</v>
      </c>
      <c r="D12" s="61"/>
    </row>
    <row r="13" spans="1:4">
      <c r="A13" s="56">
        <v>8</v>
      </c>
      <c r="B13" s="58" t="s">
        <v>163</v>
      </c>
      <c r="C13" s="43" t="s">
        <v>164</v>
      </c>
      <c r="D13" s="58" t="s">
        <v>165</v>
      </c>
    </row>
    <row r="14" spans="1:4" ht="30">
      <c r="A14" s="57"/>
      <c r="B14" s="59"/>
      <c r="C14" s="44" t="s">
        <v>166</v>
      </c>
      <c r="D14" s="59"/>
    </row>
    <row r="15" spans="1:4">
      <c r="A15" s="68">
        <v>9</v>
      </c>
      <c r="B15" s="69" t="s">
        <v>167</v>
      </c>
      <c r="C15" s="45" t="s">
        <v>168</v>
      </c>
      <c r="D15" s="69" t="s">
        <v>169</v>
      </c>
    </row>
    <row r="16" spans="1:4">
      <c r="A16" s="68"/>
      <c r="B16" s="69"/>
      <c r="C16" s="45" t="s">
        <v>170</v>
      </c>
      <c r="D16" s="69"/>
    </row>
    <row r="17" spans="1:4">
      <c r="A17" s="68"/>
      <c r="B17" s="69"/>
      <c r="C17" s="45" t="s">
        <v>171</v>
      </c>
      <c r="D17" s="69"/>
    </row>
    <row r="18" spans="1:4">
      <c r="A18" s="68"/>
      <c r="B18" s="69"/>
      <c r="C18" s="45" t="s">
        <v>172</v>
      </c>
      <c r="D18" s="69"/>
    </row>
    <row r="19" spans="1:4">
      <c r="A19" s="68"/>
      <c r="B19" s="69"/>
      <c r="C19" s="46" t="s">
        <v>173</v>
      </c>
      <c r="D19" s="69"/>
    </row>
    <row r="20" spans="1:4" ht="15" customHeight="1">
      <c r="A20" s="68">
        <v>10</v>
      </c>
      <c r="B20" s="70" t="s">
        <v>174</v>
      </c>
      <c r="C20" s="47" t="s">
        <v>175</v>
      </c>
      <c r="D20" s="70" t="s">
        <v>169</v>
      </c>
    </row>
    <row r="21" spans="1:4" ht="15" customHeight="1">
      <c r="A21" s="68"/>
      <c r="B21" s="70"/>
      <c r="C21" s="46" t="s">
        <v>176</v>
      </c>
      <c r="D21" s="70"/>
    </row>
    <row r="22" spans="1:4">
      <c r="A22" s="68"/>
      <c r="B22" s="70"/>
      <c r="C22" s="46" t="s">
        <v>177</v>
      </c>
      <c r="D22" s="70"/>
    </row>
    <row r="23" spans="1:4" ht="30">
      <c r="A23" s="68"/>
      <c r="B23" s="70"/>
      <c r="C23" s="45" t="s">
        <v>178</v>
      </c>
      <c r="D23" s="70"/>
    </row>
    <row r="24" spans="1:4">
      <c r="A24" s="60">
        <v>11</v>
      </c>
      <c r="B24" s="61" t="s">
        <v>179</v>
      </c>
      <c r="C24" s="43" t="s">
        <v>180</v>
      </c>
      <c r="D24" s="61" t="s">
        <v>169</v>
      </c>
    </row>
    <row r="25" spans="1:4">
      <c r="A25" s="60"/>
      <c r="B25" s="61"/>
      <c r="C25" s="43" t="s">
        <v>181</v>
      </c>
      <c r="D25" s="61"/>
    </row>
    <row r="26" spans="1:4">
      <c r="A26" s="62">
        <v>12</v>
      </c>
      <c r="B26" s="65" t="s">
        <v>182</v>
      </c>
      <c r="C26" s="48" t="s">
        <v>183</v>
      </c>
      <c r="D26" s="65" t="s">
        <v>169</v>
      </c>
    </row>
    <row r="27" spans="1:4">
      <c r="A27" s="63"/>
      <c r="B27" s="66"/>
      <c r="C27" s="45" t="s">
        <v>171</v>
      </c>
      <c r="D27" s="66"/>
    </row>
    <row r="28" spans="1:4">
      <c r="A28" s="63"/>
      <c r="B28" s="66"/>
      <c r="C28" s="45" t="s">
        <v>172</v>
      </c>
      <c r="D28" s="66"/>
    </row>
    <row r="29" spans="1:4">
      <c r="A29" s="64"/>
      <c r="B29" s="67"/>
      <c r="C29" s="46" t="s">
        <v>173</v>
      </c>
      <c r="D29" s="67"/>
    </row>
    <row r="30" spans="1:4">
      <c r="A30" s="27">
        <v>13</v>
      </c>
      <c r="B30" s="53" t="s">
        <v>521</v>
      </c>
      <c r="C30" s="41" t="s">
        <v>184</v>
      </c>
      <c r="D30" s="40" t="s">
        <v>185</v>
      </c>
    </row>
    <row r="31" spans="1:4">
      <c r="A31" s="27">
        <v>14</v>
      </c>
      <c r="B31" s="40" t="s">
        <v>186</v>
      </c>
      <c r="C31" s="41" t="s">
        <v>187</v>
      </c>
      <c r="D31" s="40" t="s">
        <v>185</v>
      </c>
    </row>
    <row r="32" spans="1:4">
      <c r="A32" s="56">
        <v>15</v>
      </c>
      <c r="B32" s="58" t="s">
        <v>188</v>
      </c>
      <c r="C32" s="37" t="s">
        <v>189</v>
      </c>
      <c r="D32" s="58" t="s">
        <v>185</v>
      </c>
    </row>
    <row r="33" spans="1:4">
      <c r="A33" s="57"/>
      <c r="B33" s="59"/>
      <c r="C33" s="37" t="s">
        <v>190</v>
      </c>
      <c r="D33" s="59"/>
    </row>
  </sheetData>
  <mergeCells count="27">
    <mergeCell ref="A3:A4"/>
    <mergeCell ref="B3:B4"/>
    <mergeCell ref="D3:D4"/>
    <mergeCell ref="A7:A8"/>
    <mergeCell ref="B7:B8"/>
    <mergeCell ref="D7:D8"/>
    <mergeCell ref="A10:A12"/>
    <mergeCell ref="B10:B12"/>
    <mergeCell ref="D10:D12"/>
    <mergeCell ref="A13:A14"/>
    <mergeCell ref="B13:B14"/>
    <mergeCell ref="D13:D14"/>
    <mergeCell ref="A15:A19"/>
    <mergeCell ref="B15:B19"/>
    <mergeCell ref="D15:D19"/>
    <mergeCell ref="A20:A23"/>
    <mergeCell ref="B20:B23"/>
    <mergeCell ref="D20:D23"/>
    <mergeCell ref="A32:A33"/>
    <mergeCell ref="B32:B33"/>
    <mergeCell ref="D32:D33"/>
    <mergeCell ref="A24:A25"/>
    <mergeCell ref="B24:B25"/>
    <mergeCell ref="D24:D25"/>
    <mergeCell ref="A26:A29"/>
    <mergeCell ref="B26:B29"/>
    <mergeCell ref="D26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Graphexcel</vt:lpstr>
      <vt:lpstr>ClosedINCcount_Dec2014</vt:lpstr>
      <vt:lpstr>ClosedINCcount_Nov2014</vt:lpstr>
      <vt:lpstr>Tasks Handled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bk18567</dc:creator>
  <cp:lastModifiedBy>sm48269</cp:lastModifiedBy>
  <dcterms:created xsi:type="dcterms:W3CDTF">2013-11-18T18:50:49Z</dcterms:created>
  <dcterms:modified xsi:type="dcterms:W3CDTF">2015-01-05T09:16:46Z</dcterms:modified>
</cp:coreProperties>
</file>