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230" yWindow="-15" windowWidth="10275" windowHeight="8175" firstSheet="3" activeTab="6"/>
  </bookViews>
  <sheets>
    <sheet name="Global Fiscal Q4 Proposal" sheetId="1" r:id="rId1"/>
    <sheet name="Refresh Frames in Scope" sheetId="8" r:id="rId2"/>
    <sheet name="N.A. Cisco Frames in Scope" sheetId="9" r:id="rId3"/>
    <sheet name="EMEA Cisco Frames in Scope" sheetId="11" r:id="rId4"/>
    <sheet name="P&amp;L impact" sheetId="14" r:id="rId5"/>
    <sheet name="Future Pricing" sheetId="16" r:id="rId6"/>
    <sheet name="NBV on Frames in Scope" sheetId="12" r:id="rId7"/>
  </sheets>
  <definedNames>
    <definedName name="buffper" localSheetId="5">#REF!</definedName>
    <definedName name="buffper" localSheetId="4">#REF!</definedName>
    <definedName name="buffper">#REF!</definedName>
    <definedName name="_xlnm.Print_Area" localSheetId="3">'EMEA Cisco Frames in Scope'!$A$1:$M$32</definedName>
    <definedName name="_xlnm.Print_Area" localSheetId="5">'Future Pricing'!$A$1:$E$28</definedName>
    <definedName name="_xlnm.Print_Area" localSheetId="0">'Global Fiscal Q4 Proposal'!$A$1:$P$29</definedName>
    <definedName name="_xlnm.Print_Area" localSheetId="2">'N.A. Cisco Frames in Scope'!$A$1:$K$34</definedName>
    <definedName name="_xlnm.Print_Area" localSheetId="6">'NBV on Frames in Scope'!$A$1:$P$32</definedName>
    <definedName name="_xlnm.Print_Area" localSheetId="1">'Refresh Frames in Scope'!$A$1:$G$28</definedName>
  </definedNames>
  <calcPr calcId="145621"/>
</workbook>
</file>

<file path=xl/calcChain.xml><?xml version="1.0" encoding="utf-8"?>
<calcChain xmlns="http://schemas.openxmlformats.org/spreadsheetml/2006/main">
  <c r="K15" i="1" l="1"/>
  <c r="J15" i="1"/>
  <c r="I15" i="1"/>
  <c r="H15" i="1"/>
  <c r="G15" i="1"/>
  <c r="F7" i="1" l="1"/>
  <c r="F15" i="1" s="1"/>
  <c r="G32" i="16" l="1"/>
  <c r="E30" i="16"/>
  <c r="F30" i="16"/>
  <c r="R29" i="12"/>
  <c r="R26" i="12"/>
  <c r="R10" i="12"/>
  <c r="R6" i="12"/>
  <c r="Q6" i="12"/>
  <c r="Q10" i="12"/>
  <c r="Q26" i="12"/>
  <c r="G30" i="16" l="1"/>
  <c r="C9" i="14" l="1"/>
  <c r="B9" i="14"/>
  <c r="E9" i="14"/>
  <c r="D9" i="14"/>
  <c r="P30" i="16"/>
  <c r="O30" i="16"/>
  <c r="N30" i="16"/>
  <c r="M30" i="16"/>
  <c r="M27" i="16"/>
  <c r="N23" i="16"/>
  <c r="N17" i="16"/>
  <c r="N16" i="16"/>
  <c r="N15" i="16"/>
  <c r="N14" i="16"/>
  <c r="N10" i="16"/>
  <c r="N9" i="16"/>
  <c r="N5" i="16"/>
  <c r="N4" i="16"/>
  <c r="P27" i="16"/>
  <c r="O27" i="16"/>
  <c r="N27" i="16"/>
  <c r="P23" i="16"/>
  <c r="O23" i="16"/>
  <c r="P19" i="16"/>
  <c r="O19" i="16"/>
  <c r="P18" i="16"/>
  <c r="O18" i="16"/>
  <c r="P17" i="16"/>
  <c r="O17" i="16"/>
  <c r="P16" i="16"/>
  <c r="O16" i="16"/>
  <c r="P15" i="16"/>
  <c r="O15" i="16"/>
  <c r="P14" i="16"/>
  <c r="O14" i="16"/>
  <c r="P10" i="16"/>
  <c r="O10" i="16"/>
  <c r="P9" i="16"/>
  <c r="O9" i="16"/>
  <c r="P5" i="16"/>
  <c r="O5" i="16"/>
  <c r="P4" i="16"/>
  <c r="O4" i="16"/>
  <c r="L27" i="16"/>
  <c r="L23" i="16"/>
  <c r="L19" i="16"/>
  <c r="L18" i="16"/>
  <c r="L17" i="16"/>
  <c r="L16" i="16"/>
  <c r="L15" i="16"/>
  <c r="L14" i="16"/>
  <c r="L10" i="16"/>
  <c r="L9" i="16"/>
  <c r="L5" i="16"/>
  <c r="L4" i="16"/>
  <c r="K27" i="16"/>
  <c r="K23" i="16"/>
  <c r="K19" i="16"/>
  <c r="K18" i="16"/>
  <c r="K17" i="16"/>
  <c r="K16" i="16"/>
  <c r="K15" i="16"/>
  <c r="K14" i="16"/>
  <c r="K10" i="16"/>
  <c r="K9" i="16"/>
  <c r="K5" i="16"/>
  <c r="K4" i="16"/>
  <c r="K30" i="16" l="1"/>
  <c r="I30" i="16" l="1"/>
  <c r="D46" i="14" l="1"/>
  <c r="E43" i="14"/>
  <c r="E46" i="14" s="1"/>
  <c r="D43" i="14"/>
  <c r="C43" i="14"/>
  <c r="C46" i="14" s="1"/>
  <c r="B43" i="14"/>
  <c r="B46" i="14" s="1"/>
  <c r="C35" i="14"/>
  <c r="E32" i="14"/>
  <c r="E35" i="14" s="1"/>
  <c r="D32" i="14"/>
  <c r="D35" i="14" s="1"/>
  <c r="C32" i="14"/>
  <c r="B32" i="14"/>
  <c r="B35" i="14" s="1"/>
  <c r="E21" i="14"/>
  <c r="E24" i="14" s="1"/>
  <c r="D21" i="14"/>
  <c r="D24" i="14" s="1"/>
  <c r="C21" i="14"/>
  <c r="C24" i="14" s="1"/>
  <c r="B21" i="14"/>
  <c r="B24" i="14" s="1"/>
  <c r="E12" i="14"/>
  <c r="D12" i="14"/>
  <c r="C12" i="14"/>
  <c r="B12" i="14"/>
  <c r="F12" i="14" l="1"/>
  <c r="F35" i="14"/>
  <c r="F24" i="14"/>
  <c r="F46" i="14"/>
  <c r="N13" i="1" l="1"/>
  <c r="N7" i="1"/>
  <c r="N15" i="1" l="1"/>
  <c r="Q24" i="12"/>
  <c r="R24" i="12"/>
  <c r="S24" i="12"/>
  <c r="T24" i="12"/>
  <c r="Q25" i="12"/>
  <c r="R25" i="12"/>
  <c r="S25" i="12"/>
  <c r="U24" i="12" l="1"/>
  <c r="T25" i="12"/>
  <c r="W24" i="12"/>
  <c r="V24" i="12"/>
  <c r="E7" i="1"/>
  <c r="E15" i="1" s="1"/>
  <c r="S29" i="12" l="1"/>
  <c r="R28" i="12"/>
  <c r="S23" i="12"/>
  <c r="S26" i="12" s="1"/>
  <c r="R23" i="12"/>
  <c r="R22" i="12"/>
  <c r="R21" i="12"/>
  <c r="T21" i="12" s="1"/>
  <c r="R20" i="12"/>
  <c r="R19" i="12"/>
  <c r="R18" i="12"/>
  <c r="R17" i="12"/>
  <c r="T17" i="12" s="1"/>
  <c r="R16" i="12"/>
  <c r="R15" i="12"/>
  <c r="Q28" i="12"/>
  <c r="Q29" i="12" s="1"/>
  <c r="Q23" i="12"/>
  <c r="Q22" i="12"/>
  <c r="Q21" i="12"/>
  <c r="Q20" i="12"/>
  <c r="Q19" i="12"/>
  <c r="Q18" i="12"/>
  <c r="Q17" i="12"/>
  <c r="Q16" i="12"/>
  <c r="U16" i="12" s="1"/>
  <c r="Q15" i="12"/>
  <c r="T15" i="12" s="1"/>
  <c r="R14" i="12"/>
  <c r="Q14" i="12"/>
  <c r="R13" i="12"/>
  <c r="Q13" i="12"/>
  <c r="R9" i="12"/>
  <c r="Q9" i="12"/>
  <c r="R8" i="12"/>
  <c r="Q8" i="12"/>
  <c r="R5" i="12"/>
  <c r="Q5" i="12"/>
  <c r="R4" i="12"/>
  <c r="Q4" i="12"/>
  <c r="T19" i="12" l="1"/>
  <c r="T5" i="12"/>
  <c r="T14" i="12"/>
  <c r="T16" i="12"/>
  <c r="V16" i="12"/>
  <c r="T20" i="12"/>
  <c r="T4" i="12"/>
  <c r="T8" i="12"/>
  <c r="T13" i="12"/>
  <c r="Q32" i="12"/>
  <c r="Q36" i="12" s="1"/>
  <c r="T18" i="12"/>
  <c r="T22" i="12"/>
  <c r="T23" i="12"/>
  <c r="S32" i="12"/>
  <c r="T9" i="12"/>
  <c r="T10" i="12" s="1"/>
  <c r="T28" i="12"/>
  <c r="T29" i="12" s="1"/>
  <c r="C29" i="11"/>
  <c r="C18" i="11"/>
  <c r="S36" i="12" l="1"/>
  <c r="R32" i="12"/>
  <c r="R36" i="12" s="1"/>
  <c r="T36" i="12" s="1"/>
  <c r="T26" i="12"/>
  <c r="T6" i="12"/>
  <c r="C23" i="11"/>
  <c r="C7" i="11"/>
  <c r="D32" i="9"/>
  <c r="T32" i="12" l="1"/>
  <c r="M3" i="1" l="1"/>
  <c r="L3" i="1"/>
  <c r="L7" i="1" s="1"/>
  <c r="L15" i="1" s="1"/>
  <c r="I3" i="1"/>
  <c r="M7" i="1" l="1"/>
  <c r="M15" i="1" s="1"/>
  <c r="C25" i="11" l="1"/>
</calcChain>
</file>

<file path=xl/sharedStrings.xml><?xml version="1.0" encoding="utf-8"?>
<sst xmlns="http://schemas.openxmlformats.org/spreadsheetml/2006/main" count="715" uniqueCount="351">
  <si>
    <t>SWDC</t>
  </si>
  <si>
    <t>Project Description</t>
  </si>
  <si>
    <t>Data Center</t>
  </si>
  <si>
    <t>Proposed Model</t>
  </si>
  <si>
    <t>Proposed Drive Type</t>
  </si>
  <si>
    <t>Proposed Drives per Frame</t>
  </si>
  <si>
    <t>Proposed Total Drives</t>
  </si>
  <si>
    <t>Proposed Raw Capacity (GB) Per Frame</t>
  </si>
  <si>
    <t>Proposed Usable Capacity Base 2 (GB) Per Frame</t>
  </si>
  <si>
    <t>Proposed Total Raw Capacity (GB)</t>
  </si>
  <si>
    <t>Proposed Total Usable Capacity Base 2 (GB)</t>
  </si>
  <si>
    <t>300GB</t>
  </si>
  <si>
    <t>VSP</t>
  </si>
  <si>
    <t>RDC</t>
  </si>
  <si>
    <t>Global</t>
  </si>
  <si>
    <t>CGC / RDC</t>
  </si>
  <si>
    <t>FDC</t>
  </si>
  <si>
    <t>North America Cisco Refresh - Data Migration</t>
  </si>
  <si>
    <t>EMEA Cisco Refresh - Data Migration</t>
  </si>
  <si>
    <t>CGC / RDC / FDC</t>
  </si>
  <si>
    <t>9710 / 9148</t>
  </si>
  <si>
    <t>Proposed # of Ports</t>
  </si>
  <si>
    <t xml:space="preserve">Proposed # of Frames </t>
  </si>
  <si>
    <t>Purchase Price</t>
  </si>
  <si>
    <t>Quote ID #/Work Order</t>
  </si>
  <si>
    <t>Amendment to Citi00763</t>
  </si>
  <si>
    <t>Amendment to Provisioning Contract to assume Demand Management/TCRS</t>
  </si>
  <si>
    <t>Citi00767</t>
  </si>
  <si>
    <t>Citi00768</t>
  </si>
  <si>
    <t>Citi00769</t>
  </si>
  <si>
    <t>PS</t>
  </si>
  <si>
    <t>-</t>
  </si>
  <si>
    <t>390 Greenwich - US</t>
  </si>
  <si>
    <t>S/N</t>
  </si>
  <si>
    <t xml:space="preserve">Model </t>
  </si>
  <si>
    <t>Install Date</t>
  </si>
  <si>
    <t>2/30/2011</t>
  </si>
  <si>
    <t>Rutherford - US</t>
  </si>
  <si>
    <t>SWDC - US</t>
  </si>
  <si>
    <t>MWDC - US</t>
  </si>
  <si>
    <t>RDC - UK</t>
  </si>
  <si>
    <t>USP-V</t>
  </si>
  <si>
    <t>Cisco</t>
  </si>
  <si>
    <t>Serial #</t>
  </si>
  <si>
    <t>Model/Sup Fab#</t>
  </si>
  <si>
    <t>Line Card Models</t>
  </si>
  <si>
    <t>Total # of Ports</t>
  </si>
  <si>
    <t>Fabric</t>
  </si>
  <si>
    <t>IP Address</t>
  </si>
  <si>
    <t>Name</t>
  </si>
  <si>
    <t>Code</t>
  </si>
  <si>
    <t>Supervisor P/N</t>
  </si>
  <si>
    <t>Comments</t>
  </si>
  <si>
    <t>FOX111801Y1 </t>
  </si>
  <si>
    <t>9513/Fab2</t>
  </si>
  <si>
    <t>X9224-96K9, X9112</t>
  </si>
  <si>
    <t>A</t>
  </si>
  <si>
    <t>169.185.212.160</t>
  </si>
  <si>
    <t>ucd03ac01</t>
  </si>
  <si>
    <t>NX-OS 5.2.1</t>
  </si>
  <si>
    <t>DS-X9530-SF2-K9</t>
  </si>
  <si>
    <t>4 year Maintenance Term has expired.  Maintenances Charges have commenced.</t>
  </si>
  <si>
    <t>FOX11200AK5 </t>
  </si>
  <si>
    <t>169.185.212.170</t>
  </si>
  <si>
    <t>ucd03ac02</t>
  </si>
  <si>
    <t>FOX11170VDR</t>
  </si>
  <si>
    <t>X9112, X9124, X9148</t>
  </si>
  <si>
    <t>169.185.212.162</t>
  </si>
  <si>
    <t>ucd03ae01</t>
  </si>
  <si>
    <t>FOX111913YB </t>
  </si>
  <si>
    <t>169.185.212.164</t>
  </si>
  <si>
    <t>ucd03ae02</t>
  </si>
  <si>
    <t>FOX111913XS </t>
  </si>
  <si>
    <t>169.185.212.166</t>
  </si>
  <si>
    <t>ucd03ae03</t>
  </si>
  <si>
    <t>FOX1151GXLP</t>
  </si>
  <si>
    <t>169.185.212.172</t>
  </si>
  <si>
    <t>ucd03ae04</t>
  </si>
  <si>
    <t>FOX111913YD </t>
  </si>
  <si>
    <t>X9112, X9124</t>
  </si>
  <si>
    <t>A (Tape)</t>
  </si>
  <si>
    <t>169.185.212.168</t>
  </si>
  <si>
    <t>uct04ac01</t>
  </si>
  <si>
    <t>NX-OS 5.2(8b)</t>
  </si>
  <si>
    <t>FOX1231H6QT</t>
  </si>
  <si>
    <t>169.185.212.186</t>
  </si>
  <si>
    <t>uct04ae01</t>
  </si>
  <si>
    <t>FOX1232GA5Z</t>
  </si>
  <si>
    <t>X9224-96K9, X9232-256K9, X9112</t>
  </si>
  <si>
    <t>169.185.212.174</t>
  </si>
  <si>
    <t>ucd05ac01</t>
  </si>
  <si>
    <t>DS-X9530-SF2-K9 (2)</t>
  </si>
  <si>
    <t>FOX1231H6PX</t>
  </si>
  <si>
    <t>X9232-256K9, X9224-96K9, X9112</t>
  </si>
  <si>
    <t>169.185.212.175</t>
  </si>
  <si>
    <t>ucd05ac02</t>
  </si>
  <si>
    <t>FOX1235G91F</t>
  </si>
  <si>
    <t>X9248-96K9, X9112, X9124, X9148</t>
  </si>
  <si>
    <t>169.185.212.176</t>
  </si>
  <si>
    <t>ucd05ae01</t>
  </si>
  <si>
    <t>FOX1235G90Y</t>
  </si>
  <si>
    <t>169.185.212.177</t>
  </si>
  <si>
    <t>ucd05ae02</t>
  </si>
  <si>
    <t>FOX1312GS72</t>
  </si>
  <si>
    <t>169.185.212.178</t>
  </si>
  <si>
    <t>ucd05ae03</t>
  </si>
  <si>
    <t>FOX1310GS2X</t>
  </si>
  <si>
    <t>169.185.212.179</t>
  </si>
  <si>
    <t>ucd05ae04</t>
  </si>
  <si>
    <t>FOX11160H70 </t>
  </si>
  <si>
    <t>B</t>
  </si>
  <si>
    <t>169.185.212.161</t>
  </si>
  <si>
    <t>ucd03bc01</t>
  </si>
  <si>
    <t>FOX111913YN</t>
  </si>
  <si>
    <t>169.185.212.171</t>
  </si>
  <si>
    <t>ucd03bc02</t>
  </si>
  <si>
    <t>FOX11170VF6</t>
  </si>
  <si>
    <t>169.185.212.163</t>
  </si>
  <si>
    <t>ucd03be01</t>
  </si>
  <si>
    <t>FOX111913XK </t>
  </si>
  <si>
    <t>169.185212.165</t>
  </si>
  <si>
    <t>ucd03be02</t>
  </si>
  <si>
    <t>FOX11200AK8</t>
  </si>
  <si>
    <t>169.185.212.167</t>
  </si>
  <si>
    <t>ucd03be03</t>
  </si>
  <si>
    <t>FOX11370AA0</t>
  </si>
  <si>
    <t>169.185.212.173</t>
  </si>
  <si>
    <t>ucd03be04</t>
  </si>
  <si>
    <t>FOX11200ALN</t>
  </si>
  <si>
    <t>B (Tape)</t>
  </si>
  <si>
    <t>169.185.212.169</t>
  </si>
  <si>
    <t>uct04bc01</t>
  </si>
  <si>
    <t>FOX1232GA0J</t>
  </si>
  <si>
    <t>169.185.212.187</t>
  </si>
  <si>
    <t>uct04be01</t>
  </si>
  <si>
    <t>FOX1232GA6A</t>
  </si>
  <si>
    <t xml:space="preserve">X9224-96K9, X9232-256K9, X9112 </t>
  </si>
  <si>
    <t>169.185.212.180</t>
  </si>
  <si>
    <t>ucd05bc01</t>
  </si>
  <si>
    <t>FOX1232GA5Q</t>
  </si>
  <si>
    <t>169.185.212.181</t>
  </si>
  <si>
    <t>ucd05bc02</t>
  </si>
  <si>
    <t>FOX1232GA12</t>
  </si>
  <si>
    <t>169.185.212.182</t>
  </si>
  <si>
    <t>ucd05be01</t>
  </si>
  <si>
    <t>FOX1231H6Q5</t>
  </si>
  <si>
    <t>169.185.212.183</t>
  </si>
  <si>
    <t>ucd05be02</t>
  </si>
  <si>
    <t>FOX1312GS7J</t>
  </si>
  <si>
    <t>169.185.212.184</t>
  </si>
  <si>
    <t>ucd05be03</t>
  </si>
  <si>
    <t>FOX1308GJ7R</t>
  </si>
  <si>
    <t>169.185.212.185</t>
  </si>
  <si>
    <t>ucd05be04</t>
  </si>
  <si>
    <t>Model</t>
  </si>
  <si>
    <t>emdsrdc4_jd_08</t>
  </si>
  <si>
    <t>FOX1237G51F</t>
  </si>
  <si>
    <t>emdsrdc4_rb_08</t>
  </si>
  <si>
    <t>FOX1237G51R</t>
  </si>
  <si>
    <t>emdsrdc3_rb_09</t>
  </si>
  <si>
    <t>FOX1307GMZK</t>
  </si>
  <si>
    <t>emdsrdc3_rb_09.eur.nsroot.net</t>
  </si>
  <si>
    <t>emdsrdc3_jd_09</t>
  </si>
  <si>
    <t>FOX1307GMZA</t>
  </si>
  <si>
    <t>emdsrdc3_jd_09.eur.nsroot.net</t>
  </si>
  <si>
    <t xml:space="preserve">cmdscgc1_jd_01 </t>
  </si>
  <si>
    <t>FOX1330G5AC</t>
  </si>
  <si>
    <t>cmdscgc1_jd_01.eur.nsroot.net</t>
  </si>
  <si>
    <t xml:space="preserve">emdscgc1_jd_03 </t>
  </si>
  <si>
    <t>FOX1331GYC3</t>
  </si>
  <si>
    <t>emdscgc1_jd_03.eur.nsroot.net</t>
  </si>
  <si>
    <t xml:space="preserve">emdscgc1_jd_04 </t>
  </si>
  <si>
    <t>FOX1323G9E1</t>
  </si>
  <si>
    <t>emdscgc1_jd_04.eur.nsroot.net</t>
  </si>
  <si>
    <t>FOX1329GR3T</t>
  </si>
  <si>
    <t>cmdscgc1_rb_01.eur.nsroot.net</t>
  </si>
  <si>
    <t xml:space="preserve">emdscgc1_rb_03 </t>
  </si>
  <si>
    <t>FOX1323G9EW</t>
  </si>
  <si>
    <t>emdscgc1_rb_03.eur.nsroot.net</t>
  </si>
  <si>
    <t xml:space="preserve">emdscgc1_rb_04 </t>
  </si>
  <si>
    <t>FOX1331GYC8</t>
  </si>
  <si>
    <t>emdscgc1_rb_04.eur.nsroot.net</t>
  </si>
  <si>
    <t xml:space="preserve">cmdscgc2_jd_02 </t>
  </si>
  <si>
    <t>FOX1342GCXL</t>
  </si>
  <si>
    <t>cmdscgc2_jd_02.eur.nsroot.net</t>
  </si>
  <si>
    <t>FOX1342GCZ9</t>
  </si>
  <si>
    <t>cmdscgc2_rb_02.eur.nsroot.net</t>
  </si>
  <si>
    <t xml:space="preserve">emdscgc1_jd_05 </t>
  </si>
  <si>
    <t>FOX1329GR3G</t>
  </si>
  <si>
    <t>emdscgc1_jd_05.eur.nsroot.net</t>
  </si>
  <si>
    <t xml:space="preserve">emdscgc1_rb_05 </t>
  </si>
  <si>
    <t>FOX1331GYBH</t>
  </si>
  <si>
    <t>emdscgc1_rb_05.eur.nsroot.net</t>
  </si>
  <si>
    <t xml:space="preserve">emdsfdc1b_rb_10 </t>
  </si>
  <si>
    <t>FOX1311H3V4</t>
  </si>
  <si>
    <t>emdsfdc1b_rb_10.eur.nsroot.net</t>
  </si>
  <si>
    <t xml:space="preserve">emdsfdc1b_jd_10 </t>
  </si>
  <si>
    <t>FOX1311H3WH</t>
  </si>
  <si>
    <r>
      <rPr>
        <b/>
        <sz val="11"/>
        <rFont val="Calibri"/>
        <family val="2"/>
      </rPr>
      <t>Name</t>
    </r>
    <r>
      <rPr>
        <sz val="11"/>
        <rFont val="Calibri"/>
        <family val="2"/>
      </rPr>
      <t>:  u=site (SWDC), C=vendor (Cisco), D=type (Disk, Tape or Both), nn=SAN number (0x), s=san side (A or B side), t=type (Core or Edge), nn=switch number instance</t>
    </r>
  </si>
  <si>
    <t>TOTAL PORTS</t>
  </si>
  <si>
    <t>Maintenace owed 2013 / 2014</t>
  </si>
  <si>
    <t>North America Tech Refresh - 11 x VSP</t>
  </si>
  <si>
    <t>390G Rutherford SWDC / MWDC</t>
  </si>
  <si>
    <t>North America Cisco Refresh - 7,086 Ports</t>
  </si>
  <si>
    <t>CGC</t>
  </si>
  <si>
    <t>Maintenance Expires 12/31/13.  Charges Commence 1/1/14.</t>
  </si>
  <si>
    <t>cmdscgc1_rb_01</t>
  </si>
  <si>
    <t>cmdscgc2_rb_02</t>
  </si>
  <si>
    <t xml:space="preserve">emdsfdc1b_jd_10.eur.nsroot.net </t>
  </si>
  <si>
    <t>EMEA Cisco Refresh - 492 Ports</t>
  </si>
  <si>
    <t>1.  48 Months Premium Maintenance included on the proposed VSP, HUS VM and Cisco hardware and software.</t>
  </si>
  <si>
    <t>b.  RAIDCOM scripting services.</t>
  </si>
  <si>
    <t xml:space="preserve">a.  90 Day extension for Work Order Citi00759 (Krishna - SAN Contractor).  </t>
  </si>
  <si>
    <t>Additonal Terms and Concessions</t>
  </si>
  <si>
    <t>390G</t>
  </si>
  <si>
    <t>Citi Name</t>
  </si>
  <si>
    <t>"A" Computer Name</t>
  </si>
  <si>
    <t>"B" Computer Name</t>
  </si>
  <si>
    <t>PEQ</t>
  </si>
  <si>
    <t>PO</t>
  </si>
  <si>
    <t>FAS#</t>
  </si>
  <si>
    <t>Description</t>
  </si>
  <si>
    <t>FAS SN</t>
  </si>
  <si>
    <t>Orig Cost</t>
  </si>
  <si>
    <t>Date In Service</t>
  </si>
  <si>
    <t>Monthly Depr</t>
  </si>
  <si>
    <t>Months remaining as of 12/13/13</t>
  </si>
  <si>
    <t>OEH052N5064</t>
  </si>
  <si>
    <t> R7007EC3900F</t>
  </si>
  <si>
    <t> R7007EC3900E</t>
  </si>
  <si>
    <t>8358297</t>
  </si>
  <si>
    <t>5461433</t>
  </si>
  <si>
    <t>HDS - USPV Refresh S/N 45020, 45023 and 45106 [6116349 Rev 2 - Line Item #1] 390</t>
  </si>
  <si>
    <t>OEH053N5075</t>
  </si>
  <si>
    <t>R7007EC39B0F</t>
  </si>
  <si>
    <t> R7007EC39B0F</t>
  </si>
  <si>
    <t>HDS - USPV Refresh S/N 45020, 45023 and 45106 [6116349 Rev 2 -Line Item #2] 390</t>
  </si>
  <si>
    <t>390 Greeniwch NBV</t>
  </si>
  <si>
    <t>Rutherford</t>
  </si>
  <si>
    <t>8358270</t>
  </si>
  <si>
    <t>5461458</t>
  </si>
  <si>
    <t>HDS - USPV Refresh S/N 17014, 17270 and 45013 [6116349 Rev 2 - Line Item #4] Rut</t>
  </si>
  <si>
    <t>ORH052N5029</t>
  </si>
  <si>
    <t>R7007EC36D0F</t>
  </si>
  <si>
    <t>R7007EC36D0E</t>
  </si>
  <si>
    <t>HDS - USPV Refresh S/N 17014, 17270 and 45013 [6116349 Rev 2 - Line Item #3] Rut</t>
  </si>
  <si>
    <t>ORH053N5037</t>
  </si>
  <si>
    <t>R7007EC3750F</t>
  </si>
  <si>
    <t>R7007EC3750E</t>
  </si>
  <si>
    <t>Rutherford NBV</t>
  </si>
  <si>
    <t>8358234</t>
  </si>
  <si>
    <t>5461453</t>
  </si>
  <si>
    <t>HDS - USPV Refresh S/N 17265, 23301, 45012 and 45040 [6116349 Rev 2 - Line Item</t>
  </si>
  <si>
    <t>OUH052N3562</t>
  </si>
  <si>
    <t>R7007E6F920F</t>
  </si>
  <si>
    <t>R7007E6F920E</t>
  </si>
  <si>
    <t>8557841</t>
  </si>
  <si>
    <t>Hitachi - Q1 Distributed BAU - SWDC</t>
  </si>
  <si>
    <t>OUH053N3758</t>
  </si>
  <si>
    <t>R7007E70560F</t>
  </si>
  <si>
    <t>R7007E70560E</t>
  </si>
  <si>
    <t>8946046</t>
  </si>
  <si>
    <t>6077810</t>
  </si>
  <si>
    <t>300GB Drives 10K</t>
  </si>
  <si>
    <t>OUH055N5389</t>
  </si>
  <si>
    <t>R7007EC4D50F</t>
  </si>
  <si>
    <t>R7007EC4D50E</t>
  </si>
  <si>
    <t>OUH055N5592</t>
  </si>
  <si>
    <t>R7007EC5A00F</t>
  </si>
  <si>
    <t>R7007EC5A00E</t>
  </si>
  <si>
    <t>9418160</t>
  </si>
  <si>
    <t>6520235</t>
  </si>
  <si>
    <t>HDS - USPV Refresh S/N 18659, 18663, 18664 in SSMD to be shipped to SWDC</t>
  </si>
  <si>
    <t>9520481</t>
  </si>
  <si>
    <t>6621801</t>
  </si>
  <si>
    <t>HDS -USP Refresh S/N 17119 and 45039</t>
  </si>
  <si>
    <t>USOUH056N6776</t>
  </si>
  <si>
    <t>R7007ECA400F</t>
  </si>
  <si>
    <t>R7007ECA400E</t>
  </si>
  <si>
    <t>USOUH057N7022</t>
  </si>
  <si>
    <t>R7007ECB360F</t>
  </si>
  <si>
    <t>R7007ECB360E</t>
  </si>
  <si>
    <t>SWDC NBV</t>
  </si>
  <si>
    <t>MWDC</t>
  </si>
  <si>
    <t>8557873</t>
  </si>
  <si>
    <t>5666653</t>
  </si>
  <si>
    <t>Hitachi - Q1 Distributed BAU - MWDC</t>
  </si>
  <si>
    <t>MWDC NBV</t>
  </si>
  <si>
    <t>OMH016N5289</t>
  </si>
  <si>
    <t>R7007EC4710F</t>
  </si>
  <si>
    <t>R7007EC4710E</t>
  </si>
  <si>
    <t>TOTAL REMAINING NBV AS OF 12/31/13 FOR NORTH AMERICA FRAMES IN SCOPE FOR REFRSH</t>
  </si>
  <si>
    <t>EMEA Cisco Refresh - 2,892 Ports</t>
  </si>
  <si>
    <r>
      <t xml:space="preserve">2.  Since there is stil useful life on the North America frames in scope for refresh, Citi has the option to continue to use these frames and </t>
    </r>
    <r>
      <rPr>
        <b/>
        <u/>
        <sz val="11"/>
        <color theme="1"/>
        <rFont val="Calibri"/>
        <family val="2"/>
        <scheme val="minor"/>
      </rPr>
      <t>NOT</t>
    </r>
    <r>
      <rPr>
        <b/>
        <i/>
        <sz val="11"/>
        <color theme="1"/>
        <rFont val="Calibri"/>
        <family val="2"/>
        <scheme val="minor"/>
      </rPr>
      <t xml:space="preserve"> </t>
    </r>
    <r>
      <rPr>
        <sz val="11"/>
        <color theme="1"/>
        <rFont val="Calibri"/>
        <family val="2"/>
        <scheme val="minor"/>
      </rPr>
      <t>return them to HDS.  These frames can then be refreshed at a future point in time.  Should Citi elect to exercise this option, the proposed VSP can be used for BAU growth and can be shipped to any Citi Data Centers in North America.</t>
    </r>
  </si>
  <si>
    <t>TOTAL PORTS TO BE REFRSHED</t>
  </si>
  <si>
    <t>NOT INSTALLED BUT MAINTENANCE NEVER CANCELLED.</t>
  </si>
  <si>
    <t>TOTAL HARDWARE REFRESH</t>
  </si>
  <si>
    <t>TOTAL PS</t>
  </si>
  <si>
    <t>NOTE :  Per Gary Battersby, NBV as of 12/31/13 for RDC USPV in Scope for Refresh is $213,139.</t>
  </si>
  <si>
    <t xml:space="preserve">3.  Cash / Credits quoted herein are inclusive of the 10% VPA Cash Credit 1% Training Credit required for VSP and HUS VM purchases.   </t>
  </si>
  <si>
    <t>4.  Citi has the right to use the Cash / Credits quoted herein as a Cash Check or Credit towards the hardware quoted herein.</t>
  </si>
  <si>
    <t xml:space="preserve"> </t>
  </si>
  <si>
    <t>P&amp;L Impact Analysis</t>
  </si>
  <si>
    <t># 1 - North America Refresh</t>
  </si>
  <si>
    <t>Save</t>
  </si>
  <si>
    <t>Current Assets</t>
  </si>
  <si>
    <t>Depreciation/NBV</t>
  </si>
  <si>
    <t>Total Run Rate</t>
  </si>
  <si>
    <t>Proposed Assets</t>
  </si>
  <si>
    <t># 2 - North America Cisco</t>
  </si>
  <si>
    <t>Decpreciation</t>
  </si>
  <si>
    <t>Maintenance</t>
  </si>
  <si>
    <t># 3 - EMEA Refresh</t>
  </si>
  <si>
    <t># 4  - EMEA Cisco</t>
  </si>
  <si>
    <t>Total Remaining NBV 2014</t>
  </si>
  <si>
    <t>Total Remaining NBV 2015</t>
  </si>
  <si>
    <t>Total Remaining NBV 2016</t>
  </si>
  <si>
    <t>Refresh Acquisition Date</t>
  </si>
  <si>
    <t>Total Capacity</t>
  </si>
  <si>
    <t>Raw Price/GB</t>
  </si>
  <si>
    <t>Total             Acquistion Cost</t>
  </si>
  <si>
    <t>Monthly NBV</t>
  </si>
  <si>
    <t>Estimated Depreciation Refresh - Future Priced</t>
  </si>
  <si>
    <t>NBV 2014 on New Assets</t>
  </si>
  <si>
    <t>NBV 2015 on New Assets</t>
  </si>
  <si>
    <t>NBV 2016 on New Assets</t>
  </si>
  <si>
    <t>NBV 2017 on New Assets</t>
  </si>
  <si>
    <t>Estimated Depreciation Refresh - Jan 2014 Pricing</t>
  </si>
  <si>
    <t>NAS Data Migration Desk - 3 Year Contract (Option 2)</t>
  </si>
  <si>
    <t>6744967-5</t>
  </si>
  <si>
    <t>TOTAL PURCHASE PRICE</t>
  </si>
  <si>
    <t>5.  In consideration of Citi entering into the North America Tech Refresh on or before February 28, 2014, HDS will provide the following concessions:</t>
  </si>
  <si>
    <t>6.  In consideration of Citi entering into the North America Cisco Refresh on or before February 28, 2014 all maintenance owed in 2013/2014 will be waived.</t>
  </si>
  <si>
    <t>7.  In consideration of Citi entering into the EMEA Cisco Refresh on or before February 28, 2014 all maintenance owed in 2013 and up until June 2014 will be waived.</t>
  </si>
  <si>
    <t>8.  In consideration of Citi entering into the entire deal as proposed, maintenance owed for HDS03 in RDC/RDC thru April 2014 and maintenance owed for HDS 2013 Refresh thru May 2014 will be waived.</t>
  </si>
  <si>
    <t>6744500-7</t>
  </si>
  <si>
    <t>6730975-7</t>
  </si>
  <si>
    <t>6744970-5</t>
  </si>
  <si>
    <t>Global Fiscal Q4 Proposal Overview</t>
  </si>
  <si>
    <t>NX-OS 5.2.8b</t>
  </si>
  <si>
    <t>?</t>
  </si>
  <si>
    <t>emdsrdc4_jd_08.eur.nsroot.net</t>
  </si>
  <si>
    <t>emdsrdc4_rb_08.eur.nsroot.net</t>
  </si>
  <si>
    <t>Modules</t>
  </si>
  <si>
    <t>1x DS-X9148, 8x  DS-X9124, 2x DS-X9112</t>
  </si>
  <si>
    <t>3x DS-X9248-96K9, 6x DS-X9124, 2x DS-X9112</t>
  </si>
  <si>
    <t>7x DS-X9124, 2x DS-X9112</t>
  </si>
  <si>
    <t>not in use, stored somewhere</t>
  </si>
  <si>
    <t>6x DS-X9124, 5x DS-X9112</t>
  </si>
  <si>
    <t>3x DS-X9248-96K9, 4x DS-X9224-96K9, 2x DS-X9112</t>
  </si>
  <si>
    <t>9x DS-X9124, 2x DS-X9112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</si>
</sst>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_(&quot;$&quot;* \(#,##0.00\);_(&quot;$&quot;* &quot;-&quot;??_);_(@_)"/>
    <numFmt numFmtId="43" formatCode="_(* #,##0.00_);_(* \(#,##0.00\);_(* &quot;-&quot;??_);_(@_)"/>
    <numFmt numFmtId="164" formatCode="m/d/yy\ h:mm"/>
    <numFmt numFmtId="165" formatCode="_-* #,##0.00_-;\-* #,##0.00_-;_-* &quot;-&quot;??_-;_-@_-"/>
    <numFmt numFmtId="166" formatCode="_(* #,##0_);_(* \(#,##0\);_(* &quot;-&quot;??_);_(@_)"/>
    <numFmt numFmtId="167" formatCode="[$-409]mmmm\-yy;@"/>
  </numFmts>
  <fonts count="37">
    <font>
      <sz val="11"/>
      <color theme="1"/>
      <name val="Calibri"/>
      <family val="2"/>
      <scheme val="minor"/>
    </font>
    <font>
      <b/>
      <sz val="11"/>
      <color theme="1"/>
      <name val="Calibri"/>
      <family val="2"/>
      <scheme val="minor"/>
    </font>
    <font>
      <b/>
      <sz val="11"/>
      <color theme="0"/>
      <name val="Calibri"/>
      <family val="2"/>
      <scheme val="minor"/>
    </font>
    <font>
      <sz val="11"/>
      <name val="Calibri"/>
      <family val="2"/>
      <scheme val="minor"/>
    </font>
    <font>
      <b/>
      <sz val="11"/>
      <name val="Calibri"/>
      <family val="2"/>
      <scheme val="minor"/>
    </font>
    <font>
      <sz val="11"/>
      <color theme="1"/>
      <name val="Calibri"/>
      <family val="2"/>
      <scheme val="minor"/>
    </font>
    <font>
      <sz val="10"/>
      <name val="Arial"/>
      <family val="2"/>
    </font>
    <font>
      <sz val="8"/>
      <name val="Arial"/>
      <family val="2"/>
    </font>
    <font>
      <sz val="11"/>
      <color rgb="FF000000"/>
      <name val="Calibri"/>
      <family val="2"/>
    </font>
    <font>
      <b/>
      <sz val="11"/>
      <color theme="0"/>
      <name val="Calibri"/>
      <family val="2"/>
    </font>
    <font>
      <sz val="9"/>
      <name val="Arial"/>
      <family val="2"/>
    </font>
    <font>
      <b/>
      <sz val="8"/>
      <name val="Arial"/>
      <family val="2"/>
    </font>
    <font>
      <b/>
      <sz val="11"/>
      <name val="Calibri"/>
      <family val="2"/>
    </font>
    <font>
      <u/>
      <sz val="10"/>
      <color indexed="12"/>
      <name val="Arial"/>
      <family val="2"/>
    </font>
    <font>
      <sz val="11"/>
      <name val="Calibri"/>
      <family val="2"/>
    </font>
    <font>
      <b/>
      <sz val="12"/>
      <name val="Times New Roman"/>
      <family val="1"/>
    </font>
    <font>
      <sz val="10"/>
      <name val="Times New Roman"/>
      <family val="1"/>
    </font>
    <font>
      <sz val="12"/>
      <name val="Times New Roman"/>
      <family val="1"/>
    </font>
    <font>
      <b/>
      <sz val="12"/>
      <color rgb="FF000000"/>
      <name val="Times New Roman"/>
      <family val="1"/>
    </font>
    <font>
      <sz val="12"/>
      <color rgb="FF000000"/>
      <name val="Times New Roman"/>
      <family val="1"/>
    </font>
    <font>
      <sz val="11"/>
      <color rgb="FF1F497D"/>
      <name val="Calibri"/>
      <family val="2"/>
    </font>
    <font>
      <b/>
      <sz val="12"/>
      <name val="Arial"/>
      <family val="2"/>
    </font>
    <font>
      <b/>
      <sz val="10"/>
      <name val="Arial"/>
      <family val="2"/>
    </font>
    <font>
      <sz val="10"/>
      <name val="Arial"/>
      <family val="2"/>
    </font>
    <font>
      <sz val="10"/>
      <color indexed="8"/>
      <name val="MS Sans Serif"/>
      <family val="2"/>
    </font>
    <font>
      <sz val="11"/>
      <name val="ＭＳ Ｐゴシック"/>
      <family val="3"/>
      <charset val="128"/>
    </font>
    <font>
      <sz val="8"/>
      <name val="Calibri"/>
      <family val="2"/>
    </font>
    <font>
      <b/>
      <sz val="11"/>
      <color theme="1"/>
      <name val="Calibri"/>
      <family val="2"/>
    </font>
    <font>
      <b/>
      <sz val="11"/>
      <color rgb="FFFF0000"/>
      <name val="Calibri"/>
      <family val="2"/>
      <scheme val="minor"/>
    </font>
    <font>
      <b/>
      <i/>
      <sz val="11"/>
      <color theme="1"/>
      <name val="Calibri"/>
      <family val="2"/>
      <scheme val="minor"/>
    </font>
    <font>
      <b/>
      <u/>
      <sz val="11"/>
      <color theme="1"/>
      <name val="Calibri"/>
      <family val="2"/>
      <scheme val="minor"/>
    </font>
    <font>
      <b/>
      <sz val="10"/>
      <color theme="0"/>
      <name val="Arial"/>
      <family val="2"/>
    </font>
    <font>
      <sz val="10"/>
      <color theme="0"/>
      <name val="Arial"/>
      <family val="2"/>
    </font>
    <font>
      <b/>
      <sz val="10"/>
      <color theme="1"/>
      <name val="Arial"/>
      <family val="2"/>
    </font>
    <font>
      <sz val="8"/>
      <color theme="0"/>
      <name val="Arial"/>
      <family val="2"/>
    </font>
    <font>
      <sz val="11"/>
      <color theme="0"/>
      <name val="Calibri"/>
      <family val="2"/>
      <scheme val="minor"/>
    </font>
    <font>
      <sz val="11"/>
      <color rgb="FFFF000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2" tint="-9.9978637043366805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s>
  <cellStyleXfs count="12">
    <xf numFmtId="0" fontId="0" fillId="0" borderId="0"/>
    <xf numFmtId="0" fontId="6" fillId="0" borderId="0"/>
    <xf numFmtId="0" fontId="13" fillId="0" borderId="0" applyNumberFormat="0" applyFill="0" applyBorder="0" applyAlignment="0" applyProtection="0">
      <alignment vertical="top"/>
      <protection locked="0"/>
    </xf>
    <xf numFmtId="164" fontId="6" fillId="0" borderId="0" applyFont="0" applyFill="0" applyBorder="0" applyProtection="0"/>
    <xf numFmtId="0" fontId="6" fillId="0" borderId="0"/>
    <xf numFmtId="0" fontId="21" fillId="0" borderId="0" applyNumberFormat="0" applyFill="0" applyBorder="0" applyProtection="0">
      <alignment horizontal="left" wrapText="1"/>
    </xf>
    <xf numFmtId="0" fontId="6" fillId="0" borderId="0"/>
    <xf numFmtId="0" fontId="23" fillId="0" borderId="0"/>
    <xf numFmtId="165" fontId="6" fillId="0" borderId="0" applyFont="0" applyFill="0" applyBorder="0" applyAlignment="0" applyProtection="0"/>
    <xf numFmtId="0" fontId="25" fillId="0" borderId="0">
      <alignment vertical="center"/>
    </xf>
    <xf numFmtId="44" fontId="6" fillId="0" borderId="0" applyFont="0" applyFill="0" applyBorder="0" applyAlignment="0" applyProtection="0"/>
    <xf numFmtId="43" fontId="6" fillId="0" borderId="0" applyFont="0" applyFill="0" applyBorder="0" applyAlignment="0" applyProtection="0"/>
  </cellStyleXfs>
  <cellXfs count="322">
    <xf numFmtId="0" fontId="0" fillId="0" borderId="0" xfId="0"/>
    <xf numFmtId="0" fontId="2" fillId="3" borderId="1" xfId="0" applyFont="1" applyFill="1" applyBorder="1" applyAlignment="1">
      <alignment horizontal="left" wrapText="1"/>
    </xf>
    <xf numFmtId="0" fontId="2" fillId="3" borderId="1" xfId="0" applyFont="1" applyFill="1" applyBorder="1" applyAlignment="1">
      <alignment horizontal="center"/>
    </xf>
    <xf numFmtId="44" fontId="2" fillId="3" borderId="1" xfId="0" applyNumberFormat="1" applyFont="1" applyFill="1" applyBorder="1" applyAlignment="1">
      <alignment horizontal="right" wrapText="1"/>
    </xf>
    <xf numFmtId="1" fontId="0" fillId="0" borderId="1" xfId="0" applyNumberFormat="1" applyFont="1" applyFill="1" applyBorder="1" applyAlignment="1">
      <alignment horizontal="center"/>
    </xf>
    <xf numFmtId="0" fontId="0" fillId="0" borderId="0" xfId="0" applyAlignment="1">
      <alignment horizontal="center"/>
    </xf>
    <xf numFmtId="0" fontId="0" fillId="0" borderId="1" xfId="0" applyFont="1" applyBorder="1" applyAlignment="1">
      <alignment horizontal="left" wrapText="1"/>
    </xf>
    <xf numFmtId="0" fontId="0" fillId="0" borderId="1" xfId="0" applyFont="1" applyBorder="1" applyAlignment="1">
      <alignment horizontal="center"/>
    </xf>
    <xf numFmtId="1" fontId="2" fillId="3" borderId="1" xfId="0" applyNumberFormat="1" applyFont="1" applyFill="1" applyBorder="1" applyAlignment="1">
      <alignment horizontal="center" wrapText="1"/>
    </xf>
    <xf numFmtId="3" fontId="0" fillId="0" borderId="1" xfId="0" applyNumberFormat="1" applyFont="1" applyFill="1" applyBorder="1" applyAlignment="1">
      <alignment horizontal="center"/>
    </xf>
    <xf numFmtId="3" fontId="0" fillId="0" borderId="0" xfId="0" applyNumberFormat="1" applyAlignment="1">
      <alignment horizontal="center"/>
    </xf>
    <xf numFmtId="3" fontId="0" fillId="0" borderId="0" xfId="0" applyNumberFormat="1"/>
    <xf numFmtId="44" fontId="0" fillId="0" borderId="1" xfId="0" applyNumberFormat="1" applyBorder="1"/>
    <xf numFmtId="44" fontId="0" fillId="0" borderId="0" xfId="0" applyNumberFormat="1"/>
    <xf numFmtId="0" fontId="0" fillId="0" borderId="2" xfId="0" applyBorder="1" applyAlignment="1">
      <alignment horizontal="center"/>
    </xf>
    <xf numFmtId="0" fontId="2" fillId="3" borderId="2" xfId="0" applyFont="1" applyFill="1" applyBorder="1" applyAlignment="1">
      <alignment horizontal="center" wrapText="1"/>
    </xf>
    <xf numFmtId="3" fontId="2" fillId="3" borderId="1" xfId="0" applyNumberFormat="1" applyFont="1" applyFill="1" applyBorder="1" applyAlignment="1">
      <alignment horizontal="center" wrapText="1"/>
    </xf>
    <xf numFmtId="3" fontId="0" fillId="0" borderId="1" xfId="0" applyNumberFormat="1" applyFont="1" applyBorder="1" applyAlignment="1">
      <alignment horizontal="center"/>
    </xf>
    <xf numFmtId="3" fontId="0" fillId="0" borderId="1" xfId="0" applyNumberFormat="1" applyBorder="1" applyAlignment="1">
      <alignment horizontal="center"/>
    </xf>
    <xf numFmtId="0" fontId="0" fillId="0" borderId="0" xfId="0" applyFill="1"/>
    <xf numFmtId="3" fontId="2" fillId="3" borderId="3" xfId="0" applyNumberFormat="1" applyFont="1" applyFill="1" applyBorder="1" applyAlignment="1">
      <alignment horizontal="center"/>
    </xf>
    <xf numFmtId="0" fontId="0" fillId="0" borderId="0" xfId="0" applyAlignment="1">
      <alignment horizontal="left"/>
    </xf>
    <xf numFmtId="0" fontId="0" fillId="0" borderId="0" xfId="0" applyBorder="1" applyAlignment="1"/>
    <xf numFmtId="0" fontId="0" fillId="0" borderId="2" xfId="0" applyFill="1" applyBorder="1" applyAlignment="1">
      <alignment horizontal="center"/>
    </xf>
    <xf numFmtId="0" fontId="0" fillId="0" borderId="1" xfId="0" applyFont="1" applyFill="1" applyBorder="1" applyAlignment="1">
      <alignment horizontal="left" wrapText="1"/>
    </xf>
    <xf numFmtId="0" fontId="0" fillId="0" borderId="1" xfId="0" applyFont="1" applyFill="1" applyBorder="1" applyAlignment="1">
      <alignment horizontal="center"/>
    </xf>
    <xf numFmtId="3" fontId="0" fillId="0" borderId="1" xfId="0" applyNumberFormat="1" applyFill="1" applyBorder="1" applyAlignment="1">
      <alignment horizontal="center"/>
    </xf>
    <xf numFmtId="44" fontId="0" fillId="0" borderId="1" xfId="0" applyNumberFormat="1" applyFill="1" applyBorder="1"/>
    <xf numFmtId="0" fontId="0" fillId="0" borderId="2" xfId="0" applyFill="1" applyBorder="1" applyAlignment="1">
      <alignment horizontal="center" wrapText="1"/>
    </xf>
    <xf numFmtId="0" fontId="7" fillId="0" borderId="1" xfId="1" applyFont="1" applyBorder="1" applyAlignment="1">
      <alignment horizontal="center"/>
    </xf>
    <xf numFmtId="0" fontId="7" fillId="0" borderId="0" xfId="1" applyFont="1" applyFill="1"/>
    <xf numFmtId="0" fontId="7" fillId="0" borderId="0" xfId="1" applyFont="1"/>
    <xf numFmtId="0" fontId="10" fillId="0" borderId="0" xfId="1" applyFont="1" applyFill="1" applyBorder="1"/>
    <xf numFmtId="0" fontId="10" fillId="2" borderId="0" xfId="1" applyFont="1" applyFill="1" applyBorder="1"/>
    <xf numFmtId="0" fontId="11" fillId="4" borderId="1" xfId="1" applyFont="1" applyFill="1" applyBorder="1" applyAlignment="1">
      <alignment horizontal="center"/>
    </xf>
    <xf numFmtId="0" fontId="12" fillId="4" borderId="1" xfId="1" applyFont="1" applyFill="1" applyBorder="1" applyAlignment="1">
      <alignment horizontal="center" wrapText="1"/>
    </xf>
    <xf numFmtId="0" fontId="7" fillId="0" borderId="0" xfId="1" applyFont="1" applyFill="1" applyBorder="1" applyAlignment="1">
      <alignment horizontal="center"/>
    </xf>
    <xf numFmtId="0" fontId="7" fillId="0" borderId="1" xfId="1" applyFont="1" applyFill="1" applyBorder="1" applyAlignment="1">
      <alignment horizontal="center"/>
    </xf>
    <xf numFmtId="0" fontId="14" fillId="0" borderId="1" xfId="2" applyFont="1" applyFill="1" applyBorder="1" applyAlignment="1" applyProtection="1">
      <alignment horizontal="center"/>
    </xf>
    <xf numFmtId="0" fontId="14" fillId="0" borderId="1" xfId="1" applyFont="1" applyFill="1" applyBorder="1" applyAlignment="1">
      <alignment horizontal="center"/>
    </xf>
    <xf numFmtId="14" fontId="14" fillId="0" borderId="1" xfId="1" applyNumberFormat="1" applyFont="1" applyFill="1" applyBorder="1" applyAlignment="1">
      <alignment horizontal="center"/>
    </xf>
    <xf numFmtId="0" fontId="7" fillId="0" borderId="0" xfId="1" applyFont="1" applyFill="1" applyBorder="1"/>
    <xf numFmtId="0" fontId="7" fillId="2" borderId="0" xfId="1" applyFont="1" applyFill="1" applyBorder="1"/>
    <xf numFmtId="0" fontId="15" fillId="0" borderId="0" xfId="1" applyFont="1" applyFill="1" applyBorder="1" applyAlignment="1">
      <alignment horizontal="center" vertical="center" wrapText="1"/>
    </xf>
    <xf numFmtId="0" fontId="16" fillId="0" borderId="0" xfId="1" applyFont="1" applyFill="1" applyBorder="1"/>
    <xf numFmtId="0" fontId="17" fillId="0" borderId="0" xfId="1" applyFont="1" applyFill="1" applyBorder="1" applyAlignment="1">
      <alignment horizontal="center" vertical="center"/>
    </xf>
    <xf numFmtId="0" fontId="15" fillId="0" borderId="0" xfId="1" applyFont="1" applyFill="1" applyBorder="1" applyAlignment="1">
      <alignment horizontal="center" vertical="center"/>
    </xf>
    <xf numFmtId="0" fontId="17" fillId="0" borderId="0" xfId="1" applyFont="1" applyFill="1" applyBorder="1" applyAlignment="1">
      <alignment horizontal="center" vertical="center" wrapText="1"/>
    </xf>
    <xf numFmtId="14" fontId="17" fillId="0" borderId="0" xfId="1" applyNumberFormat="1" applyFont="1" applyFill="1" applyBorder="1" applyAlignment="1">
      <alignment horizontal="center" vertical="center" wrapText="1"/>
    </xf>
    <xf numFmtId="0" fontId="16" fillId="0" borderId="0" xfId="1" applyFont="1" applyFill="1" applyBorder="1" applyAlignment="1">
      <alignment vertical="center" wrapText="1"/>
    </xf>
    <xf numFmtId="49" fontId="12" fillId="4" borderId="1" xfId="1" applyNumberFormat="1" applyFont="1" applyFill="1" applyBorder="1" applyAlignment="1">
      <alignment horizontal="center" wrapText="1"/>
    </xf>
    <xf numFmtId="0" fontId="18" fillId="0" borderId="0" xfId="1" applyFont="1" applyFill="1" applyBorder="1" applyAlignment="1">
      <alignment horizontal="center" vertical="center"/>
    </xf>
    <xf numFmtId="0" fontId="19" fillId="0" borderId="0" xfId="1" applyFont="1" applyFill="1" applyBorder="1" applyAlignment="1">
      <alignment horizontal="center" vertical="center"/>
    </xf>
    <xf numFmtId="14" fontId="19" fillId="0" borderId="0" xfId="1" applyNumberFormat="1" applyFont="1" applyFill="1" applyBorder="1" applyAlignment="1">
      <alignment horizontal="center" vertical="center" wrapText="1"/>
    </xf>
    <xf numFmtId="49" fontId="14" fillId="0" borderId="1" xfId="2" applyNumberFormat="1" applyFont="1" applyFill="1" applyBorder="1" applyAlignment="1" applyProtection="1">
      <alignment horizontal="center"/>
    </xf>
    <xf numFmtId="49" fontId="14" fillId="0" borderId="1" xfId="1" applyNumberFormat="1" applyFont="1" applyFill="1" applyBorder="1" applyAlignment="1">
      <alignment horizontal="center"/>
    </xf>
    <xf numFmtId="0" fontId="19" fillId="0" borderId="0" xfId="1" applyFont="1" applyFill="1" applyBorder="1" applyAlignment="1">
      <alignment horizontal="center" vertical="center" wrapText="1"/>
    </xf>
    <xf numFmtId="49" fontId="14" fillId="0" borderId="1" xfId="2" applyNumberFormat="1" applyFont="1" applyFill="1" applyBorder="1" applyAlignment="1" applyProtection="1">
      <alignment horizontal="center" vertical="center"/>
    </xf>
    <xf numFmtId="49" fontId="14" fillId="0" borderId="1" xfId="1" applyNumberFormat="1" applyFont="1" applyFill="1" applyBorder="1" applyAlignment="1">
      <alignment horizontal="center" vertical="center"/>
    </xf>
    <xf numFmtId="0" fontId="20" fillId="0" borderId="0" xfId="1" applyFont="1" applyFill="1" applyBorder="1" applyAlignment="1">
      <alignment vertical="center"/>
    </xf>
    <xf numFmtId="0" fontId="6" fillId="0" borderId="0" xfId="1" applyFill="1" applyBorder="1"/>
    <xf numFmtId="0" fontId="12" fillId="4" borderId="1" xfId="1" applyFont="1" applyFill="1" applyBorder="1" applyAlignment="1">
      <alignment horizontal="center"/>
    </xf>
    <xf numFmtId="0" fontId="7" fillId="0" borderId="0" xfId="1" applyFont="1" applyBorder="1"/>
    <xf numFmtId="0" fontId="7" fillId="0" borderId="0" xfId="1" applyNumberFormat="1" applyFont="1" applyFill="1" applyBorder="1"/>
    <xf numFmtId="0" fontId="7" fillId="0" borderId="0" xfId="1" applyFont="1" applyFill="1" applyBorder="1" applyAlignment="1">
      <alignment horizontal="left"/>
    </xf>
    <xf numFmtId="0" fontId="7" fillId="0" borderId="0" xfId="1" applyFont="1" applyAlignment="1">
      <alignment horizontal="left"/>
    </xf>
    <xf numFmtId="0" fontId="7" fillId="0" borderId="0" xfId="1" applyFont="1" applyAlignment="1">
      <alignment horizontal="center"/>
    </xf>
    <xf numFmtId="49" fontId="7" fillId="0" borderId="0" xfId="1" applyNumberFormat="1" applyFont="1"/>
    <xf numFmtId="49" fontId="7" fillId="0" borderId="0" xfId="1" applyNumberFormat="1" applyFont="1" applyFill="1"/>
    <xf numFmtId="49" fontId="7" fillId="0" borderId="0" xfId="1" applyNumberFormat="1" applyFont="1" applyFill="1" applyBorder="1"/>
    <xf numFmtId="49" fontId="9" fillId="3" borderId="11" xfId="1" applyNumberFormat="1" applyFont="1" applyFill="1" applyBorder="1"/>
    <xf numFmtId="49" fontId="9" fillId="3" borderId="0" xfId="1" applyNumberFormat="1" applyFont="1" applyFill="1" applyBorder="1"/>
    <xf numFmtId="3" fontId="9" fillId="3" borderId="0" xfId="1" applyNumberFormat="1" applyFont="1" applyFill="1" applyBorder="1"/>
    <xf numFmtId="49" fontId="9" fillId="3" borderId="12" xfId="1" applyNumberFormat="1" applyFont="1" applyFill="1" applyBorder="1"/>
    <xf numFmtId="49" fontId="26" fillId="0" borderId="0" xfId="1" applyNumberFormat="1" applyFont="1" applyFill="1" applyBorder="1"/>
    <xf numFmtId="49" fontId="12" fillId="5" borderId="1" xfId="1" applyNumberFormat="1" applyFont="1" applyFill="1" applyBorder="1" applyAlignment="1">
      <alignment horizontal="center"/>
    </xf>
    <xf numFmtId="49" fontId="14" fillId="6" borderId="7" xfId="1" applyNumberFormat="1" applyFont="1" applyFill="1" applyBorder="1"/>
    <xf numFmtId="49" fontId="14" fillId="6" borderId="16" xfId="1" applyNumberFormat="1" applyFont="1" applyFill="1" applyBorder="1"/>
    <xf numFmtId="3" fontId="14" fillId="6" borderId="16" xfId="1" applyNumberFormat="1" applyFont="1" applyFill="1" applyBorder="1"/>
    <xf numFmtId="49" fontId="14" fillId="6" borderId="16" xfId="1" applyNumberFormat="1" applyFont="1" applyFill="1" applyBorder="1" applyAlignment="1">
      <alignment wrapText="1"/>
    </xf>
    <xf numFmtId="49" fontId="14" fillId="6" borderId="16" xfId="1" applyNumberFormat="1" applyFont="1" applyFill="1" applyBorder="1" applyAlignment="1">
      <alignment horizontal="center" wrapText="1"/>
    </xf>
    <xf numFmtId="49" fontId="14" fillId="6" borderId="19" xfId="1" applyNumberFormat="1" applyFont="1" applyFill="1" applyBorder="1"/>
    <xf numFmtId="49" fontId="12" fillId="5" borderId="1" xfId="1" applyNumberFormat="1" applyFont="1" applyFill="1" applyBorder="1" applyAlignment="1">
      <alignment horizontal="center" wrapText="1"/>
    </xf>
    <xf numFmtId="3" fontId="12" fillId="5" borderId="1" xfId="1" applyNumberFormat="1" applyFont="1" applyFill="1" applyBorder="1" applyAlignment="1">
      <alignment horizontal="center" wrapText="1"/>
    </xf>
    <xf numFmtId="49" fontId="12" fillId="6" borderId="1" xfId="1" applyNumberFormat="1" applyFont="1" applyFill="1" applyBorder="1" applyAlignment="1">
      <alignment horizontal="center" wrapText="1"/>
    </xf>
    <xf numFmtId="49" fontId="27" fillId="5" borderId="1" xfId="1" applyNumberFormat="1" applyFont="1" applyFill="1" applyBorder="1"/>
    <xf numFmtId="49" fontId="14" fillId="0" borderId="1" xfId="1" applyNumberFormat="1" applyFont="1" applyFill="1" applyBorder="1" applyAlignment="1">
      <alignment horizontal="center" wrapText="1"/>
    </xf>
    <xf numFmtId="3" fontId="14" fillId="0" borderId="1" xfId="1" applyNumberFormat="1" applyFont="1" applyFill="1" applyBorder="1" applyAlignment="1">
      <alignment horizontal="center" wrapText="1"/>
    </xf>
    <xf numFmtId="14" fontId="14" fillId="0" borderId="1" xfId="1" applyNumberFormat="1" applyFont="1" applyFill="1" applyBorder="1" applyAlignment="1">
      <alignment horizontal="center" wrapText="1"/>
    </xf>
    <xf numFmtId="49" fontId="14" fillId="0" borderId="0" xfId="1" applyNumberFormat="1" applyFont="1"/>
    <xf numFmtId="49" fontId="12" fillId="2" borderId="1" xfId="1" applyNumberFormat="1" applyFont="1" applyFill="1" applyBorder="1" applyAlignment="1">
      <alignment horizontal="right"/>
    </xf>
    <xf numFmtId="3" fontId="12" fillId="2" borderId="1" xfId="1" applyNumberFormat="1" applyFont="1" applyFill="1" applyBorder="1" applyAlignment="1">
      <alignment horizontal="center"/>
    </xf>
    <xf numFmtId="3" fontId="14" fillId="0" borderId="0" xfId="1" applyNumberFormat="1" applyFont="1"/>
    <xf numFmtId="44" fontId="14" fillId="0" borderId="0" xfId="1" applyNumberFormat="1" applyFont="1"/>
    <xf numFmtId="49" fontId="12" fillId="0" borderId="0" xfId="1" applyNumberFormat="1" applyFont="1" applyAlignment="1">
      <alignment horizontal="right"/>
    </xf>
    <xf numFmtId="44" fontId="12" fillId="0" borderId="0" xfId="1" applyNumberFormat="1" applyFont="1"/>
    <xf numFmtId="3" fontId="12" fillId="0" borderId="0" xfId="1" applyNumberFormat="1" applyFont="1"/>
    <xf numFmtId="0" fontId="0" fillId="0" borderId="1" xfId="0" applyFont="1" applyBorder="1" applyAlignment="1">
      <alignment horizontal="center" wrapText="1"/>
    </xf>
    <xf numFmtId="0" fontId="6" fillId="0" borderId="0" xfId="6"/>
    <xf numFmtId="0" fontId="6" fillId="0" borderId="0" xfId="6" applyFill="1"/>
    <xf numFmtId="0" fontId="22" fillId="0" borderId="0" xfId="6" applyFont="1"/>
    <xf numFmtId="0" fontId="7" fillId="0" borderId="0" xfId="6" applyFont="1" applyFill="1" applyAlignment="1">
      <alignment horizontal="center"/>
    </xf>
    <xf numFmtId="0" fontId="7" fillId="0" borderId="0" xfId="6" applyFont="1" applyFill="1"/>
    <xf numFmtId="0" fontId="6" fillId="0" borderId="0" xfId="6" applyFill="1" applyBorder="1"/>
    <xf numFmtId="0" fontId="2" fillId="3" borderId="17" xfId="6" applyNumberFormat="1" applyFont="1" applyFill="1" applyBorder="1" applyAlignment="1">
      <alignment horizontal="center"/>
    </xf>
    <xf numFmtId="0" fontId="3" fillId="0" borderId="0" xfId="6" applyFont="1" applyFill="1" applyBorder="1" applyAlignment="1">
      <alignment wrapText="1"/>
    </xf>
    <xf numFmtId="0" fontId="3" fillId="0" borderId="0" xfId="6" applyNumberFormat="1" applyFont="1" applyFill="1" applyBorder="1"/>
    <xf numFmtId="0" fontId="3" fillId="0" borderId="0" xfId="6" applyFont="1"/>
    <xf numFmtId="0" fontId="4" fillId="5" borderId="1" xfId="6" applyNumberFormat="1" applyFont="1" applyFill="1" applyBorder="1" applyAlignment="1">
      <alignment horizontal="center"/>
    </xf>
    <xf numFmtId="0" fontId="4" fillId="5" borderId="1" xfId="6" applyFont="1" applyFill="1" applyBorder="1" applyAlignment="1">
      <alignment horizontal="center" wrapText="1"/>
    </xf>
    <xf numFmtId="0" fontId="4" fillId="5" borderId="1" xfId="6" applyFont="1" applyFill="1" applyBorder="1" applyAlignment="1">
      <alignment horizontal="center"/>
    </xf>
    <xf numFmtId="0" fontId="3" fillId="0" borderId="1" xfId="6" applyFont="1" applyFill="1" applyBorder="1" applyAlignment="1">
      <alignment horizontal="center" vertical="center"/>
    </xf>
    <xf numFmtId="14" fontId="3" fillId="0" borderId="1" xfId="6" applyNumberFormat="1" applyFont="1" applyFill="1" applyBorder="1" applyAlignment="1">
      <alignment horizontal="center" vertical="center"/>
    </xf>
    <xf numFmtId="0" fontId="3" fillId="0" borderId="1" xfId="6" applyFont="1" applyFill="1" applyBorder="1" applyAlignment="1">
      <alignment horizontal="center"/>
    </xf>
    <xf numFmtId="0" fontId="5" fillId="0" borderId="1" xfId="6" applyFont="1" applyFill="1" applyBorder="1" applyAlignment="1">
      <alignment horizontal="center" vertical="center" wrapText="1"/>
    </xf>
    <xf numFmtId="0" fontId="3" fillId="0" borderId="1" xfId="6" applyFont="1" applyBorder="1"/>
    <xf numFmtId="0" fontId="5" fillId="0" borderId="1" xfId="6" applyFont="1" applyFill="1" applyBorder="1" applyAlignment="1">
      <alignment horizontal="center" vertical="center"/>
    </xf>
    <xf numFmtId="0" fontId="28" fillId="0" borderId="0" xfId="6" applyFont="1" applyFill="1" applyBorder="1" applyAlignment="1">
      <alignment horizontal="left"/>
    </xf>
    <xf numFmtId="0" fontId="3" fillId="0" borderId="0" xfId="6" applyFont="1" applyFill="1"/>
    <xf numFmtId="0" fontId="5" fillId="0" borderId="0" xfId="6" applyFont="1" applyFill="1" applyBorder="1" applyAlignment="1">
      <alignment horizontal="center" vertical="center"/>
    </xf>
    <xf numFmtId="0" fontId="3" fillId="0" borderId="0" xfId="6" applyFont="1" applyFill="1" applyBorder="1" applyAlignment="1">
      <alignment horizontal="center" vertical="center"/>
    </xf>
    <xf numFmtId="0" fontId="3" fillId="0" borderId="0" xfId="6" applyFont="1" applyFill="1" applyBorder="1"/>
    <xf numFmtId="0" fontId="3" fillId="0" borderId="1" xfId="6" applyFont="1" applyFill="1" applyBorder="1" applyAlignment="1">
      <alignment horizontal="center" vertical="center" wrapText="1"/>
    </xf>
    <xf numFmtId="0" fontId="3" fillId="0" borderId="1" xfId="6" applyFont="1" applyBorder="1" applyAlignment="1">
      <alignment horizontal="left"/>
    </xf>
    <xf numFmtId="0" fontId="3" fillId="0" borderId="1" xfId="6" applyFont="1" applyFill="1" applyBorder="1" applyAlignment="1">
      <alignment horizontal="left" vertical="center"/>
    </xf>
    <xf numFmtId="0" fontId="2" fillId="3" borderId="1" xfId="6" applyNumberFormat="1" applyFont="1" applyFill="1" applyBorder="1" applyAlignment="1">
      <alignment horizontal="center"/>
    </xf>
    <xf numFmtId="0" fontId="3" fillId="0" borderId="1" xfId="6" applyFont="1" applyFill="1" applyBorder="1" applyAlignment="1">
      <alignment horizontal="center" vertical="top" wrapText="1"/>
    </xf>
    <xf numFmtId="0" fontId="3" fillId="0" borderId="1" xfId="6" applyFont="1" applyFill="1" applyBorder="1" applyAlignment="1">
      <alignment horizontal="center" vertical="top"/>
    </xf>
    <xf numFmtId="14" fontId="3" fillId="0" borderId="1" xfId="6" applyNumberFormat="1" applyFont="1" applyFill="1" applyBorder="1" applyAlignment="1">
      <alignment horizontal="center" vertical="top"/>
    </xf>
    <xf numFmtId="0" fontId="4" fillId="5" borderId="7" xfId="6" applyNumberFormat="1" applyFont="1" applyFill="1" applyBorder="1" applyAlignment="1">
      <alignment horizontal="center"/>
    </xf>
    <xf numFmtId="3" fontId="3" fillId="0" borderId="0" xfId="6" applyNumberFormat="1" applyFont="1" applyFill="1" applyBorder="1" applyAlignment="1">
      <alignment horizontal="center" wrapText="1"/>
    </xf>
    <xf numFmtId="3" fontId="4" fillId="5" borderId="1" xfId="6" applyNumberFormat="1" applyFont="1" applyFill="1" applyBorder="1" applyAlignment="1">
      <alignment horizontal="center" wrapText="1"/>
    </xf>
    <xf numFmtId="3" fontId="3" fillId="0" borderId="1" xfId="6" applyNumberFormat="1" applyFont="1" applyFill="1" applyBorder="1" applyAlignment="1">
      <alignment horizontal="center" vertical="center"/>
    </xf>
    <xf numFmtId="3" fontId="3" fillId="0" borderId="0" xfId="6" applyNumberFormat="1" applyFont="1" applyFill="1" applyAlignment="1">
      <alignment horizontal="center"/>
    </xf>
    <xf numFmtId="3" fontId="4" fillId="2" borderId="1" xfId="6" applyNumberFormat="1" applyFont="1" applyFill="1" applyBorder="1" applyAlignment="1">
      <alignment horizontal="center"/>
    </xf>
    <xf numFmtId="0" fontId="0" fillId="0" borderId="0" xfId="0" applyBorder="1" applyAlignment="1">
      <alignment horizontal="left"/>
    </xf>
    <xf numFmtId="0" fontId="4" fillId="0" borderId="0" xfId="1" applyFont="1" applyBorder="1" applyAlignment="1">
      <alignment vertical="center"/>
    </xf>
    <xf numFmtId="0" fontId="6" fillId="0" borderId="0" xfId="6" applyBorder="1" applyAlignment="1"/>
    <xf numFmtId="44" fontId="22" fillId="2" borderId="1" xfId="6" applyNumberFormat="1" applyFont="1" applyFill="1" applyBorder="1"/>
    <xf numFmtId="44" fontId="12" fillId="2" borderId="1" xfId="1" applyNumberFormat="1" applyFont="1" applyFill="1" applyBorder="1"/>
    <xf numFmtId="44" fontId="0" fillId="0" borderId="0" xfId="0" applyNumberFormat="1" applyFill="1" applyBorder="1"/>
    <xf numFmtId="0" fontId="31" fillId="3" borderId="0" xfId="1" applyFont="1" applyFill="1"/>
    <xf numFmtId="0" fontId="32" fillId="3" borderId="0" xfId="1" applyFont="1" applyFill="1"/>
    <xf numFmtId="0" fontId="6" fillId="0" borderId="0" xfId="1"/>
    <xf numFmtId="0" fontId="6" fillId="0" borderId="0" xfId="1" applyAlignment="1">
      <alignment horizontal="center"/>
    </xf>
    <xf numFmtId="44" fontId="0" fillId="0" borderId="0" xfId="10" applyFont="1"/>
    <xf numFmtId="166" fontId="0" fillId="0" borderId="0" xfId="11" applyNumberFormat="1" applyFont="1"/>
    <xf numFmtId="0" fontId="11" fillId="5" borderId="18" xfId="1" applyFont="1" applyFill="1" applyBorder="1" applyAlignment="1">
      <alignment horizontal="center" wrapText="1"/>
    </xf>
    <xf numFmtId="0" fontId="11" fillId="5" borderId="1" xfId="1" applyFont="1" applyFill="1" applyBorder="1" applyAlignment="1">
      <alignment horizontal="center" wrapText="1"/>
    </xf>
    <xf numFmtId="44" fontId="11" fillId="5" borderId="1" xfId="10" applyFont="1" applyFill="1" applyBorder="1" applyAlignment="1">
      <alignment horizontal="center" wrapText="1"/>
    </xf>
    <xf numFmtId="166" fontId="11" fillId="5" borderId="1" xfId="11" applyNumberFormat="1" applyFont="1" applyFill="1" applyBorder="1" applyAlignment="1">
      <alignment horizontal="center" wrapText="1"/>
    </xf>
    <xf numFmtId="0" fontId="7" fillId="0" borderId="1" xfId="2" applyFont="1" applyFill="1" applyBorder="1" applyAlignment="1" applyProtection="1">
      <alignment horizontal="center"/>
    </xf>
    <xf numFmtId="14" fontId="7" fillId="0" borderId="1" xfId="1" applyNumberFormat="1" applyFont="1" applyFill="1" applyBorder="1" applyAlignment="1">
      <alignment horizontal="center"/>
    </xf>
    <xf numFmtId="0" fontId="6" fillId="0" borderId="1" xfId="1" applyBorder="1"/>
    <xf numFmtId="0" fontId="6" fillId="0" borderId="1" xfId="1" applyBorder="1" applyAlignment="1">
      <alignment horizontal="center"/>
    </xf>
    <xf numFmtId="44" fontId="0" fillId="0" borderId="1" xfId="10" applyFont="1" applyBorder="1"/>
    <xf numFmtId="15" fontId="6" fillId="0" borderId="1" xfId="1" applyNumberFormat="1" applyBorder="1"/>
    <xf numFmtId="166" fontId="0" fillId="0" borderId="1" xfId="11" applyNumberFormat="1" applyFont="1" applyBorder="1"/>
    <xf numFmtId="0" fontId="7" fillId="0" borderId="0" xfId="1" applyFont="1" applyBorder="1" applyAlignment="1">
      <alignment horizontal="center"/>
    </xf>
    <xf numFmtId="0" fontId="6" fillId="3" borderId="0" xfId="1" applyFill="1"/>
    <xf numFmtId="0" fontId="11" fillId="0" borderId="16" xfId="1" applyFont="1" applyFill="1" applyBorder="1" applyAlignment="1">
      <alignment horizontal="center" wrapText="1"/>
    </xf>
    <xf numFmtId="44" fontId="11" fillId="0" borderId="16" xfId="10" applyFont="1" applyFill="1" applyBorder="1" applyAlignment="1">
      <alignment horizontal="center" wrapText="1"/>
    </xf>
    <xf numFmtId="166" fontId="11" fillId="0" borderId="16" xfId="11" applyNumberFormat="1" applyFont="1" applyFill="1" applyBorder="1" applyAlignment="1">
      <alignment horizontal="center" wrapText="1"/>
    </xf>
    <xf numFmtId="0" fontId="7" fillId="0" borderId="0" xfId="2" applyFont="1" applyFill="1" applyBorder="1" applyAlignment="1" applyProtection="1">
      <alignment horizontal="center"/>
    </xf>
    <xf numFmtId="14" fontId="7" fillId="0" borderId="0" xfId="1" applyNumberFormat="1" applyFont="1" applyFill="1" applyBorder="1" applyAlignment="1">
      <alignment horizontal="center"/>
    </xf>
    <xf numFmtId="0" fontId="33" fillId="0" borderId="9" xfId="1" applyFont="1" applyFill="1" applyBorder="1" applyAlignment="1">
      <alignment horizontal="right"/>
    </xf>
    <xf numFmtId="0" fontId="33" fillId="0" borderId="10" xfId="1" applyFont="1" applyFill="1" applyBorder="1" applyAlignment="1">
      <alignment horizontal="right"/>
    </xf>
    <xf numFmtId="0" fontId="6" fillId="0" borderId="15" xfId="1" applyFill="1" applyBorder="1"/>
    <xf numFmtId="0" fontId="6" fillId="0" borderId="13" xfId="1" applyFill="1" applyBorder="1" applyAlignment="1">
      <alignment horizontal="center"/>
    </xf>
    <xf numFmtId="0" fontId="6" fillId="0" borderId="14" xfId="1" applyFill="1" applyBorder="1"/>
    <xf numFmtId="44" fontId="0" fillId="0" borderId="14" xfId="10" applyFont="1" applyFill="1" applyBorder="1"/>
    <xf numFmtId="166" fontId="0" fillId="0" borderId="14" xfId="11" applyNumberFormat="1" applyFont="1" applyFill="1" applyBorder="1"/>
    <xf numFmtId="49" fontId="11" fillId="5" borderId="18" xfId="1" applyNumberFormat="1" applyFont="1" applyFill="1" applyBorder="1" applyAlignment="1">
      <alignment horizontal="center" wrapText="1"/>
    </xf>
    <xf numFmtId="49" fontId="7" fillId="0" borderId="1" xfId="2" applyNumberFormat="1" applyFont="1" applyFill="1" applyBorder="1" applyAlignment="1" applyProtection="1">
      <alignment horizontal="center"/>
    </xf>
    <xf numFmtId="49" fontId="7" fillId="0" borderId="1" xfId="1" applyNumberFormat="1" applyFont="1" applyFill="1" applyBorder="1" applyAlignment="1">
      <alignment horizontal="center"/>
    </xf>
    <xf numFmtId="49" fontId="7" fillId="0" borderId="1" xfId="2" applyNumberFormat="1" applyFont="1" applyFill="1" applyBorder="1" applyAlignment="1" applyProtection="1">
      <alignment horizontal="center" vertical="center"/>
    </xf>
    <xf numFmtId="49" fontId="7" fillId="0" borderId="1" xfId="1" applyNumberFormat="1" applyFont="1" applyFill="1" applyBorder="1" applyAlignment="1">
      <alignment horizontal="center" vertical="center"/>
    </xf>
    <xf numFmtId="49" fontId="7" fillId="0" borderId="18" xfId="2" applyNumberFormat="1" applyFont="1" applyFill="1" applyBorder="1" applyAlignment="1" applyProtection="1">
      <alignment horizontal="center"/>
    </xf>
    <xf numFmtId="49" fontId="7" fillId="0" borderId="18" xfId="1" applyNumberFormat="1" applyFont="1" applyFill="1" applyBorder="1" applyAlignment="1">
      <alignment horizontal="center"/>
    </xf>
    <xf numFmtId="14" fontId="7" fillId="0" borderId="18" xfId="1" applyNumberFormat="1" applyFont="1" applyFill="1" applyBorder="1" applyAlignment="1">
      <alignment horizontal="center"/>
    </xf>
    <xf numFmtId="0" fontId="6" fillId="0" borderId="9" xfId="1" applyBorder="1"/>
    <xf numFmtId="0" fontId="6" fillId="0" borderId="9" xfId="1" applyBorder="1" applyAlignment="1">
      <alignment horizontal="center"/>
    </xf>
    <xf numFmtId="44" fontId="0" fillId="0" borderId="9" xfId="10" applyFont="1" applyBorder="1"/>
    <xf numFmtId="166" fontId="0" fillId="0" borderId="9" xfId="11" applyNumberFormat="1" applyFont="1" applyBorder="1"/>
    <xf numFmtId="49" fontId="31" fillId="3" borderId="18" xfId="2" applyNumberFormat="1" applyFont="1" applyFill="1" applyBorder="1" applyAlignment="1" applyProtection="1">
      <alignment horizontal="left"/>
    </xf>
    <xf numFmtId="49" fontId="34" fillId="3" borderId="18" xfId="1" applyNumberFormat="1" applyFont="1" applyFill="1" applyBorder="1" applyAlignment="1">
      <alignment horizontal="center"/>
    </xf>
    <xf numFmtId="14" fontId="34" fillId="3" borderId="18" xfId="1" applyNumberFormat="1" applyFont="1" applyFill="1" applyBorder="1" applyAlignment="1">
      <alignment horizontal="center"/>
    </xf>
    <xf numFmtId="0" fontId="7" fillId="0" borderId="19" xfId="1" applyFont="1" applyFill="1" applyBorder="1" applyAlignment="1">
      <alignment horizontal="center"/>
    </xf>
    <xf numFmtId="0" fontId="7" fillId="0" borderId="1" xfId="1" applyFont="1" applyFill="1" applyBorder="1" applyAlignment="1">
      <alignment horizontal="center" vertical="top" wrapText="1"/>
    </xf>
    <xf numFmtId="3" fontId="3" fillId="0" borderId="0" xfId="6" applyNumberFormat="1" applyFont="1" applyFill="1" applyBorder="1" applyAlignment="1">
      <alignment horizontal="center" vertical="center"/>
    </xf>
    <xf numFmtId="14" fontId="3" fillId="0" borderId="0" xfId="6" applyNumberFormat="1" applyFont="1" applyFill="1" applyBorder="1" applyAlignment="1">
      <alignment horizontal="center" vertical="center"/>
    </xf>
    <xf numFmtId="0" fontId="3" fillId="0" borderId="0" xfId="6" applyFont="1" applyFill="1" applyBorder="1" applyAlignment="1">
      <alignment horizontal="left" vertical="center"/>
    </xf>
    <xf numFmtId="0" fontId="3" fillId="0" borderId="0" xfId="6" applyFont="1" applyFill="1" applyBorder="1" applyAlignment="1">
      <alignment horizontal="center"/>
    </xf>
    <xf numFmtId="3" fontId="4" fillId="2" borderId="1" xfId="6" applyNumberFormat="1" applyFont="1" applyFill="1" applyBorder="1" applyAlignment="1">
      <alignment horizontal="center" vertical="center"/>
    </xf>
    <xf numFmtId="44" fontId="6" fillId="0" borderId="0" xfId="1" applyNumberFormat="1"/>
    <xf numFmtId="0" fontId="22" fillId="0" borderId="0" xfId="1" applyFont="1"/>
    <xf numFmtId="44" fontId="22" fillId="2" borderId="0" xfId="1" applyNumberFormat="1" applyFont="1" applyFill="1"/>
    <xf numFmtId="1" fontId="2" fillId="3" borderId="1" xfId="0" applyNumberFormat="1" applyFont="1" applyFill="1" applyBorder="1" applyAlignment="1">
      <alignment horizontal="center"/>
    </xf>
    <xf numFmtId="3" fontId="2" fillId="3" borderId="1" xfId="0" applyNumberFormat="1" applyFont="1" applyFill="1" applyBorder="1" applyAlignment="1">
      <alignment horizontal="center"/>
    </xf>
    <xf numFmtId="44" fontId="2" fillId="3" borderId="1" xfId="0" applyNumberFormat="1" applyFont="1" applyFill="1" applyBorder="1"/>
    <xf numFmtId="1" fontId="2" fillId="3" borderId="17" xfId="0" applyNumberFormat="1" applyFont="1" applyFill="1" applyBorder="1" applyAlignment="1">
      <alignment horizontal="center"/>
    </xf>
    <xf numFmtId="44" fontId="2" fillId="3" borderId="17" xfId="0" applyNumberFormat="1" applyFont="1" applyFill="1" applyBorder="1"/>
    <xf numFmtId="0" fontId="0" fillId="0" borderId="0" xfId="0" applyFill="1" applyBorder="1"/>
    <xf numFmtId="0" fontId="1" fillId="2" borderId="1" xfId="0" applyFont="1" applyFill="1" applyBorder="1" applyAlignment="1">
      <alignment horizontal="right"/>
    </xf>
    <xf numFmtId="0" fontId="15" fillId="0" borderId="0" xfId="1" applyFont="1" applyFill="1" applyBorder="1" applyAlignment="1">
      <alignment vertical="center"/>
    </xf>
    <xf numFmtId="0" fontId="1" fillId="0" borderId="0" xfId="0" applyFont="1"/>
    <xf numFmtId="0" fontId="0" fillId="2" borderId="1" xfId="0" applyFill="1" applyBorder="1"/>
    <xf numFmtId="0" fontId="0" fillId="0" borderId="1" xfId="0" applyBorder="1"/>
    <xf numFmtId="0" fontId="1" fillId="0" borderId="1" xfId="0" applyFont="1" applyBorder="1"/>
    <xf numFmtId="0" fontId="1" fillId="0" borderId="1" xfId="0" applyFont="1" applyBorder="1" applyAlignment="1">
      <alignment horizontal="right"/>
    </xf>
    <xf numFmtId="0" fontId="2" fillId="3" borderId="1" xfId="0" applyFont="1" applyFill="1" applyBorder="1" applyAlignment="1">
      <alignment horizontal="right"/>
    </xf>
    <xf numFmtId="0" fontId="2" fillId="3" borderId="1" xfId="0" applyFont="1" applyFill="1" applyBorder="1"/>
    <xf numFmtId="44" fontId="1" fillId="0" borderId="1" xfId="0" applyNumberFormat="1" applyFont="1" applyBorder="1" applyAlignment="1">
      <alignment horizontal="right"/>
    </xf>
    <xf numFmtId="44" fontId="0" fillId="0" borderId="1" xfId="0" applyNumberFormat="1" applyBorder="1" applyAlignment="1">
      <alignment horizontal="right"/>
    </xf>
    <xf numFmtId="0" fontId="35" fillId="3" borderId="1" xfId="0" applyFont="1" applyFill="1" applyBorder="1"/>
    <xf numFmtId="44" fontId="2" fillId="3" borderId="1" xfId="0" applyNumberFormat="1" applyFont="1" applyFill="1" applyBorder="1" applyAlignment="1">
      <alignment horizontal="right"/>
    </xf>
    <xf numFmtId="0" fontId="1" fillId="0" borderId="0" xfId="0" applyFont="1" applyAlignment="1">
      <alignment horizontal="right"/>
    </xf>
    <xf numFmtId="44" fontId="0" fillId="2" borderId="1" xfId="0" applyNumberFormat="1" applyFill="1" applyBorder="1"/>
    <xf numFmtId="44" fontId="0" fillId="0" borderId="1" xfId="0" applyNumberFormat="1" applyFont="1" applyBorder="1"/>
    <xf numFmtId="44" fontId="1" fillId="0" borderId="1" xfId="0" applyNumberFormat="1" applyFont="1" applyBorder="1"/>
    <xf numFmtId="0" fontId="1" fillId="0" borderId="0" xfId="0" applyFont="1" applyBorder="1" applyAlignment="1">
      <alignment horizontal="right"/>
    </xf>
    <xf numFmtId="44" fontId="1" fillId="0" borderId="0" xfId="0" applyNumberFormat="1" applyFont="1" applyBorder="1"/>
    <xf numFmtId="44" fontId="3" fillId="0" borderId="0" xfId="1" applyNumberFormat="1" applyFont="1" applyFill="1"/>
    <xf numFmtId="44" fontId="3" fillId="0" borderId="0" xfId="1" applyNumberFormat="1" applyFont="1" applyFill="1" applyBorder="1"/>
    <xf numFmtId="44" fontId="4" fillId="7" borderId="0" xfId="1" applyNumberFormat="1" applyFont="1" applyFill="1" applyBorder="1" applyAlignment="1">
      <alignment horizontal="center" wrapText="1"/>
    </xf>
    <xf numFmtId="167" fontId="4" fillId="7" borderId="0" xfId="1" applyNumberFormat="1" applyFont="1" applyFill="1" applyBorder="1" applyAlignment="1">
      <alignment horizontal="center" wrapText="1"/>
    </xf>
    <xf numFmtId="3" fontId="4" fillId="7" borderId="0" xfId="1" applyNumberFormat="1" applyFont="1" applyFill="1" applyBorder="1" applyAlignment="1">
      <alignment horizontal="center" wrapText="1"/>
    </xf>
    <xf numFmtId="44" fontId="3" fillId="0" borderId="0" xfId="1" applyNumberFormat="1" applyFont="1"/>
    <xf numFmtId="167" fontId="3" fillId="0" borderId="0" xfId="1" applyNumberFormat="1" applyFont="1" applyFill="1" applyBorder="1" applyAlignment="1">
      <alignment horizontal="center"/>
    </xf>
    <xf numFmtId="3" fontId="3" fillId="0" borderId="0" xfId="1" applyNumberFormat="1" applyFont="1" applyFill="1" applyBorder="1" applyAlignment="1">
      <alignment horizontal="center"/>
    </xf>
    <xf numFmtId="44" fontId="3" fillId="0" borderId="0" xfId="1" applyNumberFormat="1" applyFont="1" applyFill="1" applyBorder="1" applyAlignment="1">
      <alignment horizontal="center"/>
    </xf>
    <xf numFmtId="3" fontId="3" fillId="0" borderId="0" xfId="1" applyNumberFormat="1" applyFont="1" applyFill="1" applyAlignment="1">
      <alignment horizontal="center"/>
    </xf>
    <xf numFmtId="44" fontId="7" fillId="0" borderId="0" xfId="1" applyNumberFormat="1" applyFont="1" applyFill="1"/>
    <xf numFmtId="44" fontId="10" fillId="0" borderId="0" xfId="1" applyNumberFormat="1" applyFont="1" applyFill="1" applyBorder="1"/>
    <xf numFmtId="44" fontId="7" fillId="0" borderId="0" xfId="1" applyNumberFormat="1" applyFont="1" applyFill="1" applyBorder="1"/>
    <xf numFmtId="167" fontId="3" fillId="0" borderId="0" xfId="1" applyNumberFormat="1" applyFont="1" applyFill="1" applyAlignment="1">
      <alignment horizontal="center"/>
    </xf>
    <xf numFmtId="44" fontId="22" fillId="0" borderId="0" xfId="1" applyNumberFormat="1" applyFont="1"/>
    <xf numFmtId="44" fontId="0" fillId="0" borderId="6" xfId="0" applyNumberFormat="1" applyFill="1" applyBorder="1"/>
    <xf numFmtId="44" fontId="4" fillId="2" borderId="0" xfId="1" applyNumberFormat="1" applyFont="1" applyFill="1" applyBorder="1"/>
    <xf numFmtId="167" fontId="3" fillId="2" borderId="0" xfId="1" applyNumberFormat="1" applyFont="1" applyFill="1" applyBorder="1" applyAlignment="1">
      <alignment horizontal="center"/>
    </xf>
    <xf numFmtId="3" fontId="4" fillId="2" borderId="0" xfId="1" applyNumberFormat="1" applyFont="1" applyFill="1" applyBorder="1" applyAlignment="1">
      <alignment horizontal="center"/>
    </xf>
    <xf numFmtId="44" fontId="3" fillId="2" borderId="0" xfId="1" applyNumberFormat="1" applyFont="1" applyFill="1" applyBorder="1"/>
    <xf numFmtId="0" fontId="3" fillId="0" borderId="0" xfId="1" applyFont="1" applyFill="1" applyAlignment="1">
      <alignment horizontal="center"/>
    </xf>
    <xf numFmtId="0" fontId="3" fillId="0" borderId="0" xfId="1" applyFont="1" applyFill="1" applyBorder="1" applyAlignment="1">
      <alignment horizontal="center"/>
    </xf>
    <xf numFmtId="14" fontId="3" fillId="0" borderId="0" xfId="1" applyNumberFormat="1" applyFont="1" applyFill="1" applyBorder="1" applyAlignment="1">
      <alignment horizontal="center"/>
    </xf>
    <xf numFmtId="0" fontId="7" fillId="0" borderId="17" xfId="1" applyFont="1" applyFill="1" applyBorder="1" applyAlignment="1">
      <alignment horizontal="center" vertical="center"/>
    </xf>
    <xf numFmtId="49" fontId="14" fillId="0" borderId="17" xfId="2" applyNumberFormat="1" applyFont="1" applyFill="1" applyBorder="1" applyAlignment="1" applyProtection="1">
      <alignment horizontal="center" vertical="center"/>
    </xf>
    <xf numFmtId="49" fontId="14" fillId="0" borderId="17" xfId="1" applyNumberFormat="1" applyFont="1" applyFill="1" applyBorder="1" applyAlignment="1">
      <alignment horizontal="center" vertical="center"/>
    </xf>
    <xf numFmtId="0" fontId="1" fillId="0" borderId="0" xfId="1" applyFont="1" applyFill="1" applyBorder="1" applyAlignment="1">
      <alignment horizontal="center"/>
    </xf>
    <xf numFmtId="44" fontId="1" fillId="0" borderId="0" xfId="1" applyNumberFormat="1" applyFont="1" applyFill="1" applyBorder="1" applyAlignment="1">
      <alignment horizontal="right"/>
    </xf>
    <xf numFmtId="44" fontId="2" fillId="3" borderId="3" xfId="0" applyNumberFormat="1" applyFont="1" applyFill="1" applyBorder="1" applyAlignment="1">
      <alignment horizontal="center"/>
    </xf>
    <xf numFmtId="3" fontId="4" fillId="2" borderId="0" xfId="6" applyNumberFormat="1" applyFont="1" applyFill="1" applyBorder="1" applyAlignment="1">
      <alignment horizontal="center"/>
    </xf>
    <xf numFmtId="3" fontId="4" fillId="2" borderId="0" xfId="6" applyNumberFormat="1" applyFont="1" applyFill="1" applyBorder="1" applyAlignment="1">
      <alignment horizontal="center" vertical="center"/>
    </xf>
    <xf numFmtId="44" fontId="22" fillId="2" borderId="0" xfId="6" applyNumberFormat="1" applyFont="1" applyFill="1" applyBorder="1"/>
    <xf numFmtId="3" fontId="36" fillId="0" borderId="1" xfId="6" applyNumberFormat="1" applyFont="1" applyFill="1" applyBorder="1" applyAlignment="1">
      <alignment horizontal="center" vertical="center"/>
    </xf>
    <xf numFmtId="3" fontId="36" fillId="0" borderId="1" xfId="6" applyNumberFormat="1" applyFont="1" applyFill="1" applyBorder="1" applyAlignment="1">
      <alignment horizontal="center" vertical="top"/>
    </xf>
    <xf numFmtId="0" fontId="0" fillId="0" borderId="0" xfId="0" applyAlignment="1">
      <alignment horizontal="left" indent="2"/>
    </xf>
    <xf numFmtId="0" fontId="1" fillId="0" borderId="0" xfId="0" applyFont="1" applyFill="1" applyBorder="1" applyAlignment="1">
      <alignment wrapText="1"/>
    </xf>
    <xf numFmtId="0" fontId="0" fillId="0" borderId="0" xfId="0" applyFill="1" applyBorder="1" applyAlignment="1">
      <alignment wrapText="1"/>
    </xf>
    <xf numFmtId="44" fontId="0" fillId="0" borderId="20" xfId="0" applyNumberFormat="1" applyBorder="1" applyAlignment="1">
      <alignment horizontal="center"/>
    </xf>
    <xf numFmtId="0" fontId="0" fillId="0" borderId="20" xfId="0" applyBorder="1" applyAlignment="1"/>
    <xf numFmtId="0" fontId="0" fillId="0" borderId="0" xfId="0" applyAlignment="1">
      <alignment horizontal="left" wrapText="1"/>
    </xf>
    <xf numFmtId="0" fontId="0" fillId="0" borderId="0" xfId="0" applyAlignment="1">
      <alignment wrapText="1"/>
    </xf>
    <xf numFmtId="0" fontId="0" fillId="0" borderId="0" xfId="0" applyAlignment="1">
      <alignment horizontal="left"/>
    </xf>
    <xf numFmtId="0" fontId="0" fillId="0" borderId="0" xfId="0" applyAlignment="1"/>
    <xf numFmtId="0" fontId="30" fillId="0" borderId="0" xfId="0" applyFont="1" applyAlignment="1">
      <alignment horizontal="left"/>
    </xf>
    <xf numFmtId="0" fontId="1" fillId="0" borderId="4" xfId="0" applyFont="1" applyFill="1" applyBorder="1" applyAlignment="1">
      <alignment horizontal="left"/>
    </xf>
    <xf numFmtId="0" fontId="0" fillId="0" borderId="5" xfId="0" applyFill="1" applyBorder="1" applyAlignment="1">
      <alignment horizontal="left"/>
    </xf>
    <xf numFmtId="0" fontId="0" fillId="0" borderId="5" xfId="0" applyFill="1" applyBorder="1" applyAlignment="1"/>
    <xf numFmtId="0" fontId="0" fillId="0" borderId="0" xfId="0" applyAlignment="1">
      <alignment horizontal="left" wrapText="1" indent="2"/>
    </xf>
    <xf numFmtId="0" fontId="0" fillId="0" borderId="21" xfId="0" applyFill="1" applyBorder="1" applyAlignment="1">
      <alignment horizontal="center"/>
    </xf>
    <xf numFmtId="0" fontId="0" fillId="0" borderId="16" xfId="0" applyBorder="1" applyAlignment="1"/>
    <xf numFmtId="0" fontId="2" fillId="3" borderId="21" xfId="0" applyFont="1" applyFill="1" applyBorder="1" applyAlignment="1">
      <alignment horizontal="right"/>
    </xf>
    <xf numFmtId="0" fontId="2" fillId="3" borderId="16" xfId="0" applyFont="1" applyFill="1" applyBorder="1" applyAlignment="1">
      <alignment horizontal="right"/>
    </xf>
    <xf numFmtId="0" fontId="2" fillId="3" borderId="19" xfId="0" applyFont="1" applyFill="1" applyBorder="1" applyAlignment="1">
      <alignment horizontal="right"/>
    </xf>
    <xf numFmtId="0" fontId="2" fillId="3" borderId="22" xfId="0" applyFont="1" applyFill="1" applyBorder="1" applyAlignment="1">
      <alignment horizontal="right"/>
    </xf>
    <xf numFmtId="0" fontId="0" fillId="0" borderId="23" xfId="0" applyBorder="1" applyAlignment="1">
      <alignment horizontal="right"/>
    </xf>
    <xf numFmtId="0" fontId="0" fillId="0" borderId="24" xfId="0" applyBorder="1" applyAlignment="1"/>
    <xf numFmtId="0" fontId="8" fillId="0" borderId="1" xfId="1" applyFont="1" applyBorder="1" applyAlignment="1">
      <alignment horizontal="center" vertical="center"/>
    </xf>
    <xf numFmtId="0" fontId="6" fillId="0" borderId="1" xfId="1" applyBorder="1" applyAlignment="1">
      <alignment horizontal="center" vertical="center"/>
    </xf>
    <xf numFmtId="0" fontId="9" fillId="3" borderId="1" xfId="1" applyFont="1" applyFill="1" applyBorder="1" applyAlignment="1">
      <alignment horizontal="left" vertical="center"/>
    </xf>
    <xf numFmtId="0" fontId="6" fillId="0" borderId="1" xfId="1" applyBorder="1" applyAlignment="1"/>
    <xf numFmtId="0" fontId="15" fillId="0" borderId="0" xfId="1" applyFont="1" applyFill="1" applyBorder="1" applyAlignment="1">
      <alignment vertical="center"/>
    </xf>
    <xf numFmtId="0" fontId="14" fillId="0" borderId="0" xfId="1" applyFont="1" applyFill="1" applyBorder="1" applyAlignment="1">
      <alignment vertical="center" wrapText="1"/>
    </xf>
    <xf numFmtId="11" fontId="9" fillId="3" borderId="1" xfId="1" applyNumberFormat="1" applyFont="1" applyFill="1" applyBorder="1" applyAlignment="1">
      <alignment horizontal="left" vertical="center" wrapText="1"/>
    </xf>
    <xf numFmtId="49" fontId="12" fillId="0" borderId="17" xfId="1" applyNumberFormat="1" applyFont="1" applyBorder="1" applyAlignment="1">
      <alignment horizontal="left" vertical="center" wrapText="1"/>
    </xf>
    <xf numFmtId="0" fontId="12" fillId="0" borderId="6" xfId="1" applyFont="1" applyBorder="1" applyAlignment="1">
      <alignment horizontal="left" vertical="center" wrapText="1"/>
    </xf>
    <xf numFmtId="0" fontId="12" fillId="0" borderId="18" xfId="1" applyFont="1" applyBorder="1" applyAlignment="1">
      <alignment horizontal="left" vertical="center" wrapText="1"/>
    </xf>
    <xf numFmtId="49" fontId="12" fillId="2" borderId="1" xfId="1" applyNumberFormat="1" applyFont="1" applyFill="1" applyBorder="1" applyAlignment="1">
      <alignment horizontal="right"/>
    </xf>
    <xf numFmtId="0" fontId="1" fillId="2" borderId="1" xfId="0" applyFont="1" applyFill="1" applyBorder="1" applyAlignment="1">
      <alignment horizontal="right"/>
    </xf>
    <xf numFmtId="0" fontId="4" fillId="5" borderId="1" xfId="6" applyFont="1" applyFill="1" applyBorder="1" applyAlignment="1"/>
    <xf numFmtId="0" fontId="4" fillId="5" borderId="1" xfId="1" applyFont="1" applyFill="1" applyBorder="1" applyAlignment="1"/>
    <xf numFmtId="0" fontId="4" fillId="0" borderId="8" xfId="6" applyFont="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4" fillId="0" borderId="8" xfId="6" applyFont="1" applyFill="1" applyBorder="1" applyAlignment="1">
      <alignment horizontal="left" vertical="center" wrapText="1"/>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0" fontId="4" fillId="0" borderId="11" xfId="1" applyFont="1" applyBorder="1" applyAlignment="1">
      <alignment horizontal="left" vertical="center" wrapText="1"/>
    </xf>
    <xf numFmtId="0" fontId="4" fillId="0" borderId="0" xfId="1" applyFont="1" applyAlignment="1">
      <alignment horizontal="left" vertical="center" wrapText="1"/>
    </xf>
    <xf numFmtId="0" fontId="4" fillId="0" borderId="12" xfId="1" applyFont="1" applyBorder="1" applyAlignment="1">
      <alignment horizontal="left" vertical="center" wrapText="1"/>
    </xf>
    <xf numFmtId="0" fontId="4" fillId="0" borderId="13" xfId="1" applyFont="1" applyBorder="1" applyAlignment="1">
      <alignment horizontal="left" vertical="center" wrapText="1"/>
    </xf>
    <xf numFmtId="0" fontId="4" fillId="0" borderId="14" xfId="1" applyFont="1" applyBorder="1" applyAlignment="1">
      <alignment horizontal="left" vertical="center" wrapText="1"/>
    </xf>
    <xf numFmtId="0" fontId="4" fillId="0" borderId="15" xfId="1" applyFont="1" applyBorder="1" applyAlignment="1">
      <alignment horizontal="left" vertical="center" wrapText="1"/>
    </xf>
    <xf numFmtId="0" fontId="4" fillId="0" borderId="1" xfId="6" applyFont="1" applyBorder="1" applyAlignment="1">
      <alignment vertical="center"/>
    </xf>
    <xf numFmtId="0" fontId="4" fillId="0" borderId="1" xfId="1" applyFont="1" applyBorder="1" applyAlignment="1">
      <alignment vertical="center"/>
    </xf>
    <xf numFmtId="0" fontId="4" fillId="2" borderId="7" xfId="6" applyFont="1" applyFill="1" applyBorder="1" applyAlignment="1">
      <alignment horizontal="right"/>
    </xf>
    <xf numFmtId="0" fontId="0" fillId="0" borderId="19" xfId="0" applyBorder="1" applyAlignment="1"/>
    <xf numFmtId="0" fontId="4" fillId="2" borderId="1" xfId="6" applyFont="1" applyFill="1" applyBorder="1" applyAlignment="1">
      <alignment horizontal="right" vertical="center" wrapText="1"/>
    </xf>
    <xf numFmtId="0" fontId="1" fillId="2" borderId="1" xfId="0" applyFont="1" applyFill="1" applyBorder="1" applyAlignment="1">
      <alignment horizontal="right" vertical="center" wrapText="1"/>
    </xf>
    <xf numFmtId="0" fontId="0" fillId="0" borderId="1" xfId="0" applyBorder="1" applyAlignment="1"/>
    <xf numFmtId="0" fontId="35" fillId="0" borderId="1" xfId="0" applyFont="1" applyFill="1" applyBorder="1" applyAlignment="1"/>
    <xf numFmtId="0" fontId="0" fillId="0" borderId="1" xfId="0" applyFill="1" applyBorder="1" applyAlignment="1"/>
    <xf numFmtId="0" fontId="0" fillId="0" borderId="0" xfId="0" applyAlignment="1">
      <alignment horizontal="right"/>
    </xf>
    <xf numFmtId="0" fontId="33" fillId="2" borderId="7" xfId="1" applyFont="1" applyFill="1" applyBorder="1" applyAlignment="1">
      <alignment horizontal="right"/>
    </xf>
    <xf numFmtId="0" fontId="33" fillId="2" borderId="16" xfId="1" applyFont="1" applyFill="1" applyBorder="1" applyAlignment="1">
      <alignment horizontal="right"/>
    </xf>
    <xf numFmtId="0" fontId="33" fillId="2" borderId="19" xfId="1" applyFont="1" applyFill="1" applyBorder="1" applyAlignment="1">
      <alignment horizontal="right"/>
    </xf>
    <xf numFmtId="44" fontId="33" fillId="2" borderId="1" xfId="10" applyFont="1" applyFill="1" applyBorder="1" applyAlignment="1">
      <alignment horizontal="right"/>
    </xf>
    <xf numFmtId="0" fontId="33" fillId="2" borderId="1" xfId="1" applyFont="1" applyFill="1" applyBorder="1" applyAlignment="1">
      <alignment horizontal="right"/>
    </xf>
  </cellXfs>
  <cellStyles count="12">
    <cellStyle name="Comma 2" xfId="8"/>
    <cellStyle name="Comma 3" xfId="11"/>
    <cellStyle name="Currency 2" xfId="10"/>
    <cellStyle name="DateTime" xfId="3"/>
    <cellStyle name="Hyperlink" xfId="2" builtinId="8"/>
    <cellStyle name="Normal" xfId="0" builtinId="0"/>
    <cellStyle name="Normal 2" xfId="1"/>
    <cellStyle name="Normal 3" xfId="6"/>
    <cellStyle name="Normal 4" xfId="7"/>
    <cellStyle name="Normal 5" xfId="4"/>
    <cellStyle name="Style 24" xfId="5"/>
    <cellStyle name="標準_Sample"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hiconfig.hds.com/hiconfig/prod/servlet/hiconfig.HiConfigServlet?page=displayPhysical&amp;serial=78998&amp;model=USP%20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hiconfig.hds.com/hiconfig/prod/servlet/hiconfig.HiConfigServlet?page=displayPhysical&amp;serial=78998&amp;model=USP%20V"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9"/>
  <sheetViews>
    <sheetView zoomScaleNormal="100" workbookViewId="0">
      <selection activeCell="B11" sqref="B11:B12"/>
    </sheetView>
  </sheetViews>
  <sheetFormatPr defaultRowHeight="15"/>
  <cols>
    <col min="1" max="1" width="13.5703125" style="5" customWidth="1"/>
    <col min="2" max="2" width="50.42578125" customWidth="1"/>
    <col min="3" max="3" width="14.28515625" style="5" customWidth="1"/>
    <col min="4" max="4" width="10.7109375" style="5" customWidth="1"/>
    <col min="5" max="6" width="11.28515625" style="5" customWidth="1"/>
    <col min="7" max="7" width="10.5703125" style="5" customWidth="1"/>
    <col min="8" max="8" width="10.28515625" style="10" hidden="1" customWidth="1"/>
    <col min="9" max="9" width="10.85546875" style="10" hidden="1" customWidth="1"/>
    <col min="10" max="10" width="14.85546875" style="11" hidden="1" customWidth="1"/>
    <col min="11" max="11" width="16.140625" style="11" hidden="1" customWidth="1"/>
    <col min="12" max="12" width="17" style="10" customWidth="1"/>
    <col min="13" max="13" width="16" style="11" customWidth="1"/>
    <col min="14" max="14" width="15.7109375" style="13" customWidth="1"/>
    <col min="15" max="16" width="15.28515625" bestFit="1" customWidth="1"/>
    <col min="19" max="19" width="13" customWidth="1"/>
  </cols>
  <sheetData>
    <row r="1" spans="1:19" s="19" customFormat="1" ht="21" customHeight="1">
      <c r="A1" s="266" t="s">
        <v>338</v>
      </c>
      <c r="B1" s="267"/>
      <c r="C1" s="267"/>
      <c r="D1" s="267"/>
      <c r="E1" s="267"/>
      <c r="F1" s="267"/>
      <c r="G1" s="267"/>
      <c r="H1" s="267"/>
      <c r="I1" s="267"/>
      <c r="J1" s="268"/>
      <c r="K1" s="268"/>
      <c r="L1" s="268"/>
      <c r="M1" s="268"/>
      <c r="N1" s="268"/>
    </row>
    <row r="2" spans="1:19" ht="64.5" customHeight="1">
      <c r="A2" s="15" t="s">
        <v>24</v>
      </c>
      <c r="B2" s="1" t="s">
        <v>1</v>
      </c>
      <c r="C2" s="2" t="s">
        <v>2</v>
      </c>
      <c r="D2" s="8" t="s">
        <v>3</v>
      </c>
      <c r="E2" s="8" t="s">
        <v>22</v>
      </c>
      <c r="F2" s="8" t="s">
        <v>21</v>
      </c>
      <c r="G2" s="8" t="s">
        <v>4</v>
      </c>
      <c r="H2" s="16" t="s">
        <v>5</v>
      </c>
      <c r="I2" s="16" t="s">
        <v>6</v>
      </c>
      <c r="J2" s="16" t="s">
        <v>7</v>
      </c>
      <c r="K2" s="16" t="s">
        <v>8</v>
      </c>
      <c r="L2" s="16" t="s">
        <v>9</v>
      </c>
      <c r="M2" s="16" t="s">
        <v>10</v>
      </c>
      <c r="N2" s="3" t="s">
        <v>23</v>
      </c>
    </row>
    <row r="3" spans="1:19" ht="45">
      <c r="A3" s="14" t="s">
        <v>335</v>
      </c>
      <c r="B3" s="6" t="s">
        <v>201</v>
      </c>
      <c r="C3" s="97" t="s">
        <v>202</v>
      </c>
      <c r="D3" s="4" t="s">
        <v>12</v>
      </c>
      <c r="E3" s="4">
        <v>8</v>
      </c>
      <c r="F3" s="9">
        <v>0</v>
      </c>
      <c r="G3" s="4" t="s">
        <v>11</v>
      </c>
      <c r="H3" s="9">
        <v>1856</v>
      </c>
      <c r="I3" s="9">
        <f>SUM(H3*E3)</f>
        <v>14848</v>
      </c>
      <c r="J3" s="17">
        <v>534918</v>
      </c>
      <c r="K3" s="17">
        <v>242653</v>
      </c>
      <c r="L3" s="18">
        <f>SUM(J3*E3)</f>
        <v>4279344</v>
      </c>
      <c r="M3" s="18">
        <f>SUM(K3*E3)</f>
        <v>1941224</v>
      </c>
      <c r="N3" s="12">
        <v>7239427.1399999997</v>
      </c>
      <c r="O3" s="13"/>
      <c r="P3" s="13"/>
    </row>
    <row r="4" spans="1:19">
      <c r="A4" s="23" t="s">
        <v>336</v>
      </c>
      <c r="B4" s="24" t="s">
        <v>203</v>
      </c>
      <c r="C4" s="25" t="s">
        <v>0</v>
      </c>
      <c r="D4" s="4" t="s">
        <v>20</v>
      </c>
      <c r="E4" s="4">
        <v>0</v>
      </c>
      <c r="F4" s="9">
        <v>7440</v>
      </c>
      <c r="G4" s="4" t="s">
        <v>31</v>
      </c>
      <c r="H4" s="9"/>
      <c r="I4" s="9"/>
      <c r="J4" s="9"/>
      <c r="K4" s="9"/>
      <c r="L4" s="26" t="s">
        <v>31</v>
      </c>
      <c r="M4" s="26" t="s">
        <v>31</v>
      </c>
      <c r="N4" s="27">
        <v>3935826.76</v>
      </c>
      <c r="O4" s="237"/>
      <c r="P4" s="13"/>
    </row>
    <row r="5" spans="1:19">
      <c r="A5" s="23" t="s">
        <v>337</v>
      </c>
      <c r="B5" s="24" t="s">
        <v>292</v>
      </c>
      <c r="C5" s="25" t="s">
        <v>15</v>
      </c>
      <c r="D5" s="4" t="s">
        <v>20</v>
      </c>
      <c r="E5" s="4">
        <v>0</v>
      </c>
      <c r="F5" s="9">
        <v>3168</v>
      </c>
      <c r="G5" s="4" t="s">
        <v>31</v>
      </c>
      <c r="H5" s="9"/>
      <c r="I5" s="9"/>
      <c r="J5" s="9"/>
      <c r="K5" s="9"/>
      <c r="L5" s="26" t="s">
        <v>31</v>
      </c>
      <c r="M5" s="26" t="s">
        <v>31</v>
      </c>
      <c r="N5" s="12">
        <v>1634235.44</v>
      </c>
      <c r="P5" s="13"/>
    </row>
    <row r="6" spans="1:19">
      <c r="A6" s="23" t="s">
        <v>329</v>
      </c>
      <c r="B6" s="24" t="s">
        <v>209</v>
      </c>
      <c r="C6" s="25" t="s">
        <v>16</v>
      </c>
      <c r="D6" s="4" t="s">
        <v>20</v>
      </c>
      <c r="E6" s="4">
        <v>0</v>
      </c>
      <c r="F6" s="9">
        <v>624</v>
      </c>
      <c r="G6" s="4" t="s">
        <v>31</v>
      </c>
      <c r="H6" s="9"/>
      <c r="I6" s="9"/>
      <c r="J6" s="9"/>
      <c r="K6" s="9"/>
      <c r="L6" s="26" t="s">
        <v>31</v>
      </c>
      <c r="M6" s="26" t="s">
        <v>31</v>
      </c>
      <c r="N6" s="27">
        <v>269006</v>
      </c>
    </row>
    <row r="7" spans="1:19">
      <c r="A7" s="272" t="s">
        <v>296</v>
      </c>
      <c r="B7" s="273"/>
      <c r="C7" s="273"/>
      <c r="D7" s="274"/>
      <c r="E7" s="197">
        <f>SUM(E3:E6)</f>
        <v>8</v>
      </c>
      <c r="F7" s="198">
        <f>SUM(F3:F6)</f>
        <v>11232</v>
      </c>
      <c r="G7" s="197"/>
      <c r="H7" s="198"/>
      <c r="I7" s="198"/>
      <c r="J7" s="198"/>
      <c r="K7" s="198"/>
      <c r="L7" s="198">
        <f>SUM(L3:L6)</f>
        <v>4279344</v>
      </c>
      <c r="M7" s="198">
        <f>SUM(M3:M6)</f>
        <v>1941224</v>
      </c>
      <c r="N7" s="199">
        <f>SUM(N3:N6)</f>
        <v>13078495.339999998</v>
      </c>
      <c r="O7" s="13"/>
    </row>
    <row r="8" spans="1:19">
      <c r="A8" s="270"/>
      <c r="B8" s="271"/>
      <c r="C8" s="271"/>
      <c r="D8" s="271"/>
      <c r="E8" s="271"/>
      <c r="F8" s="271"/>
      <c r="G8" s="271"/>
      <c r="H8" s="271"/>
      <c r="I8" s="271"/>
      <c r="J8" s="271"/>
      <c r="K8" s="271"/>
      <c r="L8" s="271"/>
      <c r="M8" s="271"/>
      <c r="N8" s="271"/>
    </row>
    <row r="9" spans="1:19">
      <c r="A9" s="23" t="s">
        <v>28</v>
      </c>
      <c r="B9" s="24" t="s">
        <v>17</v>
      </c>
      <c r="C9" s="25" t="s">
        <v>0</v>
      </c>
      <c r="D9" s="4" t="s">
        <v>30</v>
      </c>
      <c r="E9" s="4" t="s">
        <v>31</v>
      </c>
      <c r="F9" s="9" t="s">
        <v>31</v>
      </c>
      <c r="G9" s="4" t="s">
        <v>31</v>
      </c>
      <c r="H9" s="9"/>
      <c r="I9" s="9"/>
      <c r="J9" s="9"/>
      <c r="K9" s="9"/>
      <c r="L9" s="4" t="s">
        <v>31</v>
      </c>
      <c r="M9" s="4" t="s">
        <v>31</v>
      </c>
      <c r="N9" s="27">
        <v>994403</v>
      </c>
      <c r="P9" s="140"/>
    </row>
    <row r="10" spans="1:19">
      <c r="A10" s="23" t="s">
        <v>29</v>
      </c>
      <c r="B10" s="24" t="s">
        <v>18</v>
      </c>
      <c r="C10" s="25" t="s">
        <v>19</v>
      </c>
      <c r="D10" s="4" t="s">
        <v>30</v>
      </c>
      <c r="E10" s="4" t="s">
        <v>31</v>
      </c>
      <c r="F10" s="9" t="s">
        <v>31</v>
      </c>
      <c r="G10" s="4" t="s">
        <v>31</v>
      </c>
      <c r="H10" s="9"/>
      <c r="I10" s="9"/>
      <c r="J10" s="9"/>
      <c r="K10" s="9"/>
      <c r="L10" s="4" t="s">
        <v>31</v>
      </c>
      <c r="M10" s="4" t="s">
        <v>31</v>
      </c>
      <c r="N10" s="27">
        <v>597940</v>
      </c>
      <c r="O10" s="13"/>
    </row>
    <row r="11" spans="1:19">
      <c r="A11" s="23" t="s">
        <v>27</v>
      </c>
      <c r="B11" s="24" t="s">
        <v>328</v>
      </c>
      <c r="C11" s="25" t="s">
        <v>14</v>
      </c>
      <c r="D11" s="4" t="s">
        <v>30</v>
      </c>
      <c r="E11" s="4" t="s">
        <v>31</v>
      </c>
      <c r="F11" s="9" t="s">
        <v>31</v>
      </c>
      <c r="G11" s="4" t="s">
        <v>31</v>
      </c>
      <c r="H11" s="9"/>
      <c r="I11" s="9"/>
      <c r="J11" s="9"/>
      <c r="K11" s="9"/>
      <c r="L11" s="4" t="s">
        <v>31</v>
      </c>
      <c r="M11" s="4" t="s">
        <v>31</v>
      </c>
      <c r="N11" s="27">
        <v>4899000</v>
      </c>
    </row>
    <row r="12" spans="1:19" ht="30">
      <c r="A12" s="28" t="s">
        <v>25</v>
      </c>
      <c r="B12" s="6" t="s">
        <v>26</v>
      </c>
      <c r="C12" s="7" t="s">
        <v>14</v>
      </c>
      <c r="D12" s="4" t="s">
        <v>30</v>
      </c>
      <c r="E12" s="4" t="s">
        <v>31</v>
      </c>
      <c r="F12" s="9" t="s">
        <v>31</v>
      </c>
      <c r="G12" s="4" t="s">
        <v>31</v>
      </c>
      <c r="H12" s="9"/>
      <c r="I12" s="9"/>
      <c r="J12" s="9"/>
      <c r="K12" s="9"/>
      <c r="L12" s="4" t="s">
        <v>31</v>
      </c>
      <c r="M12" s="4" t="s">
        <v>31</v>
      </c>
      <c r="N12" s="27">
        <v>1304100</v>
      </c>
      <c r="O12" s="13"/>
      <c r="P12" s="13"/>
    </row>
    <row r="13" spans="1:19">
      <c r="A13" s="272" t="s">
        <v>297</v>
      </c>
      <c r="B13" s="273"/>
      <c r="C13" s="273"/>
      <c r="D13" s="274"/>
      <c r="E13" s="200" t="s">
        <v>31</v>
      </c>
      <c r="F13" s="200" t="s">
        <v>31</v>
      </c>
      <c r="G13" s="200" t="s">
        <v>31</v>
      </c>
      <c r="H13" s="200" t="s">
        <v>31</v>
      </c>
      <c r="I13" s="200" t="s">
        <v>31</v>
      </c>
      <c r="J13" s="200" t="s">
        <v>31</v>
      </c>
      <c r="K13" s="200" t="s">
        <v>31</v>
      </c>
      <c r="L13" s="200" t="s">
        <v>31</v>
      </c>
      <c r="M13" s="200" t="s">
        <v>31</v>
      </c>
      <c r="N13" s="201">
        <f>SUM(N9:N12)</f>
        <v>7795443</v>
      </c>
      <c r="O13" s="13"/>
      <c r="P13" s="13"/>
    </row>
    <row r="14" spans="1:19">
      <c r="A14" s="270" t="s">
        <v>301</v>
      </c>
      <c r="B14" s="271"/>
      <c r="C14" s="271"/>
      <c r="D14" s="271"/>
      <c r="E14" s="271"/>
      <c r="F14" s="271"/>
      <c r="G14" s="271"/>
      <c r="H14" s="271"/>
      <c r="I14" s="271"/>
      <c r="J14" s="271"/>
      <c r="K14" s="271"/>
      <c r="L14" s="271"/>
      <c r="M14" s="271"/>
      <c r="N14" s="271"/>
      <c r="P14" s="13"/>
    </row>
    <row r="15" spans="1:19" ht="24.75" customHeight="1" thickBot="1">
      <c r="A15" s="275" t="s">
        <v>330</v>
      </c>
      <c r="B15" s="276"/>
      <c r="C15" s="276"/>
      <c r="D15" s="277"/>
      <c r="E15" s="20">
        <f>SUM(E7,E13)</f>
        <v>8</v>
      </c>
      <c r="F15" s="20">
        <f t="shared" ref="F15:N15" si="0">SUM(F7,F13)</f>
        <v>11232</v>
      </c>
      <c r="G15" s="20">
        <f t="shared" si="0"/>
        <v>0</v>
      </c>
      <c r="H15" s="20">
        <f t="shared" si="0"/>
        <v>0</v>
      </c>
      <c r="I15" s="20">
        <f t="shared" si="0"/>
        <v>0</v>
      </c>
      <c r="J15" s="20">
        <f t="shared" si="0"/>
        <v>0</v>
      </c>
      <c r="K15" s="20">
        <f t="shared" si="0"/>
        <v>0</v>
      </c>
      <c r="L15" s="20">
        <f t="shared" si="0"/>
        <v>4279344</v>
      </c>
      <c r="M15" s="20">
        <f t="shared" si="0"/>
        <v>1941224</v>
      </c>
      <c r="N15" s="250">
        <f t="shared" si="0"/>
        <v>20873938.339999996</v>
      </c>
      <c r="O15" s="13"/>
    </row>
    <row r="16" spans="1:19" ht="20.25" customHeight="1">
      <c r="A16" s="259"/>
      <c r="B16" s="260"/>
      <c r="C16" s="260"/>
      <c r="D16" s="260"/>
      <c r="E16" s="260"/>
      <c r="F16" s="260"/>
      <c r="G16" s="260"/>
      <c r="H16" s="260"/>
      <c r="I16" s="260"/>
      <c r="J16" s="260"/>
      <c r="K16" s="260"/>
      <c r="L16" s="260"/>
      <c r="M16" s="260"/>
      <c r="N16" s="260"/>
      <c r="O16" s="257"/>
      <c r="P16" s="258"/>
      <c r="Q16" s="22"/>
      <c r="R16" s="22"/>
      <c r="S16" s="22"/>
    </row>
    <row r="17" spans="1:19" ht="27" customHeight="1">
      <c r="A17" s="265" t="s">
        <v>213</v>
      </c>
      <c r="B17" s="265"/>
      <c r="C17" s="265"/>
      <c r="D17" s="265"/>
      <c r="E17" s="265"/>
      <c r="F17" s="265"/>
      <c r="G17" s="265"/>
      <c r="H17" s="265"/>
      <c r="I17" s="265"/>
      <c r="J17" s="265"/>
      <c r="K17" s="265"/>
      <c r="L17" s="265"/>
      <c r="M17" s="265"/>
      <c r="N17" s="265"/>
      <c r="O17" s="258"/>
      <c r="P17" s="258"/>
      <c r="Q17" s="22"/>
      <c r="R17" s="22"/>
      <c r="S17" s="22"/>
    </row>
    <row r="18" spans="1:19">
      <c r="A18" s="263" t="s">
        <v>210</v>
      </c>
      <c r="B18" s="264"/>
      <c r="C18" s="264"/>
      <c r="D18" s="264"/>
      <c r="E18" s="264"/>
      <c r="F18" s="264"/>
      <c r="G18" s="264"/>
      <c r="H18" s="264"/>
      <c r="I18" s="264"/>
      <c r="J18" s="264"/>
      <c r="K18" s="264"/>
      <c r="L18" s="264"/>
      <c r="M18" s="264"/>
      <c r="N18" s="264"/>
      <c r="O18" s="202" t="s">
        <v>301</v>
      </c>
      <c r="P18" s="202"/>
    </row>
    <row r="19" spans="1:19" ht="29.25" customHeight="1">
      <c r="A19" s="261" t="s">
        <v>293</v>
      </c>
      <c r="B19" s="262"/>
      <c r="C19" s="262"/>
      <c r="D19" s="262"/>
      <c r="E19" s="262"/>
      <c r="F19" s="262"/>
      <c r="G19" s="262"/>
      <c r="H19" s="262"/>
      <c r="I19" s="262"/>
      <c r="J19" s="262"/>
      <c r="K19" s="262"/>
      <c r="L19" s="262"/>
      <c r="M19" s="262"/>
      <c r="N19" s="262"/>
    </row>
    <row r="20" spans="1:19" ht="18.75" customHeight="1">
      <c r="A20" s="261" t="s">
        <v>299</v>
      </c>
      <c r="B20" s="262"/>
      <c r="C20" s="262"/>
      <c r="D20" s="262"/>
      <c r="E20" s="262"/>
      <c r="F20" s="262"/>
      <c r="G20" s="262"/>
      <c r="H20" s="262"/>
      <c r="I20" s="262"/>
      <c r="J20" s="262"/>
      <c r="K20" s="262"/>
      <c r="L20" s="262"/>
      <c r="M20" s="262"/>
      <c r="N20" s="262"/>
    </row>
    <row r="21" spans="1:19" ht="18.75" customHeight="1">
      <c r="A21" s="261" t="s">
        <v>300</v>
      </c>
      <c r="B21" s="262"/>
      <c r="C21" s="262"/>
      <c r="D21" s="262"/>
      <c r="E21" s="262"/>
      <c r="F21" s="262"/>
      <c r="G21" s="262"/>
      <c r="H21" s="262"/>
      <c r="I21" s="262"/>
      <c r="J21" s="262"/>
      <c r="K21" s="262"/>
      <c r="L21" s="262"/>
      <c r="M21" s="262"/>
      <c r="N21" s="262"/>
    </row>
    <row r="22" spans="1:19">
      <c r="A22" s="261" t="s">
        <v>331</v>
      </c>
      <c r="B22" s="262"/>
      <c r="C22" s="262"/>
      <c r="D22" s="262"/>
      <c r="E22" s="262"/>
      <c r="F22" s="262"/>
      <c r="G22" s="262"/>
      <c r="H22" s="262"/>
      <c r="I22" s="262"/>
      <c r="J22" s="262"/>
      <c r="K22" s="262"/>
      <c r="L22" s="262"/>
      <c r="M22" s="262"/>
      <c r="N22" s="262"/>
    </row>
    <row r="23" spans="1:19">
      <c r="A23" s="269" t="s">
        <v>212</v>
      </c>
      <c r="B23" s="269"/>
      <c r="C23" s="269"/>
      <c r="D23" s="269"/>
      <c r="E23" s="269"/>
      <c r="F23" s="269"/>
      <c r="G23" s="269"/>
      <c r="H23" s="269"/>
      <c r="I23" s="269"/>
      <c r="J23" s="269"/>
      <c r="K23" s="269"/>
      <c r="L23" s="269"/>
      <c r="M23" s="269"/>
      <c r="N23" s="269"/>
    </row>
    <row r="24" spans="1:19">
      <c r="A24" s="269" t="s">
        <v>211</v>
      </c>
      <c r="B24" s="269"/>
      <c r="C24" s="269"/>
      <c r="D24" s="269"/>
      <c r="E24" s="269"/>
      <c r="F24" s="269"/>
      <c r="G24" s="269"/>
      <c r="H24" s="269"/>
      <c r="I24" s="269"/>
      <c r="J24" s="269"/>
      <c r="K24" s="269"/>
      <c r="L24" s="269"/>
      <c r="M24" s="269"/>
      <c r="N24" s="269"/>
    </row>
    <row r="25" spans="1:19">
      <c r="A25" s="261" t="s">
        <v>332</v>
      </c>
      <c r="B25" s="262"/>
      <c r="C25" s="262"/>
      <c r="D25" s="262"/>
      <c r="E25" s="262"/>
      <c r="F25" s="262"/>
      <c r="G25" s="262"/>
      <c r="H25" s="262"/>
      <c r="I25" s="262"/>
      <c r="J25" s="262"/>
      <c r="K25" s="262"/>
      <c r="L25" s="262"/>
      <c r="M25" s="262"/>
      <c r="N25" s="262"/>
    </row>
    <row r="26" spans="1:19">
      <c r="A26" s="261" t="s">
        <v>333</v>
      </c>
      <c r="B26" s="262"/>
      <c r="C26" s="262"/>
      <c r="D26" s="262"/>
      <c r="E26" s="262"/>
      <c r="F26" s="262"/>
      <c r="G26" s="262"/>
      <c r="H26" s="262"/>
      <c r="I26" s="262"/>
      <c r="J26" s="262"/>
      <c r="K26" s="262"/>
      <c r="L26" s="262"/>
      <c r="M26" s="262"/>
      <c r="N26" s="262"/>
    </row>
    <row r="27" spans="1:19" ht="30" customHeight="1">
      <c r="A27" s="261" t="s">
        <v>334</v>
      </c>
      <c r="B27" s="262"/>
      <c r="C27" s="262"/>
      <c r="D27" s="262"/>
      <c r="E27" s="262"/>
      <c r="F27" s="262"/>
      <c r="G27" s="262"/>
      <c r="H27" s="262"/>
      <c r="I27" s="262"/>
      <c r="J27" s="262"/>
      <c r="K27" s="262"/>
      <c r="L27" s="262"/>
      <c r="M27" s="262"/>
      <c r="N27" s="262"/>
    </row>
    <row r="28" spans="1:19">
      <c r="A28" s="256"/>
      <c r="B28" s="256"/>
      <c r="C28" s="256"/>
      <c r="D28" s="256"/>
      <c r="E28" s="256"/>
      <c r="F28" s="256"/>
      <c r="G28" s="256"/>
      <c r="H28" s="256"/>
      <c r="I28" s="256"/>
      <c r="J28" s="256"/>
      <c r="K28" s="256"/>
      <c r="L28" s="256"/>
      <c r="M28" s="256"/>
      <c r="N28" s="256"/>
    </row>
    <row r="29" spans="1:19">
      <c r="A29" s="256"/>
      <c r="B29" s="256"/>
      <c r="C29" s="256"/>
      <c r="D29" s="256"/>
      <c r="E29" s="256"/>
      <c r="F29" s="256"/>
      <c r="G29" s="256"/>
      <c r="H29" s="256"/>
      <c r="I29" s="256"/>
      <c r="J29" s="256"/>
      <c r="K29" s="256"/>
      <c r="L29" s="256"/>
      <c r="M29" s="256"/>
      <c r="N29" s="256"/>
    </row>
    <row r="30" spans="1:19">
      <c r="A30" s="21"/>
      <c r="B30" s="21"/>
      <c r="C30" s="21"/>
    </row>
    <row r="31" spans="1:19">
      <c r="A31" s="21"/>
      <c r="B31" s="21"/>
      <c r="C31" s="21"/>
    </row>
    <row r="32" spans="1:19">
      <c r="A32" s="21"/>
      <c r="B32" s="21"/>
      <c r="C32" s="21"/>
    </row>
    <row r="33" spans="1:3">
      <c r="A33" s="21"/>
      <c r="B33" s="21"/>
      <c r="C33" s="21"/>
    </row>
    <row r="34" spans="1:3">
      <c r="A34" s="21"/>
      <c r="B34" s="21"/>
      <c r="C34" s="21"/>
    </row>
    <row r="35" spans="1:3">
      <c r="A35" s="21"/>
      <c r="B35" s="21"/>
      <c r="C35" s="21"/>
    </row>
    <row r="36" spans="1:3">
      <c r="A36" s="21"/>
      <c r="B36" s="21"/>
      <c r="C36" s="21"/>
    </row>
    <row r="37" spans="1:3">
      <c r="A37" s="21"/>
      <c r="B37" s="21"/>
      <c r="C37" s="21"/>
    </row>
    <row r="38" spans="1:3">
      <c r="A38" s="21"/>
      <c r="B38" s="21"/>
      <c r="C38" s="21"/>
    </row>
    <row r="39" spans="1:3">
      <c r="A39" s="21"/>
      <c r="B39" s="21"/>
      <c r="C39" s="21"/>
    </row>
  </sheetData>
  <mergeCells count="21">
    <mergeCell ref="A1:N1"/>
    <mergeCell ref="A20:N20"/>
    <mergeCell ref="A22:N22"/>
    <mergeCell ref="A24:N24"/>
    <mergeCell ref="A23:N23"/>
    <mergeCell ref="A8:N8"/>
    <mergeCell ref="A14:N14"/>
    <mergeCell ref="A7:D7"/>
    <mergeCell ref="A13:D13"/>
    <mergeCell ref="A15:D15"/>
    <mergeCell ref="A29:N29"/>
    <mergeCell ref="O16:P17"/>
    <mergeCell ref="A16:N16"/>
    <mergeCell ref="A19:N19"/>
    <mergeCell ref="A18:N18"/>
    <mergeCell ref="A17:N17"/>
    <mergeCell ref="A27:N27"/>
    <mergeCell ref="A28:N28"/>
    <mergeCell ref="A25:N25"/>
    <mergeCell ref="A26:N26"/>
    <mergeCell ref="A21:N21"/>
  </mergeCells>
  <printOptions horizontalCentered="1" verticalCentered="1"/>
  <pageMargins left="0.2" right="0.2" top="0.5" bottom="0.5" header="0.3" footer="0.3"/>
  <pageSetup paperSize="5" scale="57" orientation="landscape" r:id="rId1"/>
  <headerFooter>
    <oddHeader>&amp;A</oddHeader>
    <oddFooter>Prepared by Hitachi Data Systems &amp;D&amp;RPage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24"/>
  <sheetViews>
    <sheetView zoomScaleNormal="100" workbookViewId="0">
      <selection activeCell="F24" sqref="F24"/>
    </sheetView>
  </sheetViews>
  <sheetFormatPr defaultRowHeight="12.75" customHeight="1"/>
  <cols>
    <col min="1" max="1" width="9.140625" style="66"/>
    <col min="2" max="2" width="11.7109375" style="65" customWidth="1"/>
    <col min="3" max="3" width="11.85546875" style="31" customWidth="1"/>
    <col min="4" max="4" width="13" style="31" customWidth="1"/>
    <col min="5" max="5" width="27.28515625" style="242" customWidth="1"/>
    <col min="6" max="6" width="28.5703125" style="222" customWidth="1"/>
    <col min="7" max="17" width="9.140625" style="30"/>
    <col min="18" max="18" width="15" style="30" customWidth="1"/>
    <col min="19" max="62" width="9.140625" style="30"/>
    <col min="63" max="257" width="9.140625" style="31"/>
    <col min="258" max="258" width="11.7109375" style="31" customWidth="1"/>
    <col min="259" max="259" width="11.85546875" style="31" customWidth="1"/>
    <col min="260" max="260" width="13" style="31" customWidth="1"/>
    <col min="261" max="273" width="9.140625" style="31"/>
    <col min="274" max="274" width="15" style="31" customWidth="1"/>
    <col min="275" max="513" width="9.140625" style="31"/>
    <col min="514" max="514" width="11.7109375" style="31" customWidth="1"/>
    <col min="515" max="515" width="11.85546875" style="31" customWidth="1"/>
    <col min="516" max="516" width="13" style="31" customWidth="1"/>
    <col min="517" max="529" width="9.140625" style="31"/>
    <col min="530" max="530" width="15" style="31" customWidth="1"/>
    <col min="531" max="769" width="9.140625" style="31"/>
    <col min="770" max="770" width="11.7109375" style="31" customWidth="1"/>
    <col min="771" max="771" width="11.85546875" style="31" customWidth="1"/>
    <col min="772" max="772" width="13" style="31" customWidth="1"/>
    <col min="773" max="785" width="9.140625" style="31"/>
    <col min="786" max="786" width="15" style="31" customWidth="1"/>
    <col min="787" max="1025" width="9.140625" style="31"/>
    <col min="1026" max="1026" width="11.7109375" style="31" customWidth="1"/>
    <col min="1027" max="1027" width="11.85546875" style="31" customWidth="1"/>
    <col min="1028" max="1028" width="13" style="31" customWidth="1"/>
    <col min="1029" max="1041" width="9.140625" style="31"/>
    <col min="1042" max="1042" width="15" style="31" customWidth="1"/>
    <col min="1043" max="1281" width="9.140625" style="31"/>
    <col min="1282" max="1282" width="11.7109375" style="31" customWidth="1"/>
    <col min="1283" max="1283" width="11.85546875" style="31" customWidth="1"/>
    <col min="1284" max="1284" width="13" style="31" customWidth="1"/>
    <col min="1285" max="1297" width="9.140625" style="31"/>
    <col min="1298" max="1298" width="15" style="31" customWidth="1"/>
    <col min="1299" max="1537" width="9.140625" style="31"/>
    <col min="1538" max="1538" width="11.7109375" style="31" customWidth="1"/>
    <col min="1539" max="1539" width="11.85546875" style="31" customWidth="1"/>
    <col min="1540" max="1540" width="13" style="31" customWidth="1"/>
    <col min="1541" max="1553" width="9.140625" style="31"/>
    <col min="1554" max="1554" width="15" style="31" customWidth="1"/>
    <col min="1555" max="1793" width="9.140625" style="31"/>
    <col min="1794" max="1794" width="11.7109375" style="31" customWidth="1"/>
    <col min="1795" max="1795" width="11.85546875" style="31" customWidth="1"/>
    <col min="1796" max="1796" width="13" style="31" customWidth="1"/>
    <col min="1797" max="1809" width="9.140625" style="31"/>
    <col min="1810" max="1810" width="15" style="31" customWidth="1"/>
    <col min="1811" max="2049" width="9.140625" style="31"/>
    <col min="2050" max="2050" width="11.7109375" style="31" customWidth="1"/>
    <col min="2051" max="2051" width="11.85546875" style="31" customWidth="1"/>
    <col min="2052" max="2052" width="13" style="31" customWidth="1"/>
    <col min="2053" max="2065" width="9.140625" style="31"/>
    <col min="2066" max="2066" width="15" style="31" customWidth="1"/>
    <col min="2067" max="2305" width="9.140625" style="31"/>
    <col min="2306" max="2306" width="11.7109375" style="31" customWidth="1"/>
    <col min="2307" max="2307" width="11.85546875" style="31" customWidth="1"/>
    <col min="2308" max="2308" width="13" style="31" customWidth="1"/>
    <col min="2309" max="2321" width="9.140625" style="31"/>
    <col min="2322" max="2322" width="15" style="31" customWidth="1"/>
    <col min="2323" max="2561" width="9.140625" style="31"/>
    <col min="2562" max="2562" width="11.7109375" style="31" customWidth="1"/>
    <col min="2563" max="2563" width="11.85546875" style="31" customWidth="1"/>
    <col min="2564" max="2564" width="13" style="31" customWidth="1"/>
    <col min="2565" max="2577" width="9.140625" style="31"/>
    <col min="2578" max="2578" width="15" style="31" customWidth="1"/>
    <col min="2579" max="2817" width="9.140625" style="31"/>
    <col min="2818" max="2818" width="11.7109375" style="31" customWidth="1"/>
    <col min="2819" max="2819" width="11.85546875" style="31" customWidth="1"/>
    <col min="2820" max="2820" width="13" style="31" customWidth="1"/>
    <col min="2821" max="2833" width="9.140625" style="31"/>
    <col min="2834" max="2834" width="15" style="31" customWidth="1"/>
    <col min="2835" max="3073" width="9.140625" style="31"/>
    <col min="3074" max="3074" width="11.7109375" style="31" customWidth="1"/>
    <col min="3075" max="3075" width="11.85546875" style="31" customWidth="1"/>
    <col min="3076" max="3076" width="13" style="31" customWidth="1"/>
    <col min="3077" max="3089" width="9.140625" style="31"/>
    <col min="3090" max="3090" width="15" style="31" customWidth="1"/>
    <col min="3091" max="3329" width="9.140625" style="31"/>
    <col min="3330" max="3330" width="11.7109375" style="31" customWidth="1"/>
    <col min="3331" max="3331" width="11.85546875" style="31" customWidth="1"/>
    <col min="3332" max="3332" width="13" style="31" customWidth="1"/>
    <col min="3333" max="3345" width="9.140625" style="31"/>
    <col min="3346" max="3346" width="15" style="31" customWidth="1"/>
    <col min="3347" max="3585" width="9.140625" style="31"/>
    <col min="3586" max="3586" width="11.7109375" style="31" customWidth="1"/>
    <col min="3587" max="3587" width="11.85546875" style="31" customWidth="1"/>
    <col min="3588" max="3588" width="13" style="31" customWidth="1"/>
    <col min="3589" max="3601" width="9.140625" style="31"/>
    <col min="3602" max="3602" width="15" style="31" customWidth="1"/>
    <col min="3603" max="3841" width="9.140625" style="31"/>
    <col min="3842" max="3842" width="11.7109375" style="31" customWidth="1"/>
    <col min="3843" max="3843" width="11.85546875" style="31" customWidth="1"/>
    <col min="3844" max="3844" width="13" style="31" customWidth="1"/>
    <col min="3845" max="3857" width="9.140625" style="31"/>
    <col min="3858" max="3858" width="15" style="31" customWidth="1"/>
    <col min="3859" max="4097" width="9.140625" style="31"/>
    <col min="4098" max="4098" width="11.7109375" style="31" customWidth="1"/>
    <col min="4099" max="4099" width="11.85546875" style="31" customWidth="1"/>
    <col min="4100" max="4100" width="13" style="31" customWidth="1"/>
    <col min="4101" max="4113" width="9.140625" style="31"/>
    <col min="4114" max="4114" width="15" style="31" customWidth="1"/>
    <col min="4115" max="4353" width="9.140625" style="31"/>
    <col min="4354" max="4354" width="11.7109375" style="31" customWidth="1"/>
    <col min="4355" max="4355" width="11.85546875" style="31" customWidth="1"/>
    <col min="4356" max="4356" width="13" style="31" customWidth="1"/>
    <col min="4357" max="4369" width="9.140625" style="31"/>
    <col min="4370" max="4370" width="15" style="31" customWidth="1"/>
    <col min="4371" max="4609" width="9.140625" style="31"/>
    <col min="4610" max="4610" width="11.7109375" style="31" customWidth="1"/>
    <col min="4611" max="4611" width="11.85546875" style="31" customWidth="1"/>
    <col min="4612" max="4612" width="13" style="31" customWidth="1"/>
    <col min="4613" max="4625" width="9.140625" style="31"/>
    <col min="4626" max="4626" width="15" style="31" customWidth="1"/>
    <col min="4627" max="4865" width="9.140625" style="31"/>
    <col min="4866" max="4866" width="11.7109375" style="31" customWidth="1"/>
    <col min="4867" max="4867" width="11.85546875" style="31" customWidth="1"/>
    <col min="4868" max="4868" width="13" style="31" customWidth="1"/>
    <col min="4869" max="4881" width="9.140625" style="31"/>
    <col min="4882" max="4882" width="15" style="31" customWidth="1"/>
    <col min="4883" max="5121" width="9.140625" style="31"/>
    <col min="5122" max="5122" width="11.7109375" style="31" customWidth="1"/>
    <col min="5123" max="5123" width="11.85546875" style="31" customWidth="1"/>
    <col min="5124" max="5124" width="13" style="31" customWidth="1"/>
    <col min="5125" max="5137" width="9.140625" style="31"/>
    <col min="5138" max="5138" width="15" style="31" customWidth="1"/>
    <col min="5139" max="5377" width="9.140625" style="31"/>
    <col min="5378" max="5378" width="11.7109375" style="31" customWidth="1"/>
    <col min="5379" max="5379" width="11.85546875" style="31" customWidth="1"/>
    <col min="5380" max="5380" width="13" style="31" customWidth="1"/>
    <col min="5381" max="5393" width="9.140625" style="31"/>
    <col min="5394" max="5394" width="15" style="31" customWidth="1"/>
    <col min="5395" max="5633" width="9.140625" style="31"/>
    <col min="5634" max="5634" width="11.7109375" style="31" customWidth="1"/>
    <col min="5635" max="5635" width="11.85546875" style="31" customWidth="1"/>
    <col min="5636" max="5636" width="13" style="31" customWidth="1"/>
    <col min="5637" max="5649" width="9.140625" style="31"/>
    <col min="5650" max="5650" width="15" style="31" customWidth="1"/>
    <col min="5651" max="5889" width="9.140625" style="31"/>
    <col min="5890" max="5890" width="11.7109375" style="31" customWidth="1"/>
    <col min="5891" max="5891" width="11.85546875" style="31" customWidth="1"/>
    <col min="5892" max="5892" width="13" style="31" customWidth="1"/>
    <col min="5893" max="5905" width="9.140625" style="31"/>
    <col min="5906" max="5906" width="15" style="31" customWidth="1"/>
    <col min="5907" max="6145" width="9.140625" style="31"/>
    <col min="6146" max="6146" width="11.7109375" style="31" customWidth="1"/>
    <col min="6147" max="6147" width="11.85546875" style="31" customWidth="1"/>
    <col min="6148" max="6148" width="13" style="31" customWidth="1"/>
    <col min="6149" max="6161" width="9.140625" style="31"/>
    <col min="6162" max="6162" width="15" style="31" customWidth="1"/>
    <col min="6163" max="6401" width="9.140625" style="31"/>
    <col min="6402" max="6402" width="11.7109375" style="31" customWidth="1"/>
    <col min="6403" max="6403" width="11.85546875" style="31" customWidth="1"/>
    <col min="6404" max="6404" width="13" style="31" customWidth="1"/>
    <col min="6405" max="6417" width="9.140625" style="31"/>
    <col min="6418" max="6418" width="15" style="31" customWidth="1"/>
    <col min="6419" max="6657" width="9.140625" style="31"/>
    <col min="6658" max="6658" width="11.7109375" style="31" customWidth="1"/>
    <col min="6659" max="6659" width="11.85546875" style="31" customWidth="1"/>
    <col min="6660" max="6660" width="13" style="31" customWidth="1"/>
    <col min="6661" max="6673" width="9.140625" style="31"/>
    <col min="6674" max="6674" width="15" style="31" customWidth="1"/>
    <col min="6675" max="6913" width="9.140625" style="31"/>
    <col min="6914" max="6914" width="11.7109375" style="31" customWidth="1"/>
    <col min="6915" max="6915" width="11.85546875" style="31" customWidth="1"/>
    <col min="6916" max="6916" width="13" style="31" customWidth="1"/>
    <col min="6917" max="6929" width="9.140625" style="31"/>
    <col min="6930" max="6930" width="15" style="31" customWidth="1"/>
    <col min="6931" max="7169" width="9.140625" style="31"/>
    <col min="7170" max="7170" width="11.7109375" style="31" customWidth="1"/>
    <col min="7171" max="7171" width="11.85546875" style="31" customWidth="1"/>
    <col min="7172" max="7172" width="13" style="31" customWidth="1"/>
    <col min="7173" max="7185" width="9.140625" style="31"/>
    <col min="7186" max="7186" width="15" style="31" customWidth="1"/>
    <col min="7187" max="7425" width="9.140625" style="31"/>
    <col min="7426" max="7426" width="11.7109375" style="31" customWidth="1"/>
    <col min="7427" max="7427" width="11.85546875" style="31" customWidth="1"/>
    <col min="7428" max="7428" width="13" style="31" customWidth="1"/>
    <col min="7429" max="7441" width="9.140625" style="31"/>
    <col min="7442" max="7442" width="15" style="31" customWidth="1"/>
    <col min="7443" max="7681" width="9.140625" style="31"/>
    <col min="7682" max="7682" width="11.7109375" style="31" customWidth="1"/>
    <col min="7683" max="7683" width="11.85546875" style="31" customWidth="1"/>
    <col min="7684" max="7684" width="13" style="31" customWidth="1"/>
    <col min="7685" max="7697" width="9.140625" style="31"/>
    <col min="7698" max="7698" width="15" style="31" customWidth="1"/>
    <col min="7699" max="7937" width="9.140625" style="31"/>
    <col min="7938" max="7938" width="11.7109375" style="31" customWidth="1"/>
    <col min="7939" max="7939" width="11.85546875" style="31" customWidth="1"/>
    <col min="7940" max="7940" width="13" style="31" customWidth="1"/>
    <col min="7941" max="7953" width="9.140625" style="31"/>
    <col min="7954" max="7954" width="15" style="31" customWidth="1"/>
    <col min="7955" max="8193" width="9.140625" style="31"/>
    <col min="8194" max="8194" width="11.7109375" style="31" customWidth="1"/>
    <col min="8195" max="8195" width="11.85546875" style="31" customWidth="1"/>
    <col min="8196" max="8196" width="13" style="31" customWidth="1"/>
    <col min="8197" max="8209" width="9.140625" style="31"/>
    <col min="8210" max="8210" width="15" style="31" customWidth="1"/>
    <col min="8211" max="8449" width="9.140625" style="31"/>
    <col min="8450" max="8450" width="11.7109375" style="31" customWidth="1"/>
    <col min="8451" max="8451" width="11.85546875" style="31" customWidth="1"/>
    <col min="8452" max="8452" width="13" style="31" customWidth="1"/>
    <col min="8453" max="8465" width="9.140625" style="31"/>
    <col min="8466" max="8466" width="15" style="31" customWidth="1"/>
    <col min="8467" max="8705" width="9.140625" style="31"/>
    <col min="8706" max="8706" width="11.7109375" style="31" customWidth="1"/>
    <col min="8707" max="8707" width="11.85546875" style="31" customWidth="1"/>
    <col min="8708" max="8708" width="13" style="31" customWidth="1"/>
    <col min="8709" max="8721" width="9.140625" style="31"/>
    <col min="8722" max="8722" width="15" style="31" customWidth="1"/>
    <col min="8723" max="8961" width="9.140625" style="31"/>
    <col min="8962" max="8962" width="11.7109375" style="31" customWidth="1"/>
    <col min="8963" max="8963" width="11.85546875" style="31" customWidth="1"/>
    <col min="8964" max="8964" width="13" style="31" customWidth="1"/>
    <col min="8965" max="8977" width="9.140625" style="31"/>
    <col min="8978" max="8978" width="15" style="31" customWidth="1"/>
    <col min="8979" max="9217" width="9.140625" style="31"/>
    <col min="9218" max="9218" width="11.7109375" style="31" customWidth="1"/>
    <col min="9219" max="9219" width="11.85546875" style="31" customWidth="1"/>
    <col min="9220" max="9220" width="13" style="31" customWidth="1"/>
    <col min="9221" max="9233" width="9.140625" style="31"/>
    <col min="9234" max="9234" width="15" style="31" customWidth="1"/>
    <col min="9235" max="9473" width="9.140625" style="31"/>
    <col min="9474" max="9474" width="11.7109375" style="31" customWidth="1"/>
    <col min="9475" max="9475" width="11.85546875" style="31" customWidth="1"/>
    <col min="9476" max="9476" width="13" style="31" customWidth="1"/>
    <col min="9477" max="9489" width="9.140625" style="31"/>
    <col min="9490" max="9490" width="15" style="31" customWidth="1"/>
    <col min="9491" max="9729" width="9.140625" style="31"/>
    <col min="9730" max="9730" width="11.7109375" style="31" customWidth="1"/>
    <col min="9731" max="9731" width="11.85546875" style="31" customWidth="1"/>
    <col min="9732" max="9732" width="13" style="31" customWidth="1"/>
    <col min="9733" max="9745" width="9.140625" style="31"/>
    <col min="9746" max="9746" width="15" style="31" customWidth="1"/>
    <col min="9747" max="9985" width="9.140625" style="31"/>
    <col min="9986" max="9986" width="11.7109375" style="31" customWidth="1"/>
    <col min="9987" max="9987" width="11.85546875" style="31" customWidth="1"/>
    <col min="9988" max="9988" width="13" style="31" customWidth="1"/>
    <col min="9989" max="10001" width="9.140625" style="31"/>
    <col min="10002" max="10002" width="15" style="31" customWidth="1"/>
    <col min="10003" max="10241" width="9.140625" style="31"/>
    <col min="10242" max="10242" width="11.7109375" style="31" customWidth="1"/>
    <col min="10243" max="10243" width="11.85546875" style="31" customWidth="1"/>
    <col min="10244" max="10244" width="13" style="31" customWidth="1"/>
    <col min="10245" max="10257" width="9.140625" style="31"/>
    <col min="10258" max="10258" width="15" style="31" customWidth="1"/>
    <col min="10259" max="10497" width="9.140625" style="31"/>
    <col min="10498" max="10498" width="11.7109375" style="31" customWidth="1"/>
    <col min="10499" max="10499" width="11.85546875" style="31" customWidth="1"/>
    <col min="10500" max="10500" width="13" style="31" customWidth="1"/>
    <col min="10501" max="10513" width="9.140625" style="31"/>
    <col min="10514" max="10514" width="15" style="31" customWidth="1"/>
    <col min="10515" max="10753" width="9.140625" style="31"/>
    <col min="10754" max="10754" width="11.7109375" style="31" customWidth="1"/>
    <col min="10755" max="10755" width="11.85546875" style="31" customWidth="1"/>
    <col min="10756" max="10756" width="13" style="31" customWidth="1"/>
    <col min="10757" max="10769" width="9.140625" style="31"/>
    <col min="10770" max="10770" width="15" style="31" customWidth="1"/>
    <col min="10771" max="11009" width="9.140625" style="31"/>
    <col min="11010" max="11010" width="11.7109375" style="31" customWidth="1"/>
    <col min="11011" max="11011" width="11.85546875" style="31" customWidth="1"/>
    <col min="11012" max="11012" width="13" style="31" customWidth="1"/>
    <col min="11013" max="11025" width="9.140625" style="31"/>
    <col min="11026" max="11026" width="15" style="31" customWidth="1"/>
    <col min="11027" max="11265" width="9.140625" style="31"/>
    <col min="11266" max="11266" width="11.7109375" style="31" customWidth="1"/>
    <col min="11267" max="11267" width="11.85546875" style="31" customWidth="1"/>
    <col min="11268" max="11268" width="13" style="31" customWidth="1"/>
    <col min="11269" max="11281" width="9.140625" style="31"/>
    <col min="11282" max="11282" width="15" style="31" customWidth="1"/>
    <col min="11283" max="11521" width="9.140625" style="31"/>
    <col min="11522" max="11522" width="11.7109375" style="31" customWidth="1"/>
    <col min="11523" max="11523" width="11.85546875" style="31" customWidth="1"/>
    <col min="11524" max="11524" width="13" style="31" customWidth="1"/>
    <col min="11525" max="11537" width="9.140625" style="31"/>
    <col min="11538" max="11538" width="15" style="31" customWidth="1"/>
    <col min="11539" max="11777" width="9.140625" style="31"/>
    <col min="11778" max="11778" width="11.7109375" style="31" customWidth="1"/>
    <col min="11779" max="11779" width="11.85546875" style="31" customWidth="1"/>
    <col min="11780" max="11780" width="13" style="31" customWidth="1"/>
    <col min="11781" max="11793" width="9.140625" style="31"/>
    <col min="11794" max="11794" width="15" style="31" customWidth="1"/>
    <col min="11795" max="12033" width="9.140625" style="31"/>
    <col min="12034" max="12034" width="11.7109375" style="31" customWidth="1"/>
    <col min="12035" max="12035" width="11.85546875" style="31" customWidth="1"/>
    <col min="12036" max="12036" width="13" style="31" customWidth="1"/>
    <col min="12037" max="12049" width="9.140625" style="31"/>
    <col min="12050" max="12050" width="15" style="31" customWidth="1"/>
    <col min="12051" max="12289" width="9.140625" style="31"/>
    <col min="12290" max="12290" width="11.7109375" style="31" customWidth="1"/>
    <col min="12291" max="12291" width="11.85546875" style="31" customWidth="1"/>
    <col min="12292" max="12292" width="13" style="31" customWidth="1"/>
    <col min="12293" max="12305" width="9.140625" style="31"/>
    <col min="12306" max="12306" width="15" style="31" customWidth="1"/>
    <col min="12307" max="12545" width="9.140625" style="31"/>
    <col min="12546" max="12546" width="11.7109375" style="31" customWidth="1"/>
    <col min="12547" max="12547" width="11.85546875" style="31" customWidth="1"/>
    <col min="12548" max="12548" width="13" style="31" customWidth="1"/>
    <col min="12549" max="12561" width="9.140625" style="31"/>
    <col min="12562" max="12562" width="15" style="31" customWidth="1"/>
    <col min="12563" max="12801" width="9.140625" style="31"/>
    <col min="12802" max="12802" width="11.7109375" style="31" customWidth="1"/>
    <col min="12803" max="12803" width="11.85546875" style="31" customWidth="1"/>
    <col min="12804" max="12804" width="13" style="31" customWidth="1"/>
    <col min="12805" max="12817" width="9.140625" style="31"/>
    <col min="12818" max="12818" width="15" style="31" customWidth="1"/>
    <col min="12819" max="13057" width="9.140625" style="31"/>
    <col min="13058" max="13058" width="11.7109375" style="31" customWidth="1"/>
    <col min="13059" max="13059" width="11.85546875" style="31" customWidth="1"/>
    <col min="13060" max="13060" width="13" style="31" customWidth="1"/>
    <col min="13061" max="13073" width="9.140625" style="31"/>
    <col min="13074" max="13074" width="15" style="31" customWidth="1"/>
    <col min="13075" max="13313" width="9.140625" style="31"/>
    <col min="13314" max="13314" width="11.7109375" style="31" customWidth="1"/>
    <col min="13315" max="13315" width="11.85546875" style="31" customWidth="1"/>
    <col min="13316" max="13316" width="13" style="31" customWidth="1"/>
    <col min="13317" max="13329" width="9.140625" style="31"/>
    <col min="13330" max="13330" width="15" style="31" customWidth="1"/>
    <col min="13331" max="13569" width="9.140625" style="31"/>
    <col min="13570" max="13570" width="11.7109375" style="31" customWidth="1"/>
    <col min="13571" max="13571" width="11.85546875" style="31" customWidth="1"/>
    <col min="13572" max="13572" width="13" style="31" customWidth="1"/>
    <col min="13573" max="13585" width="9.140625" style="31"/>
    <col min="13586" max="13586" width="15" style="31" customWidth="1"/>
    <col min="13587" max="13825" width="9.140625" style="31"/>
    <col min="13826" max="13826" width="11.7109375" style="31" customWidth="1"/>
    <col min="13827" max="13827" width="11.85546875" style="31" customWidth="1"/>
    <col min="13828" max="13828" width="13" style="31" customWidth="1"/>
    <col min="13829" max="13841" width="9.140625" style="31"/>
    <col min="13842" max="13842" width="15" style="31" customWidth="1"/>
    <col min="13843" max="14081" width="9.140625" style="31"/>
    <col min="14082" max="14082" width="11.7109375" style="31" customWidth="1"/>
    <col min="14083" max="14083" width="11.85546875" style="31" customWidth="1"/>
    <col min="14084" max="14084" width="13" style="31" customWidth="1"/>
    <col min="14085" max="14097" width="9.140625" style="31"/>
    <col min="14098" max="14098" width="15" style="31" customWidth="1"/>
    <col min="14099" max="14337" width="9.140625" style="31"/>
    <col min="14338" max="14338" width="11.7109375" style="31" customWidth="1"/>
    <col min="14339" max="14339" width="11.85546875" style="31" customWidth="1"/>
    <col min="14340" max="14340" width="13" style="31" customWidth="1"/>
    <col min="14341" max="14353" width="9.140625" style="31"/>
    <col min="14354" max="14354" width="15" style="31" customWidth="1"/>
    <col min="14355" max="14593" width="9.140625" style="31"/>
    <col min="14594" max="14594" width="11.7109375" style="31" customWidth="1"/>
    <col min="14595" max="14595" width="11.85546875" style="31" customWidth="1"/>
    <col min="14596" max="14596" width="13" style="31" customWidth="1"/>
    <col min="14597" max="14609" width="9.140625" style="31"/>
    <col min="14610" max="14610" width="15" style="31" customWidth="1"/>
    <col min="14611" max="14849" width="9.140625" style="31"/>
    <col min="14850" max="14850" width="11.7109375" style="31" customWidth="1"/>
    <col min="14851" max="14851" width="11.85546875" style="31" customWidth="1"/>
    <col min="14852" max="14852" width="13" style="31" customWidth="1"/>
    <col min="14853" max="14865" width="9.140625" style="31"/>
    <col min="14866" max="14866" width="15" style="31" customWidth="1"/>
    <col min="14867" max="15105" width="9.140625" style="31"/>
    <col min="15106" max="15106" width="11.7109375" style="31" customWidth="1"/>
    <col min="15107" max="15107" width="11.85546875" style="31" customWidth="1"/>
    <col min="15108" max="15108" width="13" style="31" customWidth="1"/>
    <col min="15109" max="15121" width="9.140625" style="31"/>
    <col min="15122" max="15122" width="15" style="31" customWidth="1"/>
    <col min="15123" max="15361" width="9.140625" style="31"/>
    <col min="15362" max="15362" width="11.7109375" style="31" customWidth="1"/>
    <col min="15363" max="15363" width="11.85546875" style="31" customWidth="1"/>
    <col min="15364" max="15364" width="13" style="31" customWidth="1"/>
    <col min="15365" max="15377" width="9.140625" style="31"/>
    <col min="15378" max="15378" width="15" style="31" customWidth="1"/>
    <col min="15379" max="15617" width="9.140625" style="31"/>
    <col min="15618" max="15618" width="11.7109375" style="31" customWidth="1"/>
    <col min="15619" max="15619" width="11.85546875" style="31" customWidth="1"/>
    <col min="15620" max="15620" width="13" style="31" customWidth="1"/>
    <col min="15621" max="15633" width="9.140625" style="31"/>
    <col min="15634" max="15634" width="15" style="31" customWidth="1"/>
    <col min="15635" max="15873" width="9.140625" style="31"/>
    <col min="15874" max="15874" width="11.7109375" style="31" customWidth="1"/>
    <col min="15875" max="15875" width="11.85546875" style="31" customWidth="1"/>
    <col min="15876" max="15876" width="13" style="31" customWidth="1"/>
    <col min="15877" max="15889" width="9.140625" style="31"/>
    <col min="15890" max="15890" width="15" style="31" customWidth="1"/>
    <col min="15891" max="16129" width="9.140625" style="31"/>
    <col min="16130" max="16130" width="11.7109375" style="31" customWidth="1"/>
    <col min="16131" max="16131" width="11.85546875" style="31" customWidth="1"/>
    <col min="16132" max="16132" width="13" style="31" customWidth="1"/>
    <col min="16133" max="16145" width="9.140625" style="31"/>
    <col min="16146" max="16146" width="15" style="31" customWidth="1"/>
    <col min="16147" max="16384" width="9.140625" style="31"/>
  </cols>
  <sheetData>
    <row r="1" spans="1:62" ht="12.75" customHeight="1">
      <c r="A1" s="29"/>
      <c r="B1" s="278"/>
      <c r="C1" s="279"/>
      <c r="D1" s="279"/>
    </row>
    <row r="2" spans="1:62" s="33" customFormat="1" ht="12.75" customHeight="1">
      <c r="A2" s="280" t="s">
        <v>32</v>
      </c>
      <c r="B2" s="281"/>
      <c r="C2" s="281"/>
      <c r="D2" s="281"/>
      <c r="E2" s="243"/>
      <c r="F2" s="223"/>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row>
    <row r="3" spans="1:62" s="36" customFormat="1" ht="12.75" customHeight="1">
      <c r="A3" s="34"/>
      <c r="B3" s="35" t="s">
        <v>33</v>
      </c>
      <c r="C3" s="35" t="s">
        <v>34</v>
      </c>
      <c r="D3" s="35" t="s">
        <v>35</v>
      </c>
      <c r="E3" s="248"/>
      <c r="F3" s="249"/>
    </row>
    <row r="4" spans="1:62" s="36" customFormat="1" ht="15">
      <c r="A4" s="37">
        <v>1</v>
      </c>
      <c r="B4" s="38">
        <v>65064</v>
      </c>
      <c r="C4" s="39" t="s">
        <v>12</v>
      </c>
      <c r="D4" s="40" t="s">
        <v>36</v>
      </c>
      <c r="E4" s="244"/>
      <c r="F4" s="230"/>
    </row>
    <row r="5" spans="1:62" s="36" customFormat="1" ht="15">
      <c r="A5" s="37">
        <v>2</v>
      </c>
      <c r="B5" s="38">
        <v>65075</v>
      </c>
      <c r="C5" s="39" t="s">
        <v>12</v>
      </c>
      <c r="D5" s="40" t="s">
        <v>36</v>
      </c>
      <c r="E5" s="244"/>
      <c r="F5" s="230"/>
    </row>
    <row r="6" spans="1:62" s="41" customFormat="1" ht="12.75" customHeight="1">
      <c r="A6" s="37"/>
      <c r="B6" s="278"/>
      <c r="C6" s="279"/>
      <c r="D6" s="279"/>
      <c r="E6" s="243"/>
      <c r="F6" s="223"/>
    </row>
    <row r="7" spans="1:62" s="42" customFormat="1" ht="12.75" customHeight="1">
      <c r="A7" s="280" t="s">
        <v>37</v>
      </c>
      <c r="B7" s="281"/>
      <c r="C7" s="281"/>
      <c r="D7" s="281"/>
      <c r="E7" s="243"/>
      <c r="F7" s="223"/>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row>
    <row r="8" spans="1:62" s="41" customFormat="1" ht="12.75" customHeight="1">
      <c r="A8" s="34"/>
      <c r="B8" s="35" t="s">
        <v>33</v>
      </c>
      <c r="C8" s="35" t="s">
        <v>34</v>
      </c>
      <c r="D8" s="35" t="s">
        <v>35</v>
      </c>
      <c r="E8" s="243"/>
      <c r="F8" s="223"/>
      <c r="M8" s="43"/>
      <c r="N8" s="43"/>
      <c r="O8" s="43"/>
      <c r="P8" s="43"/>
      <c r="Q8" s="43"/>
      <c r="R8" s="43"/>
      <c r="S8" s="283"/>
      <c r="T8" s="283"/>
      <c r="U8" s="283"/>
      <c r="V8" s="283"/>
      <c r="W8" s="283"/>
      <c r="X8" s="283"/>
      <c r="Y8" s="283"/>
      <c r="Z8" s="283"/>
    </row>
    <row r="9" spans="1:62" s="41" customFormat="1" ht="12.75" customHeight="1">
      <c r="A9" s="37">
        <v>3</v>
      </c>
      <c r="B9" s="38">
        <v>65029</v>
      </c>
      <c r="C9" s="39" t="s">
        <v>12</v>
      </c>
      <c r="D9" s="40" t="s">
        <v>36</v>
      </c>
      <c r="E9" s="244"/>
      <c r="F9" s="223"/>
      <c r="M9" s="44"/>
      <c r="N9" s="282"/>
      <c r="O9" s="282"/>
      <c r="P9" s="282"/>
      <c r="Q9" s="282"/>
      <c r="R9" s="282"/>
      <c r="S9" s="282"/>
      <c r="T9" s="282"/>
      <c r="U9" s="282"/>
      <c r="V9" s="282"/>
      <c r="W9" s="282"/>
      <c r="X9" s="282"/>
      <c r="Y9" s="282"/>
      <c r="Z9" s="282"/>
    </row>
    <row r="10" spans="1:62" s="41" customFormat="1" ht="12.75" customHeight="1">
      <c r="A10" s="37">
        <v>4</v>
      </c>
      <c r="B10" s="38">
        <v>65037</v>
      </c>
      <c r="C10" s="39" t="s">
        <v>12</v>
      </c>
      <c r="D10" s="40" t="s">
        <v>36</v>
      </c>
      <c r="E10" s="244"/>
      <c r="F10" s="223"/>
      <c r="M10" s="45"/>
      <c r="N10" s="46"/>
      <c r="O10" s="45"/>
      <c r="P10" s="47"/>
      <c r="Q10" s="47"/>
      <c r="R10" s="48"/>
      <c r="S10" s="49"/>
      <c r="T10" s="49"/>
      <c r="U10" s="49"/>
      <c r="V10" s="49"/>
      <c r="W10" s="49"/>
      <c r="X10" s="49"/>
      <c r="Y10" s="49"/>
      <c r="Z10" s="49"/>
    </row>
    <row r="11" spans="1:62" s="41" customFormat="1" ht="12.75" customHeight="1">
      <c r="A11" s="37"/>
      <c r="B11" s="278"/>
      <c r="C11" s="279"/>
      <c r="D11" s="279"/>
      <c r="E11" s="243"/>
      <c r="F11" s="223"/>
      <c r="M11" s="45"/>
      <c r="N11" s="46"/>
      <c r="O11" s="45"/>
      <c r="P11" s="47"/>
      <c r="Q11" s="47"/>
      <c r="R11" s="48"/>
      <c r="S11" s="49"/>
      <c r="T11" s="49"/>
      <c r="U11" s="49"/>
      <c r="V11" s="49"/>
      <c r="W11" s="49"/>
      <c r="X11" s="49"/>
      <c r="Y11" s="49"/>
      <c r="Z11" s="49"/>
    </row>
    <row r="12" spans="1:62" s="42" customFormat="1" ht="12.75" customHeight="1">
      <c r="A12" s="284" t="s">
        <v>38</v>
      </c>
      <c r="B12" s="281"/>
      <c r="C12" s="281"/>
      <c r="D12" s="281"/>
      <c r="E12" s="243"/>
      <c r="F12" s="223"/>
      <c r="G12" s="41"/>
      <c r="H12" s="41"/>
      <c r="I12" s="41"/>
      <c r="J12" s="41"/>
      <c r="K12" s="41"/>
      <c r="L12" s="41"/>
      <c r="M12" s="45"/>
      <c r="N12" s="46"/>
      <c r="O12" s="45"/>
      <c r="P12" s="47"/>
      <c r="Q12" s="47"/>
      <c r="R12" s="48"/>
      <c r="S12" s="49"/>
      <c r="T12" s="49"/>
      <c r="U12" s="49"/>
      <c r="V12" s="49"/>
      <c r="W12" s="49"/>
      <c r="X12" s="49"/>
      <c r="Y12" s="49"/>
      <c r="Z12" s="49"/>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row>
    <row r="13" spans="1:62" s="41" customFormat="1" ht="12.75" customHeight="1">
      <c r="A13" s="34"/>
      <c r="B13" s="50" t="s">
        <v>33</v>
      </c>
      <c r="C13" s="50" t="s">
        <v>34</v>
      </c>
      <c r="D13" s="50" t="s">
        <v>35</v>
      </c>
      <c r="E13" s="243"/>
      <c r="F13" s="223"/>
      <c r="M13" s="45"/>
      <c r="N13" s="51"/>
      <c r="O13" s="52"/>
      <c r="P13" s="47"/>
      <c r="Q13" s="47"/>
      <c r="R13" s="53"/>
      <c r="S13" s="49"/>
      <c r="T13" s="49"/>
      <c r="U13" s="49"/>
      <c r="V13" s="49"/>
      <c r="W13" s="49"/>
      <c r="X13" s="49"/>
      <c r="Y13" s="49"/>
      <c r="Z13" s="49"/>
    </row>
    <row r="14" spans="1:62" s="41" customFormat="1" ht="12.75" customHeight="1">
      <c r="A14" s="37">
        <v>5</v>
      </c>
      <c r="B14" s="54">
        <v>53562</v>
      </c>
      <c r="C14" s="55" t="s">
        <v>12</v>
      </c>
      <c r="D14" s="40" t="s">
        <v>36</v>
      </c>
      <c r="E14" s="244"/>
      <c r="F14" s="223"/>
      <c r="M14" s="45"/>
      <c r="N14" s="51"/>
      <c r="O14" s="52"/>
      <c r="P14" s="47"/>
      <c r="Q14" s="56"/>
      <c r="R14" s="53"/>
      <c r="S14" s="49"/>
      <c r="T14" s="49"/>
      <c r="U14" s="49"/>
      <c r="V14" s="49"/>
      <c r="W14" s="49"/>
      <c r="X14" s="49"/>
      <c r="Y14" s="49"/>
      <c r="Z14" s="49"/>
    </row>
    <row r="15" spans="1:62" s="41" customFormat="1" ht="21.75" customHeight="1">
      <c r="A15" s="37">
        <v>6</v>
      </c>
      <c r="B15" s="57">
        <v>53758</v>
      </c>
      <c r="C15" s="58" t="s">
        <v>12</v>
      </c>
      <c r="D15" s="40" t="s">
        <v>36</v>
      </c>
      <c r="E15" s="244"/>
      <c r="F15" s="223"/>
      <c r="M15" s="45"/>
      <c r="N15" s="51"/>
      <c r="O15" s="52"/>
      <c r="P15" s="47"/>
      <c r="Q15" s="56"/>
      <c r="R15" s="53"/>
      <c r="S15" s="49"/>
      <c r="T15" s="49"/>
      <c r="U15" s="49"/>
      <c r="V15" s="49"/>
      <c r="W15" s="49"/>
      <c r="X15" s="49"/>
      <c r="Y15" s="49"/>
      <c r="Z15" s="49"/>
    </row>
    <row r="16" spans="1:62" s="41" customFormat="1" ht="12.75" customHeight="1">
      <c r="A16" s="245">
        <v>7</v>
      </c>
      <c r="B16" s="246">
        <v>65389</v>
      </c>
      <c r="C16" s="247" t="s">
        <v>12</v>
      </c>
      <c r="D16" s="40">
        <v>40679</v>
      </c>
      <c r="E16" s="244"/>
      <c r="F16" s="223"/>
      <c r="M16" s="45"/>
      <c r="N16" s="51"/>
      <c r="O16" s="52"/>
      <c r="P16" s="47"/>
      <c r="Q16" s="56"/>
      <c r="R16" s="53"/>
      <c r="S16" s="49"/>
      <c r="T16" s="49"/>
      <c r="U16" s="49"/>
      <c r="V16" s="49"/>
      <c r="W16" s="49"/>
      <c r="X16" s="49"/>
      <c r="Y16" s="49"/>
      <c r="Z16" s="49"/>
    </row>
    <row r="17" spans="1:62" s="41" customFormat="1" ht="12.75" customHeight="1">
      <c r="A17" s="37">
        <v>8</v>
      </c>
      <c r="B17" s="54">
        <v>65592</v>
      </c>
      <c r="C17" s="55" t="s">
        <v>12</v>
      </c>
      <c r="D17" s="40">
        <v>40831</v>
      </c>
      <c r="E17" s="244"/>
      <c r="F17" s="223"/>
      <c r="M17" s="43"/>
      <c r="N17" s="43"/>
      <c r="O17" s="43"/>
      <c r="P17" s="43"/>
      <c r="Q17" s="43"/>
      <c r="R17" s="43"/>
      <c r="S17" s="49"/>
      <c r="T17" s="49"/>
      <c r="U17" s="49"/>
      <c r="V17" s="49"/>
      <c r="W17" s="49"/>
      <c r="X17" s="49"/>
      <c r="Y17" s="49"/>
      <c r="Z17" s="49"/>
    </row>
    <row r="18" spans="1:62" s="41" customFormat="1" ht="12.75" customHeight="1">
      <c r="A18" s="37">
        <v>9</v>
      </c>
      <c r="B18" s="54">
        <v>66776</v>
      </c>
      <c r="C18" s="55" t="s">
        <v>12</v>
      </c>
      <c r="D18" s="40">
        <v>41130</v>
      </c>
      <c r="E18" s="244"/>
      <c r="F18" s="223"/>
      <c r="M18" s="44"/>
      <c r="N18" s="282"/>
      <c r="O18" s="282"/>
      <c r="P18" s="282"/>
      <c r="Q18" s="282"/>
      <c r="R18" s="282"/>
      <c r="S18" s="44"/>
      <c r="T18" s="44"/>
      <c r="U18" s="44"/>
      <c r="V18" s="49"/>
      <c r="W18" s="49"/>
      <c r="X18" s="49"/>
      <c r="Y18" s="49"/>
      <c r="Z18" s="49"/>
    </row>
    <row r="19" spans="1:62" s="41" customFormat="1" ht="12.75" customHeight="1">
      <c r="A19" s="37">
        <v>10</v>
      </c>
      <c r="B19" s="54">
        <v>67022</v>
      </c>
      <c r="C19" s="55" t="s">
        <v>12</v>
      </c>
      <c r="D19" s="40">
        <v>41211</v>
      </c>
      <c r="E19" s="244"/>
      <c r="F19" s="223"/>
      <c r="M19" s="45"/>
      <c r="N19" s="46"/>
      <c r="O19" s="45"/>
      <c r="P19" s="47"/>
      <c r="Q19" s="47"/>
      <c r="R19" s="48"/>
      <c r="S19" s="49"/>
      <c r="T19" s="49"/>
      <c r="U19" s="49"/>
      <c r="V19" s="49"/>
      <c r="W19" s="49"/>
      <c r="X19" s="49"/>
      <c r="Y19" s="49"/>
      <c r="Z19" s="49"/>
    </row>
    <row r="20" spans="1:62" s="41" customFormat="1" ht="12.75" customHeight="1">
      <c r="A20" s="37"/>
      <c r="B20" s="278"/>
      <c r="C20" s="279"/>
      <c r="D20" s="279"/>
      <c r="E20" s="243"/>
      <c r="F20" s="223"/>
      <c r="M20" s="45"/>
      <c r="N20" s="51"/>
      <c r="O20" s="52"/>
      <c r="P20" s="47"/>
      <c r="Q20" s="56"/>
      <c r="R20" s="53"/>
      <c r="S20" s="49"/>
      <c r="T20" s="49"/>
      <c r="U20" s="49"/>
      <c r="V20" s="49"/>
      <c r="W20" s="49"/>
      <c r="X20" s="49"/>
      <c r="Y20" s="49"/>
      <c r="Z20" s="49"/>
    </row>
    <row r="21" spans="1:62" s="42" customFormat="1" ht="12.75" customHeight="1">
      <c r="A21" s="280" t="s">
        <v>39</v>
      </c>
      <c r="B21" s="281"/>
      <c r="C21" s="281"/>
      <c r="D21" s="281"/>
      <c r="E21" s="243"/>
      <c r="F21" s="223"/>
      <c r="G21" s="41"/>
      <c r="H21" s="41"/>
      <c r="I21" s="41"/>
      <c r="J21" s="41"/>
      <c r="K21" s="41"/>
      <c r="L21" s="41"/>
      <c r="M21" s="45"/>
      <c r="N21" s="51"/>
      <c r="O21" s="52"/>
      <c r="P21" s="47"/>
      <c r="Q21" s="56"/>
      <c r="R21" s="53"/>
      <c r="S21" s="49"/>
      <c r="T21" s="49"/>
      <c r="U21" s="49"/>
      <c r="V21" s="49"/>
      <c r="W21" s="49"/>
      <c r="X21" s="49"/>
      <c r="Y21" s="49"/>
      <c r="Z21" s="49"/>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row>
    <row r="22" spans="1:62" s="41" customFormat="1" ht="12.75" customHeight="1">
      <c r="A22" s="34"/>
      <c r="B22" s="35" t="s">
        <v>33</v>
      </c>
      <c r="C22" s="35" t="s">
        <v>34</v>
      </c>
      <c r="D22" s="35" t="s">
        <v>35</v>
      </c>
      <c r="E22" s="243"/>
      <c r="F22" s="223"/>
      <c r="M22" s="45"/>
      <c r="N22" s="51"/>
      <c r="O22" s="52"/>
      <c r="P22" s="47"/>
      <c r="Q22" s="56"/>
      <c r="R22" s="53"/>
      <c r="S22" s="49"/>
      <c r="T22" s="49"/>
      <c r="U22" s="49"/>
      <c r="V22" s="49"/>
      <c r="W22" s="49"/>
      <c r="X22" s="49"/>
      <c r="Y22" s="49"/>
      <c r="Z22" s="49"/>
    </row>
    <row r="23" spans="1:62" s="41" customFormat="1" ht="12.75" customHeight="1">
      <c r="A23" s="37">
        <v>11</v>
      </c>
      <c r="B23" s="39">
        <v>65289</v>
      </c>
      <c r="C23" s="39" t="s">
        <v>12</v>
      </c>
      <c r="D23" s="40">
        <v>40664</v>
      </c>
      <c r="E23" s="244"/>
      <c r="F23" s="223"/>
      <c r="M23" s="59"/>
      <c r="N23" s="60"/>
      <c r="O23" s="60"/>
      <c r="P23" s="60"/>
      <c r="Q23" s="60"/>
      <c r="R23" s="60"/>
      <c r="S23" s="60"/>
      <c r="T23" s="60"/>
      <c r="U23" s="60"/>
      <c r="V23" s="60"/>
      <c r="W23" s="60"/>
      <c r="X23" s="60"/>
      <c r="Y23" s="60"/>
      <c r="Z23" s="60"/>
    </row>
    <row r="24" spans="1:62" s="41" customFormat="1" ht="12.75" customHeight="1">
      <c r="A24" s="37"/>
      <c r="B24" s="278"/>
      <c r="C24" s="279"/>
      <c r="D24" s="279"/>
      <c r="E24" s="243"/>
      <c r="F24" s="223"/>
    </row>
    <row r="25" spans="1:62" s="42" customFormat="1" ht="12.75" customHeight="1">
      <c r="A25" s="280" t="s">
        <v>40</v>
      </c>
      <c r="B25" s="281"/>
      <c r="C25" s="281"/>
      <c r="D25" s="281"/>
      <c r="E25" s="243"/>
      <c r="F25" s="223"/>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row>
    <row r="26" spans="1:62" s="41" customFormat="1" ht="12.75" customHeight="1">
      <c r="A26" s="34"/>
      <c r="B26" s="35" t="s">
        <v>33</v>
      </c>
      <c r="C26" s="35" t="s">
        <v>34</v>
      </c>
      <c r="D26" s="61" t="s">
        <v>35</v>
      </c>
      <c r="E26" s="243"/>
      <c r="F26" s="223"/>
    </row>
    <row r="27" spans="1:62" s="62" customFormat="1" ht="12.75" customHeight="1">
      <c r="A27" s="29">
        <v>12</v>
      </c>
      <c r="B27" s="38">
        <v>78998</v>
      </c>
      <c r="C27" s="39" t="s">
        <v>41</v>
      </c>
      <c r="D27" s="40">
        <v>40452</v>
      </c>
      <c r="E27" s="244"/>
      <c r="F27" s="223"/>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row>
    <row r="28" spans="1:62" s="62" customFormat="1" ht="12.75" customHeight="1">
      <c r="A28" s="29"/>
      <c r="B28" s="278"/>
      <c r="C28" s="279"/>
      <c r="D28" s="279"/>
      <c r="E28" s="243"/>
      <c r="F28" s="223"/>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row>
    <row r="29" spans="1:62" s="41" customFormat="1" ht="12.75" customHeight="1">
      <c r="A29" s="36"/>
      <c r="B29" s="63"/>
      <c r="C29" s="63"/>
      <c r="D29" s="63"/>
      <c r="E29" s="243"/>
      <c r="F29" s="223"/>
    </row>
    <row r="30" spans="1:62" s="41" customFormat="1" ht="12.75" customHeight="1">
      <c r="A30" s="36"/>
      <c r="B30" s="63"/>
      <c r="C30" s="63"/>
      <c r="D30" s="63"/>
      <c r="E30" s="243"/>
      <c r="F30" s="223"/>
    </row>
    <row r="31" spans="1:62" s="41" customFormat="1" ht="12.75" customHeight="1">
      <c r="A31" s="36"/>
      <c r="B31" s="63"/>
      <c r="C31" s="63"/>
      <c r="D31" s="63"/>
      <c r="E31" s="243"/>
      <c r="F31" s="223"/>
    </row>
    <row r="32" spans="1:62" s="41" customFormat="1" ht="12.75" customHeight="1">
      <c r="A32" s="36"/>
      <c r="B32" s="63"/>
      <c r="C32" s="63"/>
      <c r="D32" s="63"/>
      <c r="E32" s="243"/>
      <c r="F32" s="223"/>
    </row>
    <row r="33" spans="1:6" s="41" customFormat="1" ht="12.75" customHeight="1">
      <c r="A33" s="36"/>
      <c r="B33" s="63"/>
      <c r="C33" s="63"/>
      <c r="D33" s="63"/>
      <c r="E33" s="243"/>
      <c r="F33" s="223"/>
    </row>
    <row r="34" spans="1:6" s="41" customFormat="1" ht="12.75" customHeight="1">
      <c r="A34" s="36"/>
      <c r="B34" s="63"/>
      <c r="C34" s="63"/>
      <c r="D34" s="63"/>
      <c r="E34" s="243"/>
      <c r="F34" s="223"/>
    </row>
    <row r="35" spans="1:6" s="41" customFormat="1" ht="12.75" customHeight="1">
      <c r="A35" s="36"/>
      <c r="B35" s="63"/>
      <c r="C35" s="63"/>
      <c r="D35" s="63"/>
      <c r="E35" s="243"/>
      <c r="F35" s="223"/>
    </row>
    <row r="36" spans="1:6" s="41" customFormat="1" ht="12.75" customHeight="1">
      <c r="A36" s="36"/>
      <c r="B36" s="63"/>
      <c r="C36" s="63"/>
      <c r="D36" s="63"/>
      <c r="E36" s="243"/>
      <c r="F36" s="223"/>
    </row>
    <row r="37" spans="1:6" s="41" customFormat="1" ht="12.75" customHeight="1">
      <c r="A37" s="36"/>
      <c r="B37" s="63"/>
      <c r="C37" s="63"/>
      <c r="D37" s="63"/>
      <c r="E37" s="243"/>
      <c r="F37" s="223"/>
    </row>
    <row r="38" spans="1:6" s="41" customFormat="1" ht="12.75" customHeight="1">
      <c r="A38" s="36"/>
      <c r="B38" s="63"/>
      <c r="C38" s="63"/>
      <c r="D38" s="63"/>
      <c r="E38" s="243"/>
      <c r="F38" s="223"/>
    </row>
    <row r="39" spans="1:6" s="41" customFormat="1" ht="12.75" customHeight="1">
      <c r="A39" s="36"/>
      <c r="B39" s="63"/>
      <c r="C39" s="63"/>
      <c r="D39" s="63"/>
      <c r="E39" s="243"/>
      <c r="F39" s="223"/>
    </row>
    <row r="40" spans="1:6" s="41" customFormat="1" ht="12.75" customHeight="1">
      <c r="A40" s="36"/>
      <c r="B40" s="63"/>
      <c r="C40" s="63"/>
      <c r="D40" s="63"/>
      <c r="E40" s="243"/>
      <c r="F40" s="223"/>
    </row>
    <row r="41" spans="1:6" s="41" customFormat="1" ht="12.75" customHeight="1">
      <c r="A41" s="36"/>
      <c r="B41" s="63"/>
      <c r="C41" s="63"/>
      <c r="D41" s="63"/>
      <c r="E41" s="243"/>
      <c r="F41" s="223"/>
    </row>
    <row r="42" spans="1:6" s="41" customFormat="1" ht="12.75" customHeight="1">
      <c r="A42" s="36"/>
      <c r="B42" s="63"/>
      <c r="C42" s="63"/>
      <c r="D42" s="63"/>
      <c r="E42" s="243"/>
      <c r="F42" s="223"/>
    </row>
    <row r="43" spans="1:6" s="41" customFormat="1" ht="12.75" customHeight="1">
      <c r="A43" s="36"/>
      <c r="B43" s="63"/>
      <c r="C43" s="63"/>
      <c r="D43" s="63"/>
      <c r="E43" s="243"/>
      <c r="F43" s="223"/>
    </row>
    <row r="44" spans="1:6" s="41" customFormat="1" ht="12.75" customHeight="1">
      <c r="A44" s="36"/>
      <c r="B44" s="63"/>
      <c r="C44" s="63"/>
      <c r="D44" s="63"/>
      <c r="E44" s="243"/>
      <c r="F44" s="223"/>
    </row>
    <row r="45" spans="1:6" s="41" customFormat="1" ht="12.75" customHeight="1">
      <c r="A45" s="36"/>
      <c r="B45" s="63"/>
      <c r="C45" s="63"/>
      <c r="D45" s="63"/>
      <c r="E45" s="243"/>
      <c r="F45" s="223"/>
    </row>
    <row r="46" spans="1:6" s="41" customFormat="1" ht="12.75" customHeight="1">
      <c r="A46" s="36"/>
      <c r="B46" s="63"/>
      <c r="C46" s="63"/>
      <c r="D46" s="63"/>
      <c r="E46" s="243"/>
      <c r="F46" s="223"/>
    </row>
    <row r="47" spans="1:6" s="41" customFormat="1" ht="12.75" customHeight="1">
      <c r="A47" s="36"/>
      <c r="B47" s="63"/>
      <c r="C47" s="63"/>
      <c r="D47" s="63"/>
      <c r="E47" s="243"/>
      <c r="F47" s="223"/>
    </row>
    <row r="48" spans="1:6" s="41" customFormat="1" ht="12.75" customHeight="1">
      <c r="A48" s="36"/>
      <c r="B48" s="63"/>
      <c r="C48" s="63"/>
      <c r="D48" s="63"/>
      <c r="E48" s="243"/>
      <c r="F48" s="223"/>
    </row>
    <row r="49" spans="1:6" s="41" customFormat="1" ht="12.75" customHeight="1">
      <c r="A49" s="36"/>
      <c r="B49" s="63"/>
      <c r="C49" s="63"/>
      <c r="D49" s="63"/>
      <c r="E49" s="243"/>
      <c r="F49" s="223"/>
    </row>
    <row r="50" spans="1:6" s="41" customFormat="1" ht="12.75" customHeight="1">
      <c r="A50" s="36"/>
      <c r="B50" s="63"/>
      <c r="C50" s="63"/>
      <c r="D50" s="63"/>
      <c r="E50" s="243"/>
      <c r="F50" s="223"/>
    </row>
    <row r="51" spans="1:6" s="41" customFormat="1" ht="12.75" customHeight="1">
      <c r="A51" s="36"/>
      <c r="B51" s="63"/>
      <c r="C51" s="63"/>
      <c r="D51" s="63"/>
      <c r="E51" s="243"/>
      <c r="F51" s="223"/>
    </row>
    <row r="52" spans="1:6" s="41" customFormat="1" ht="12.75" customHeight="1">
      <c r="A52" s="36"/>
      <c r="B52" s="63"/>
      <c r="C52" s="63"/>
      <c r="D52" s="63"/>
      <c r="E52" s="243"/>
      <c r="F52" s="223"/>
    </row>
    <row r="53" spans="1:6" s="41" customFormat="1" ht="12.75" customHeight="1">
      <c r="A53" s="36"/>
      <c r="B53" s="63"/>
      <c r="C53" s="63"/>
      <c r="D53" s="63"/>
      <c r="E53" s="243"/>
      <c r="F53" s="223"/>
    </row>
    <row r="54" spans="1:6" s="41" customFormat="1" ht="12.75" customHeight="1">
      <c r="A54" s="36"/>
      <c r="B54" s="63"/>
      <c r="C54" s="63"/>
      <c r="D54" s="63"/>
      <c r="E54" s="243"/>
      <c r="F54" s="223"/>
    </row>
    <row r="55" spans="1:6" s="41" customFormat="1" ht="12.75" customHeight="1">
      <c r="A55" s="36"/>
      <c r="B55" s="63"/>
      <c r="C55" s="63"/>
      <c r="D55" s="63"/>
      <c r="E55" s="243"/>
      <c r="F55" s="223"/>
    </row>
    <row r="56" spans="1:6" s="41" customFormat="1" ht="12.75" customHeight="1">
      <c r="A56" s="36"/>
      <c r="B56" s="63"/>
      <c r="C56" s="63"/>
      <c r="D56" s="63"/>
      <c r="E56" s="243"/>
      <c r="F56" s="223"/>
    </row>
    <row r="57" spans="1:6" s="41" customFormat="1" ht="12.75" customHeight="1">
      <c r="A57" s="36"/>
      <c r="B57" s="63"/>
      <c r="C57" s="63"/>
      <c r="D57" s="63"/>
      <c r="E57" s="243"/>
      <c r="F57" s="223"/>
    </row>
    <row r="58" spans="1:6" s="41" customFormat="1" ht="12.75" customHeight="1">
      <c r="A58" s="36"/>
      <c r="B58" s="63"/>
      <c r="C58" s="63"/>
      <c r="D58" s="63"/>
      <c r="E58" s="243"/>
      <c r="F58" s="223"/>
    </row>
    <row r="59" spans="1:6" s="41" customFormat="1" ht="12.75" customHeight="1">
      <c r="A59" s="36"/>
      <c r="B59" s="63"/>
      <c r="C59" s="63"/>
      <c r="D59" s="63"/>
      <c r="E59" s="243"/>
      <c r="F59" s="223"/>
    </row>
    <row r="60" spans="1:6" s="41" customFormat="1" ht="12.75" customHeight="1">
      <c r="A60" s="36"/>
      <c r="B60" s="63"/>
      <c r="C60" s="63"/>
      <c r="D60" s="63"/>
      <c r="E60" s="243"/>
      <c r="F60" s="223"/>
    </row>
    <row r="61" spans="1:6" s="41" customFormat="1" ht="12.75" customHeight="1">
      <c r="A61" s="36"/>
      <c r="B61" s="63"/>
      <c r="C61" s="63"/>
      <c r="D61" s="63"/>
      <c r="E61" s="243"/>
      <c r="F61" s="223"/>
    </row>
    <row r="62" spans="1:6" s="41" customFormat="1" ht="12.75" customHeight="1">
      <c r="A62" s="36"/>
      <c r="B62" s="63"/>
      <c r="C62" s="63"/>
      <c r="D62" s="63"/>
      <c r="E62" s="243"/>
      <c r="F62" s="223"/>
    </row>
    <row r="63" spans="1:6" s="41" customFormat="1" ht="12.75" customHeight="1">
      <c r="A63" s="36"/>
      <c r="B63" s="63"/>
      <c r="C63" s="63"/>
      <c r="D63" s="63"/>
      <c r="E63" s="243"/>
      <c r="F63" s="223"/>
    </row>
    <row r="64" spans="1:6" s="41" customFormat="1" ht="12.75" customHeight="1">
      <c r="A64" s="36"/>
      <c r="B64" s="63"/>
      <c r="C64" s="63"/>
      <c r="D64" s="63"/>
      <c r="E64" s="243"/>
      <c r="F64" s="223"/>
    </row>
    <row r="65" spans="1:6" s="41" customFormat="1" ht="12.75" customHeight="1">
      <c r="A65" s="36"/>
      <c r="B65" s="63"/>
      <c r="C65" s="63"/>
      <c r="D65" s="63"/>
      <c r="E65" s="243"/>
      <c r="F65" s="223"/>
    </row>
    <row r="66" spans="1:6" s="41" customFormat="1" ht="12.75" customHeight="1">
      <c r="A66" s="36"/>
      <c r="B66" s="63"/>
      <c r="C66" s="63"/>
      <c r="D66" s="63"/>
      <c r="E66" s="243"/>
      <c r="F66" s="223"/>
    </row>
    <row r="67" spans="1:6" s="41" customFormat="1" ht="12.75" customHeight="1">
      <c r="A67" s="36"/>
      <c r="B67" s="63"/>
      <c r="C67" s="63"/>
      <c r="D67" s="63"/>
      <c r="E67" s="243"/>
      <c r="F67" s="223"/>
    </row>
    <row r="68" spans="1:6" s="41" customFormat="1" ht="12.75" customHeight="1">
      <c r="A68" s="36"/>
      <c r="B68" s="63"/>
      <c r="C68" s="63"/>
      <c r="D68" s="63"/>
      <c r="E68" s="243"/>
      <c r="F68" s="223"/>
    </row>
    <row r="69" spans="1:6" s="41" customFormat="1" ht="12.75" customHeight="1">
      <c r="A69" s="36"/>
      <c r="B69" s="63"/>
      <c r="C69" s="63"/>
      <c r="D69" s="63"/>
      <c r="E69" s="243"/>
      <c r="F69" s="223"/>
    </row>
    <row r="70" spans="1:6" s="41" customFormat="1" ht="12.75" customHeight="1">
      <c r="A70" s="36"/>
      <c r="B70" s="63"/>
      <c r="C70" s="63"/>
      <c r="D70" s="63"/>
      <c r="E70" s="243"/>
      <c r="F70" s="223"/>
    </row>
    <row r="71" spans="1:6" s="41" customFormat="1" ht="12.75" customHeight="1">
      <c r="A71" s="36"/>
      <c r="B71" s="63"/>
      <c r="C71" s="63"/>
      <c r="D71" s="63"/>
      <c r="E71" s="243"/>
      <c r="F71" s="223"/>
    </row>
    <row r="72" spans="1:6" s="41" customFormat="1" ht="12.75" customHeight="1">
      <c r="A72" s="36"/>
      <c r="B72" s="63"/>
      <c r="C72" s="63"/>
      <c r="D72" s="63"/>
      <c r="E72" s="243"/>
      <c r="F72" s="223"/>
    </row>
    <row r="73" spans="1:6" s="41" customFormat="1" ht="12.75" customHeight="1">
      <c r="A73" s="36"/>
      <c r="B73" s="63"/>
      <c r="C73" s="63"/>
      <c r="D73" s="63"/>
      <c r="E73" s="243"/>
      <c r="F73" s="223"/>
    </row>
    <row r="74" spans="1:6" s="41" customFormat="1" ht="12.75" customHeight="1">
      <c r="A74" s="36"/>
      <c r="B74" s="63"/>
      <c r="C74" s="63"/>
      <c r="D74" s="63"/>
      <c r="E74" s="243"/>
      <c r="F74" s="223"/>
    </row>
    <row r="75" spans="1:6" s="41" customFormat="1" ht="12.75" customHeight="1">
      <c r="A75" s="36"/>
      <c r="B75" s="63"/>
      <c r="C75" s="63"/>
      <c r="D75" s="63"/>
      <c r="E75" s="243"/>
      <c r="F75" s="223"/>
    </row>
    <row r="76" spans="1:6" s="41" customFormat="1" ht="12.75" customHeight="1">
      <c r="A76" s="36"/>
      <c r="B76" s="63"/>
      <c r="C76" s="63"/>
      <c r="D76" s="63"/>
      <c r="E76" s="243"/>
      <c r="F76" s="223"/>
    </row>
    <row r="77" spans="1:6" s="41" customFormat="1" ht="12.75" customHeight="1">
      <c r="A77" s="36"/>
      <c r="B77" s="63"/>
      <c r="C77" s="63"/>
      <c r="D77" s="63"/>
      <c r="E77" s="243"/>
      <c r="F77" s="223"/>
    </row>
    <row r="78" spans="1:6" s="41" customFormat="1" ht="12.75" customHeight="1">
      <c r="A78" s="36"/>
      <c r="B78" s="63"/>
      <c r="C78" s="63"/>
      <c r="D78" s="63"/>
      <c r="E78" s="243"/>
      <c r="F78" s="223"/>
    </row>
    <row r="79" spans="1:6" s="41" customFormat="1" ht="12.75" customHeight="1">
      <c r="A79" s="36"/>
      <c r="B79" s="63"/>
      <c r="C79" s="63"/>
      <c r="D79" s="63"/>
      <c r="E79" s="243"/>
      <c r="F79" s="223"/>
    </row>
    <row r="80" spans="1:6" s="41" customFormat="1" ht="12.75" customHeight="1">
      <c r="A80" s="36"/>
      <c r="B80" s="63"/>
      <c r="C80" s="63"/>
      <c r="D80" s="63"/>
      <c r="E80" s="243"/>
      <c r="F80" s="223"/>
    </row>
    <row r="81" spans="1:6" s="41" customFormat="1" ht="12.75" customHeight="1">
      <c r="A81" s="36"/>
      <c r="B81" s="63"/>
      <c r="C81" s="63"/>
      <c r="D81" s="63"/>
      <c r="E81" s="243"/>
      <c r="F81" s="223"/>
    </row>
    <row r="82" spans="1:6" s="41" customFormat="1" ht="12.75" customHeight="1">
      <c r="A82" s="36"/>
      <c r="B82" s="63"/>
      <c r="C82" s="63"/>
      <c r="D82" s="63"/>
      <c r="E82" s="243"/>
      <c r="F82" s="223"/>
    </row>
    <row r="83" spans="1:6" s="41" customFormat="1" ht="12.75" customHeight="1">
      <c r="A83" s="36"/>
      <c r="B83" s="63"/>
      <c r="C83" s="63"/>
      <c r="D83" s="63"/>
      <c r="E83" s="243"/>
      <c r="F83" s="223"/>
    </row>
    <row r="84" spans="1:6" s="41" customFormat="1" ht="12.75" customHeight="1">
      <c r="A84" s="36"/>
      <c r="B84" s="63"/>
      <c r="C84" s="63"/>
      <c r="D84" s="63"/>
      <c r="E84" s="243"/>
      <c r="F84" s="223"/>
    </row>
    <row r="85" spans="1:6" s="41" customFormat="1" ht="12.75" customHeight="1">
      <c r="A85" s="36"/>
      <c r="B85" s="63"/>
      <c r="C85" s="63"/>
      <c r="D85" s="63"/>
      <c r="E85" s="243"/>
      <c r="F85" s="223"/>
    </row>
    <row r="86" spans="1:6" s="41" customFormat="1" ht="12.75" customHeight="1">
      <c r="A86" s="36"/>
      <c r="B86" s="63"/>
      <c r="C86" s="63"/>
      <c r="D86" s="63"/>
      <c r="E86" s="243"/>
      <c r="F86" s="223"/>
    </row>
    <row r="87" spans="1:6" s="41" customFormat="1" ht="12.75" customHeight="1">
      <c r="A87" s="36"/>
      <c r="B87" s="63"/>
      <c r="C87" s="63"/>
      <c r="D87" s="63"/>
      <c r="E87" s="243"/>
      <c r="F87" s="223"/>
    </row>
    <row r="88" spans="1:6" s="41" customFormat="1" ht="12.75" customHeight="1">
      <c r="A88" s="36"/>
      <c r="B88" s="63"/>
      <c r="C88" s="63"/>
      <c r="D88" s="63"/>
      <c r="E88" s="243"/>
      <c r="F88" s="223"/>
    </row>
    <row r="89" spans="1:6" s="41" customFormat="1" ht="12.75" customHeight="1">
      <c r="A89" s="36"/>
      <c r="B89" s="63"/>
      <c r="C89" s="63"/>
      <c r="D89" s="63"/>
      <c r="E89" s="243"/>
      <c r="F89" s="223"/>
    </row>
    <row r="90" spans="1:6" s="41" customFormat="1" ht="12.75" customHeight="1">
      <c r="A90" s="36"/>
      <c r="B90" s="63"/>
      <c r="C90" s="63"/>
      <c r="D90" s="63"/>
      <c r="E90" s="243"/>
      <c r="F90" s="223"/>
    </row>
    <row r="91" spans="1:6" s="41" customFormat="1" ht="12.75" customHeight="1">
      <c r="A91" s="36"/>
      <c r="B91" s="63"/>
      <c r="C91" s="63"/>
      <c r="D91" s="63"/>
      <c r="E91" s="243"/>
      <c r="F91" s="223"/>
    </row>
    <row r="92" spans="1:6" s="41" customFormat="1" ht="12.75" customHeight="1">
      <c r="A92" s="36"/>
      <c r="B92" s="63"/>
      <c r="C92" s="63"/>
      <c r="D92" s="63"/>
      <c r="E92" s="243"/>
      <c r="F92" s="223"/>
    </row>
    <row r="93" spans="1:6" s="41" customFormat="1" ht="12.75" customHeight="1">
      <c r="A93" s="36"/>
      <c r="B93" s="63"/>
      <c r="C93" s="63"/>
      <c r="D93" s="63"/>
      <c r="E93" s="243"/>
      <c r="F93" s="223"/>
    </row>
    <row r="94" spans="1:6" s="41" customFormat="1" ht="12.75" customHeight="1">
      <c r="A94" s="36"/>
      <c r="B94" s="63"/>
      <c r="C94" s="63"/>
      <c r="D94" s="63"/>
      <c r="E94" s="243"/>
      <c r="F94" s="223"/>
    </row>
    <row r="95" spans="1:6" s="41" customFormat="1" ht="12.75" customHeight="1">
      <c r="A95" s="36"/>
      <c r="B95" s="63"/>
      <c r="C95" s="63"/>
      <c r="D95" s="63"/>
      <c r="E95" s="243"/>
      <c r="F95" s="223"/>
    </row>
    <row r="96" spans="1:6" s="41" customFormat="1" ht="12.75" customHeight="1">
      <c r="A96" s="36"/>
      <c r="B96" s="63"/>
      <c r="C96" s="63"/>
      <c r="D96" s="63"/>
      <c r="E96" s="243"/>
      <c r="F96" s="223"/>
    </row>
    <row r="97" spans="1:6" s="41" customFormat="1" ht="12.75" customHeight="1">
      <c r="A97" s="36"/>
      <c r="B97" s="63"/>
      <c r="C97" s="63"/>
      <c r="D97" s="63"/>
      <c r="E97" s="243"/>
      <c r="F97" s="223"/>
    </row>
    <row r="98" spans="1:6" s="41" customFormat="1" ht="12.75" customHeight="1">
      <c r="A98" s="36"/>
      <c r="B98" s="63"/>
      <c r="C98" s="63"/>
      <c r="D98" s="63"/>
      <c r="E98" s="243"/>
      <c r="F98" s="223"/>
    </row>
    <row r="99" spans="1:6" s="41" customFormat="1" ht="12.75" customHeight="1">
      <c r="A99" s="36"/>
      <c r="B99" s="63"/>
      <c r="C99" s="63"/>
      <c r="D99" s="63"/>
      <c r="E99" s="243"/>
      <c r="F99" s="223"/>
    </row>
    <row r="100" spans="1:6" s="41" customFormat="1" ht="12.75" customHeight="1">
      <c r="A100" s="36"/>
      <c r="B100" s="63"/>
      <c r="C100" s="63"/>
      <c r="D100" s="63"/>
      <c r="E100" s="243"/>
      <c r="F100" s="223"/>
    </row>
    <row r="101" spans="1:6" s="41" customFormat="1" ht="12.75" customHeight="1">
      <c r="A101" s="36"/>
      <c r="B101" s="63"/>
      <c r="C101" s="63"/>
      <c r="D101" s="63"/>
      <c r="E101" s="243"/>
      <c r="F101" s="223"/>
    </row>
    <row r="102" spans="1:6" s="41" customFormat="1" ht="12.75" customHeight="1">
      <c r="A102" s="36"/>
      <c r="B102" s="63"/>
      <c r="C102" s="63"/>
      <c r="D102" s="63"/>
      <c r="E102" s="243"/>
      <c r="F102" s="223"/>
    </row>
    <row r="103" spans="1:6" s="41" customFormat="1" ht="12.75" customHeight="1">
      <c r="A103" s="36"/>
      <c r="B103" s="63"/>
      <c r="C103" s="63"/>
      <c r="D103" s="63"/>
      <c r="E103" s="243"/>
      <c r="F103" s="223"/>
    </row>
    <row r="104" spans="1:6" s="41" customFormat="1" ht="12.75" customHeight="1">
      <c r="A104" s="36"/>
      <c r="B104" s="63"/>
      <c r="C104" s="63"/>
      <c r="D104" s="63"/>
      <c r="E104" s="243"/>
      <c r="F104" s="223"/>
    </row>
    <row r="105" spans="1:6" s="41" customFormat="1" ht="12.75" customHeight="1">
      <c r="A105" s="36"/>
      <c r="B105" s="63"/>
      <c r="C105" s="63"/>
      <c r="D105" s="63"/>
      <c r="E105" s="243"/>
      <c r="F105" s="223"/>
    </row>
    <row r="106" spans="1:6" s="41" customFormat="1" ht="12.75" customHeight="1">
      <c r="A106" s="36"/>
      <c r="B106" s="63"/>
      <c r="C106" s="63"/>
      <c r="D106" s="63"/>
      <c r="E106" s="243"/>
      <c r="F106" s="223"/>
    </row>
    <row r="107" spans="1:6" s="41" customFormat="1" ht="12.75" customHeight="1">
      <c r="A107" s="36"/>
      <c r="B107" s="63"/>
      <c r="C107" s="63"/>
      <c r="D107" s="63"/>
      <c r="E107" s="243"/>
      <c r="F107" s="223"/>
    </row>
    <row r="108" spans="1:6" s="41" customFormat="1" ht="12.75" customHeight="1">
      <c r="A108" s="36"/>
      <c r="B108" s="63"/>
      <c r="C108" s="63"/>
      <c r="D108" s="63"/>
      <c r="E108" s="243"/>
      <c r="F108" s="223"/>
    </row>
    <row r="109" spans="1:6" s="41" customFormat="1" ht="12.75" customHeight="1">
      <c r="A109" s="36"/>
      <c r="B109" s="63"/>
      <c r="C109" s="63"/>
      <c r="D109" s="63"/>
      <c r="E109" s="243"/>
      <c r="F109" s="223"/>
    </row>
    <row r="110" spans="1:6" s="41" customFormat="1" ht="12.75" customHeight="1">
      <c r="A110" s="36"/>
      <c r="B110" s="63"/>
      <c r="C110" s="63"/>
      <c r="D110" s="63"/>
      <c r="E110" s="243"/>
      <c r="F110" s="223"/>
    </row>
    <row r="111" spans="1:6" s="41" customFormat="1" ht="12.75" customHeight="1">
      <c r="A111" s="36"/>
      <c r="B111" s="63"/>
      <c r="C111" s="63"/>
      <c r="D111" s="63"/>
      <c r="E111" s="243"/>
      <c r="F111" s="223"/>
    </row>
    <row r="112" spans="1:6" s="41" customFormat="1" ht="12.75" customHeight="1">
      <c r="A112" s="36"/>
      <c r="B112" s="63"/>
      <c r="C112" s="63"/>
      <c r="D112" s="63"/>
      <c r="E112" s="243"/>
      <c r="F112" s="223"/>
    </row>
    <row r="113" spans="1:6" s="41" customFormat="1" ht="12.75" customHeight="1">
      <c r="A113" s="36"/>
      <c r="B113" s="63"/>
      <c r="C113" s="63"/>
      <c r="D113" s="63"/>
      <c r="E113" s="243"/>
      <c r="F113" s="223"/>
    </row>
    <row r="114" spans="1:6" s="41" customFormat="1" ht="12.75" customHeight="1">
      <c r="A114" s="36"/>
      <c r="B114" s="63"/>
      <c r="C114" s="63"/>
      <c r="D114" s="63"/>
      <c r="E114" s="243"/>
      <c r="F114" s="223"/>
    </row>
    <row r="115" spans="1:6" s="41" customFormat="1" ht="12.75" customHeight="1">
      <c r="A115" s="36"/>
      <c r="B115" s="63"/>
      <c r="C115" s="63"/>
      <c r="D115" s="63"/>
      <c r="E115" s="243"/>
      <c r="F115" s="223"/>
    </row>
    <row r="116" spans="1:6" s="41" customFormat="1" ht="12.75" customHeight="1">
      <c r="A116" s="36"/>
      <c r="B116" s="63"/>
      <c r="C116" s="63"/>
      <c r="D116" s="63"/>
      <c r="E116" s="243"/>
      <c r="F116" s="223"/>
    </row>
    <row r="117" spans="1:6" s="41" customFormat="1" ht="12.75" customHeight="1">
      <c r="A117" s="36"/>
      <c r="B117" s="63"/>
      <c r="C117" s="63"/>
      <c r="D117" s="63"/>
      <c r="E117" s="243"/>
      <c r="F117" s="223"/>
    </row>
    <row r="118" spans="1:6" s="41" customFormat="1" ht="12.75" customHeight="1">
      <c r="A118" s="36"/>
      <c r="B118" s="63"/>
      <c r="C118" s="63"/>
      <c r="D118" s="63"/>
      <c r="E118" s="243"/>
      <c r="F118" s="223"/>
    </row>
    <row r="119" spans="1:6" s="41" customFormat="1" ht="12.75" customHeight="1">
      <c r="A119" s="36"/>
      <c r="B119" s="64"/>
      <c r="E119" s="243"/>
      <c r="F119" s="223"/>
    </row>
    <row r="120" spans="1:6" s="41" customFormat="1" ht="12.75" customHeight="1">
      <c r="A120" s="36"/>
      <c r="B120" s="64"/>
      <c r="E120" s="243"/>
      <c r="F120" s="223"/>
    </row>
    <row r="121" spans="1:6" s="41" customFormat="1" ht="12.75" customHeight="1">
      <c r="A121" s="36"/>
      <c r="B121" s="64"/>
      <c r="E121" s="243"/>
      <c r="F121" s="223"/>
    </row>
    <row r="122" spans="1:6" s="41" customFormat="1" ht="12.75" customHeight="1">
      <c r="A122" s="36"/>
      <c r="B122" s="64"/>
      <c r="E122" s="243"/>
      <c r="F122" s="223"/>
    </row>
    <row r="123" spans="1:6" s="41" customFormat="1" ht="12.75" customHeight="1">
      <c r="A123" s="36"/>
      <c r="B123" s="65"/>
      <c r="C123" s="31"/>
      <c r="D123" s="31"/>
      <c r="E123" s="243"/>
      <c r="F123" s="223"/>
    </row>
    <row r="124" spans="1:6" s="41" customFormat="1" ht="12.75" customHeight="1">
      <c r="A124" s="36"/>
      <c r="B124" s="65"/>
      <c r="C124" s="31"/>
      <c r="D124" s="31"/>
      <c r="E124" s="243"/>
      <c r="F124" s="223"/>
    </row>
  </sheetData>
  <mergeCells count="14">
    <mergeCell ref="B24:D24"/>
    <mergeCell ref="A25:D25"/>
    <mergeCell ref="B28:D28"/>
    <mergeCell ref="N9:Z9"/>
    <mergeCell ref="B1:D1"/>
    <mergeCell ref="A2:D2"/>
    <mergeCell ref="B6:D6"/>
    <mergeCell ref="A7:D7"/>
    <mergeCell ref="S8:Z8"/>
    <mergeCell ref="B11:D11"/>
    <mergeCell ref="A12:D12"/>
    <mergeCell ref="N18:R18"/>
    <mergeCell ref="B20:D20"/>
    <mergeCell ref="A21:D21"/>
  </mergeCells>
  <hyperlinks>
    <hyperlink ref="B27" r:id="rId1" display="http://hiconfig.hds.com/hiconfig/prod/servlet/hiconfig.HiConfigServlet?page=displayPhysical&amp;serial=78998&amp;model=USP%20V"/>
  </hyperlinks>
  <printOptions horizontalCentered="1"/>
  <pageMargins left="0.71" right="0.71" top="0.71" bottom="0.71" header="0.5" footer="0.5"/>
  <pageSetup scale="65" fitToHeight="0" orientation="landscape" r:id="rId2"/>
  <headerFooter alignWithMargins="0">
    <oddHeader>&amp;A</oddHeader>
    <oddFooter>&amp;L&amp;BHitachi Data Systems Confidential&amp;B&amp;C&amp;D&amp;RPage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8"/>
  <sheetViews>
    <sheetView zoomScaleNormal="100" workbookViewId="0">
      <selection activeCell="I33" sqref="I33"/>
    </sheetView>
  </sheetViews>
  <sheetFormatPr defaultColWidth="17.5703125" defaultRowHeight="15"/>
  <cols>
    <col min="1" max="1" width="13" style="89" customWidth="1"/>
    <col min="2" max="2" width="13.140625" style="89" customWidth="1"/>
    <col min="3" max="3" width="31.7109375" style="89" customWidth="1"/>
    <col min="4" max="4" width="16.28515625" style="92" customWidth="1"/>
    <col min="5" max="6" width="14" style="89" customWidth="1"/>
    <col min="7" max="7" width="14.85546875" style="89" customWidth="1"/>
    <col min="8" max="8" width="14.28515625" style="89" customWidth="1"/>
    <col min="9" max="9" width="12.28515625" style="89" bestFit="1" customWidth="1"/>
    <col min="10" max="10" width="18.140625" style="89" bestFit="1" customWidth="1"/>
    <col min="11" max="11" width="34.85546875" style="89" customWidth="1"/>
    <col min="12" max="12" width="13.5703125" style="74" bestFit="1" customWidth="1"/>
    <col min="13" max="14" width="11.7109375" style="74" bestFit="1" customWidth="1"/>
    <col min="15" max="15" width="9.85546875" style="74" bestFit="1" customWidth="1"/>
    <col min="16" max="16" width="8.7109375" style="74" bestFit="1" customWidth="1"/>
    <col min="17" max="18" width="6.140625" style="74" bestFit="1" customWidth="1"/>
    <col min="19" max="19" width="8.140625" style="74" customWidth="1"/>
    <col min="20" max="20" width="5.7109375" style="74" bestFit="1" customWidth="1"/>
    <col min="21" max="21" width="5.7109375" style="69" bestFit="1" customWidth="1"/>
    <col min="22" max="22" width="6.5703125" style="69" bestFit="1" customWidth="1"/>
    <col min="23" max="24" width="9.28515625" style="69" bestFit="1" customWidth="1"/>
    <col min="25" max="25" width="6.42578125" style="69" bestFit="1" customWidth="1"/>
    <col min="26" max="26" width="5.85546875" style="69" bestFit="1" customWidth="1"/>
    <col min="27" max="255" width="17.5703125" style="67"/>
    <col min="256" max="256" width="13" style="67" customWidth="1"/>
    <col min="257" max="257" width="13.140625" style="67" customWidth="1"/>
    <col min="258" max="258" width="31.7109375" style="67" customWidth="1"/>
    <col min="259" max="259" width="16.28515625" style="67" customWidth="1"/>
    <col min="260" max="260" width="12.140625" style="67" bestFit="1" customWidth="1"/>
    <col min="261" max="261" width="14" style="67" customWidth="1"/>
    <col min="262" max="262" width="14.85546875" style="67" customWidth="1"/>
    <col min="263" max="263" width="14.28515625" style="67" customWidth="1"/>
    <col min="264" max="264" width="12.28515625" style="67" bestFit="1" customWidth="1"/>
    <col min="265" max="265" width="18.140625" style="67" bestFit="1" customWidth="1"/>
    <col min="266" max="266" width="15.5703125" style="67" customWidth="1"/>
    <col min="267" max="267" width="39.42578125" style="67" customWidth="1"/>
    <col min="268" max="268" width="13.5703125" style="67" bestFit="1" customWidth="1"/>
    <col min="269" max="270" width="11.7109375" style="67" bestFit="1" customWidth="1"/>
    <col min="271" max="271" width="9.85546875" style="67" bestFit="1" customWidth="1"/>
    <col min="272" max="272" width="8.7109375" style="67" bestFit="1" customWidth="1"/>
    <col min="273" max="274" width="6.140625" style="67" bestFit="1" customWidth="1"/>
    <col min="275" max="275" width="8.140625" style="67" customWidth="1"/>
    <col min="276" max="277" width="5.7109375" style="67" bestFit="1" customWidth="1"/>
    <col min="278" max="278" width="6.5703125" style="67" bestFit="1" customWidth="1"/>
    <col min="279" max="280" width="9.28515625" style="67" bestFit="1" customWidth="1"/>
    <col min="281" max="281" width="6.42578125" style="67" bestFit="1" customWidth="1"/>
    <col min="282" max="282" width="5.85546875" style="67" bestFit="1" customWidth="1"/>
    <col min="283" max="511" width="17.5703125" style="67"/>
    <col min="512" max="512" width="13" style="67" customWidth="1"/>
    <col min="513" max="513" width="13.140625" style="67" customWidth="1"/>
    <col min="514" max="514" width="31.7109375" style="67" customWidth="1"/>
    <col min="515" max="515" width="16.28515625" style="67" customWidth="1"/>
    <col min="516" max="516" width="12.140625" style="67" bestFit="1" customWidth="1"/>
    <col min="517" max="517" width="14" style="67" customWidth="1"/>
    <col min="518" max="518" width="14.85546875" style="67" customWidth="1"/>
    <col min="519" max="519" width="14.28515625" style="67" customWidth="1"/>
    <col min="520" max="520" width="12.28515625" style="67" bestFit="1" customWidth="1"/>
    <col min="521" max="521" width="18.140625" style="67" bestFit="1" customWidth="1"/>
    <col min="522" max="522" width="15.5703125" style="67" customWidth="1"/>
    <col min="523" max="523" width="39.42578125" style="67" customWidth="1"/>
    <col min="524" max="524" width="13.5703125" style="67" bestFit="1" customWidth="1"/>
    <col min="525" max="526" width="11.7109375" style="67" bestFit="1" customWidth="1"/>
    <col min="527" max="527" width="9.85546875" style="67" bestFit="1" customWidth="1"/>
    <col min="528" max="528" width="8.7109375" style="67" bestFit="1" customWidth="1"/>
    <col min="529" max="530" width="6.140625" style="67" bestFit="1" customWidth="1"/>
    <col min="531" max="531" width="8.140625" style="67" customWidth="1"/>
    <col min="532" max="533" width="5.7109375" style="67" bestFit="1" customWidth="1"/>
    <col min="534" max="534" width="6.5703125" style="67" bestFit="1" customWidth="1"/>
    <col min="535" max="536" width="9.28515625" style="67" bestFit="1" customWidth="1"/>
    <col min="537" max="537" width="6.42578125" style="67" bestFit="1" customWidth="1"/>
    <col min="538" max="538" width="5.85546875" style="67" bestFit="1" customWidth="1"/>
    <col min="539" max="767" width="17.5703125" style="67"/>
    <col min="768" max="768" width="13" style="67" customWidth="1"/>
    <col min="769" max="769" width="13.140625" style="67" customWidth="1"/>
    <col min="770" max="770" width="31.7109375" style="67" customWidth="1"/>
    <col min="771" max="771" width="16.28515625" style="67" customWidth="1"/>
    <col min="772" max="772" width="12.140625" style="67" bestFit="1" customWidth="1"/>
    <col min="773" max="773" width="14" style="67" customWidth="1"/>
    <col min="774" max="774" width="14.85546875" style="67" customWidth="1"/>
    <col min="775" max="775" width="14.28515625" style="67" customWidth="1"/>
    <col min="776" max="776" width="12.28515625" style="67" bestFit="1" customWidth="1"/>
    <col min="777" max="777" width="18.140625" style="67" bestFit="1" customWidth="1"/>
    <col min="778" max="778" width="15.5703125" style="67" customWidth="1"/>
    <col min="779" max="779" width="39.42578125" style="67" customWidth="1"/>
    <col min="780" max="780" width="13.5703125" style="67" bestFit="1" customWidth="1"/>
    <col min="781" max="782" width="11.7109375" style="67" bestFit="1" customWidth="1"/>
    <col min="783" max="783" width="9.85546875" style="67" bestFit="1" customWidth="1"/>
    <col min="784" max="784" width="8.7109375" style="67" bestFit="1" customWidth="1"/>
    <col min="785" max="786" width="6.140625" style="67" bestFit="1" customWidth="1"/>
    <col min="787" max="787" width="8.140625" style="67" customWidth="1"/>
    <col min="788" max="789" width="5.7109375" style="67" bestFit="1" customWidth="1"/>
    <col min="790" max="790" width="6.5703125" style="67" bestFit="1" customWidth="1"/>
    <col min="791" max="792" width="9.28515625" style="67" bestFit="1" customWidth="1"/>
    <col min="793" max="793" width="6.42578125" style="67" bestFit="1" customWidth="1"/>
    <col min="794" max="794" width="5.85546875" style="67" bestFit="1" customWidth="1"/>
    <col min="795" max="1023" width="17.5703125" style="67"/>
    <col min="1024" max="1024" width="13" style="67" customWidth="1"/>
    <col min="1025" max="1025" width="13.140625" style="67" customWidth="1"/>
    <col min="1026" max="1026" width="31.7109375" style="67" customWidth="1"/>
    <col min="1027" max="1027" width="16.28515625" style="67" customWidth="1"/>
    <col min="1028" max="1028" width="12.140625" style="67" bestFit="1" customWidth="1"/>
    <col min="1029" max="1029" width="14" style="67" customWidth="1"/>
    <col min="1030" max="1030" width="14.85546875" style="67" customWidth="1"/>
    <col min="1031" max="1031" width="14.28515625" style="67" customWidth="1"/>
    <col min="1032" max="1032" width="12.28515625" style="67" bestFit="1" customWidth="1"/>
    <col min="1033" max="1033" width="18.140625" style="67" bestFit="1" customWidth="1"/>
    <col min="1034" max="1034" width="15.5703125" style="67" customWidth="1"/>
    <col min="1035" max="1035" width="39.42578125" style="67" customWidth="1"/>
    <col min="1036" max="1036" width="13.5703125" style="67" bestFit="1" customWidth="1"/>
    <col min="1037" max="1038" width="11.7109375" style="67" bestFit="1" customWidth="1"/>
    <col min="1039" max="1039" width="9.85546875" style="67" bestFit="1" customWidth="1"/>
    <col min="1040" max="1040" width="8.7109375" style="67" bestFit="1" customWidth="1"/>
    <col min="1041" max="1042" width="6.140625" style="67" bestFit="1" customWidth="1"/>
    <col min="1043" max="1043" width="8.140625" style="67" customWidth="1"/>
    <col min="1044" max="1045" width="5.7109375" style="67" bestFit="1" customWidth="1"/>
    <col min="1046" max="1046" width="6.5703125" style="67" bestFit="1" customWidth="1"/>
    <col min="1047" max="1048" width="9.28515625" style="67" bestFit="1" customWidth="1"/>
    <col min="1049" max="1049" width="6.42578125" style="67" bestFit="1" customWidth="1"/>
    <col min="1050" max="1050" width="5.85546875" style="67" bestFit="1" customWidth="1"/>
    <col min="1051" max="1279" width="17.5703125" style="67"/>
    <col min="1280" max="1280" width="13" style="67" customWidth="1"/>
    <col min="1281" max="1281" width="13.140625" style="67" customWidth="1"/>
    <col min="1282" max="1282" width="31.7109375" style="67" customWidth="1"/>
    <col min="1283" max="1283" width="16.28515625" style="67" customWidth="1"/>
    <col min="1284" max="1284" width="12.140625" style="67" bestFit="1" customWidth="1"/>
    <col min="1285" max="1285" width="14" style="67" customWidth="1"/>
    <col min="1286" max="1286" width="14.85546875" style="67" customWidth="1"/>
    <col min="1287" max="1287" width="14.28515625" style="67" customWidth="1"/>
    <col min="1288" max="1288" width="12.28515625" style="67" bestFit="1" customWidth="1"/>
    <col min="1289" max="1289" width="18.140625" style="67" bestFit="1" customWidth="1"/>
    <col min="1290" max="1290" width="15.5703125" style="67" customWidth="1"/>
    <col min="1291" max="1291" width="39.42578125" style="67" customWidth="1"/>
    <col min="1292" max="1292" width="13.5703125" style="67" bestFit="1" customWidth="1"/>
    <col min="1293" max="1294" width="11.7109375" style="67" bestFit="1" customWidth="1"/>
    <col min="1295" max="1295" width="9.85546875" style="67" bestFit="1" customWidth="1"/>
    <col min="1296" max="1296" width="8.7109375" style="67" bestFit="1" customWidth="1"/>
    <col min="1297" max="1298" width="6.140625" style="67" bestFit="1" customWidth="1"/>
    <col min="1299" max="1299" width="8.140625" style="67" customWidth="1"/>
    <col min="1300" max="1301" width="5.7109375" style="67" bestFit="1" customWidth="1"/>
    <col min="1302" max="1302" width="6.5703125" style="67" bestFit="1" customWidth="1"/>
    <col min="1303" max="1304" width="9.28515625" style="67" bestFit="1" customWidth="1"/>
    <col min="1305" max="1305" width="6.42578125" style="67" bestFit="1" customWidth="1"/>
    <col min="1306" max="1306" width="5.85546875" style="67" bestFit="1" customWidth="1"/>
    <col min="1307" max="1535" width="17.5703125" style="67"/>
    <col min="1536" max="1536" width="13" style="67" customWidth="1"/>
    <col min="1537" max="1537" width="13.140625" style="67" customWidth="1"/>
    <col min="1538" max="1538" width="31.7109375" style="67" customWidth="1"/>
    <col min="1539" max="1539" width="16.28515625" style="67" customWidth="1"/>
    <col min="1540" max="1540" width="12.140625" style="67" bestFit="1" customWidth="1"/>
    <col min="1541" max="1541" width="14" style="67" customWidth="1"/>
    <col min="1542" max="1542" width="14.85546875" style="67" customWidth="1"/>
    <col min="1543" max="1543" width="14.28515625" style="67" customWidth="1"/>
    <col min="1544" max="1544" width="12.28515625" style="67" bestFit="1" customWidth="1"/>
    <col min="1545" max="1545" width="18.140625" style="67" bestFit="1" customWidth="1"/>
    <col min="1546" max="1546" width="15.5703125" style="67" customWidth="1"/>
    <col min="1547" max="1547" width="39.42578125" style="67" customWidth="1"/>
    <col min="1548" max="1548" width="13.5703125" style="67" bestFit="1" customWidth="1"/>
    <col min="1549" max="1550" width="11.7109375" style="67" bestFit="1" customWidth="1"/>
    <col min="1551" max="1551" width="9.85546875" style="67" bestFit="1" customWidth="1"/>
    <col min="1552" max="1552" width="8.7109375" style="67" bestFit="1" customWidth="1"/>
    <col min="1553" max="1554" width="6.140625" style="67" bestFit="1" customWidth="1"/>
    <col min="1555" max="1555" width="8.140625" style="67" customWidth="1"/>
    <col min="1556" max="1557" width="5.7109375" style="67" bestFit="1" customWidth="1"/>
    <col min="1558" max="1558" width="6.5703125" style="67" bestFit="1" customWidth="1"/>
    <col min="1559" max="1560" width="9.28515625" style="67" bestFit="1" customWidth="1"/>
    <col min="1561" max="1561" width="6.42578125" style="67" bestFit="1" customWidth="1"/>
    <col min="1562" max="1562" width="5.85546875" style="67" bestFit="1" customWidth="1"/>
    <col min="1563" max="1791" width="17.5703125" style="67"/>
    <col min="1792" max="1792" width="13" style="67" customWidth="1"/>
    <col min="1793" max="1793" width="13.140625" style="67" customWidth="1"/>
    <col min="1794" max="1794" width="31.7109375" style="67" customWidth="1"/>
    <col min="1795" max="1795" width="16.28515625" style="67" customWidth="1"/>
    <col min="1796" max="1796" width="12.140625" style="67" bestFit="1" customWidth="1"/>
    <col min="1797" max="1797" width="14" style="67" customWidth="1"/>
    <col min="1798" max="1798" width="14.85546875" style="67" customWidth="1"/>
    <col min="1799" max="1799" width="14.28515625" style="67" customWidth="1"/>
    <col min="1800" max="1800" width="12.28515625" style="67" bestFit="1" customWidth="1"/>
    <col min="1801" max="1801" width="18.140625" style="67" bestFit="1" customWidth="1"/>
    <col min="1802" max="1802" width="15.5703125" style="67" customWidth="1"/>
    <col min="1803" max="1803" width="39.42578125" style="67" customWidth="1"/>
    <col min="1804" max="1804" width="13.5703125" style="67" bestFit="1" customWidth="1"/>
    <col min="1805" max="1806" width="11.7109375" style="67" bestFit="1" customWidth="1"/>
    <col min="1807" max="1807" width="9.85546875" style="67" bestFit="1" customWidth="1"/>
    <col min="1808" max="1808" width="8.7109375" style="67" bestFit="1" customWidth="1"/>
    <col min="1809" max="1810" width="6.140625" style="67" bestFit="1" customWidth="1"/>
    <col min="1811" max="1811" width="8.140625" style="67" customWidth="1"/>
    <col min="1812" max="1813" width="5.7109375" style="67" bestFit="1" customWidth="1"/>
    <col min="1814" max="1814" width="6.5703125" style="67" bestFit="1" customWidth="1"/>
    <col min="1815" max="1816" width="9.28515625" style="67" bestFit="1" customWidth="1"/>
    <col min="1817" max="1817" width="6.42578125" style="67" bestFit="1" customWidth="1"/>
    <col min="1818" max="1818" width="5.85546875" style="67" bestFit="1" customWidth="1"/>
    <col min="1819" max="2047" width="17.5703125" style="67"/>
    <col min="2048" max="2048" width="13" style="67" customWidth="1"/>
    <col min="2049" max="2049" width="13.140625" style="67" customWidth="1"/>
    <col min="2050" max="2050" width="31.7109375" style="67" customWidth="1"/>
    <col min="2051" max="2051" width="16.28515625" style="67" customWidth="1"/>
    <col min="2052" max="2052" width="12.140625" style="67" bestFit="1" customWidth="1"/>
    <col min="2053" max="2053" width="14" style="67" customWidth="1"/>
    <col min="2054" max="2054" width="14.85546875" style="67" customWidth="1"/>
    <col min="2055" max="2055" width="14.28515625" style="67" customWidth="1"/>
    <col min="2056" max="2056" width="12.28515625" style="67" bestFit="1" customWidth="1"/>
    <col min="2057" max="2057" width="18.140625" style="67" bestFit="1" customWidth="1"/>
    <col min="2058" max="2058" width="15.5703125" style="67" customWidth="1"/>
    <col min="2059" max="2059" width="39.42578125" style="67" customWidth="1"/>
    <col min="2060" max="2060" width="13.5703125" style="67" bestFit="1" customWidth="1"/>
    <col min="2061" max="2062" width="11.7109375" style="67" bestFit="1" customWidth="1"/>
    <col min="2063" max="2063" width="9.85546875" style="67" bestFit="1" customWidth="1"/>
    <col min="2064" max="2064" width="8.7109375" style="67" bestFit="1" customWidth="1"/>
    <col min="2065" max="2066" width="6.140625" style="67" bestFit="1" customWidth="1"/>
    <col min="2067" max="2067" width="8.140625" style="67" customWidth="1"/>
    <col min="2068" max="2069" width="5.7109375" style="67" bestFit="1" customWidth="1"/>
    <col min="2070" max="2070" width="6.5703125" style="67" bestFit="1" customWidth="1"/>
    <col min="2071" max="2072" width="9.28515625" style="67" bestFit="1" customWidth="1"/>
    <col min="2073" max="2073" width="6.42578125" style="67" bestFit="1" customWidth="1"/>
    <col min="2074" max="2074" width="5.85546875" style="67" bestFit="1" customWidth="1"/>
    <col min="2075" max="2303" width="17.5703125" style="67"/>
    <col min="2304" max="2304" width="13" style="67" customWidth="1"/>
    <col min="2305" max="2305" width="13.140625" style="67" customWidth="1"/>
    <col min="2306" max="2306" width="31.7109375" style="67" customWidth="1"/>
    <col min="2307" max="2307" width="16.28515625" style="67" customWidth="1"/>
    <col min="2308" max="2308" width="12.140625" style="67" bestFit="1" customWidth="1"/>
    <col min="2309" max="2309" width="14" style="67" customWidth="1"/>
    <col min="2310" max="2310" width="14.85546875" style="67" customWidth="1"/>
    <col min="2311" max="2311" width="14.28515625" style="67" customWidth="1"/>
    <col min="2312" max="2312" width="12.28515625" style="67" bestFit="1" customWidth="1"/>
    <col min="2313" max="2313" width="18.140625" style="67" bestFit="1" customWidth="1"/>
    <col min="2314" max="2314" width="15.5703125" style="67" customWidth="1"/>
    <col min="2315" max="2315" width="39.42578125" style="67" customWidth="1"/>
    <col min="2316" max="2316" width="13.5703125" style="67" bestFit="1" customWidth="1"/>
    <col min="2317" max="2318" width="11.7109375" style="67" bestFit="1" customWidth="1"/>
    <col min="2319" max="2319" width="9.85546875" style="67" bestFit="1" customWidth="1"/>
    <col min="2320" max="2320" width="8.7109375" style="67" bestFit="1" customWidth="1"/>
    <col min="2321" max="2322" width="6.140625" style="67" bestFit="1" customWidth="1"/>
    <col min="2323" max="2323" width="8.140625" style="67" customWidth="1"/>
    <col min="2324" max="2325" width="5.7109375" style="67" bestFit="1" customWidth="1"/>
    <col min="2326" max="2326" width="6.5703125" style="67" bestFit="1" customWidth="1"/>
    <col min="2327" max="2328" width="9.28515625" style="67" bestFit="1" customWidth="1"/>
    <col min="2329" max="2329" width="6.42578125" style="67" bestFit="1" customWidth="1"/>
    <col min="2330" max="2330" width="5.85546875" style="67" bestFit="1" customWidth="1"/>
    <col min="2331" max="2559" width="17.5703125" style="67"/>
    <col min="2560" max="2560" width="13" style="67" customWidth="1"/>
    <col min="2561" max="2561" width="13.140625" style="67" customWidth="1"/>
    <col min="2562" max="2562" width="31.7109375" style="67" customWidth="1"/>
    <col min="2563" max="2563" width="16.28515625" style="67" customWidth="1"/>
    <col min="2564" max="2564" width="12.140625" style="67" bestFit="1" customWidth="1"/>
    <col min="2565" max="2565" width="14" style="67" customWidth="1"/>
    <col min="2566" max="2566" width="14.85546875" style="67" customWidth="1"/>
    <col min="2567" max="2567" width="14.28515625" style="67" customWidth="1"/>
    <col min="2568" max="2568" width="12.28515625" style="67" bestFit="1" customWidth="1"/>
    <col min="2569" max="2569" width="18.140625" style="67" bestFit="1" customWidth="1"/>
    <col min="2570" max="2570" width="15.5703125" style="67" customWidth="1"/>
    <col min="2571" max="2571" width="39.42578125" style="67" customWidth="1"/>
    <col min="2572" max="2572" width="13.5703125" style="67" bestFit="1" customWidth="1"/>
    <col min="2573" max="2574" width="11.7109375" style="67" bestFit="1" customWidth="1"/>
    <col min="2575" max="2575" width="9.85546875" style="67" bestFit="1" customWidth="1"/>
    <col min="2576" max="2576" width="8.7109375" style="67" bestFit="1" customWidth="1"/>
    <col min="2577" max="2578" width="6.140625" style="67" bestFit="1" customWidth="1"/>
    <col min="2579" max="2579" width="8.140625" style="67" customWidth="1"/>
    <col min="2580" max="2581" width="5.7109375" style="67" bestFit="1" customWidth="1"/>
    <col min="2582" max="2582" width="6.5703125" style="67" bestFit="1" customWidth="1"/>
    <col min="2583" max="2584" width="9.28515625" style="67" bestFit="1" customWidth="1"/>
    <col min="2585" max="2585" width="6.42578125" style="67" bestFit="1" customWidth="1"/>
    <col min="2586" max="2586" width="5.85546875" style="67" bestFit="1" customWidth="1"/>
    <col min="2587" max="2815" width="17.5703125" style="67"/>
    <col min="2816" max="2816" width="13" style="67" customWidth="1"/>
    <col min="2817" max="2817" width="13.140625" style="67" customWidth="1"/>
    <col min="2818" max="2818" width="31.7109375" style="67" customWidth="1"/>
    <col min="2819" max="2819" width="16.28515625" style="67" customWidth="1"/>
    <col min="2820" max="2820" width="12.140625" style="67" bestFit="1" customWidth="1"/>
    <col min="2821" max="2821" width="14" style="67" customWidth="1"/>
    <col min="2822" max="2822" width="14.85546875" style="67" customWidth="1"/>
    <col min="2823" max="2823" width="14.28515625" style="67" customWidth="1"/>
    <col min="2824" max="2824" width="12.28515625" style="67" bestFit="1" customWidth="1"/>
    <col min="2825" max="2825" width="18.140625" style="67" bestFit="1" customWidth="1"/>
    <col min="2826" max="2826" width="15.5703125" style="67" customWidth="1"/>
    <col min="2827" max="2827" width="39.42578125" style="67" customWidth="1"/>
    <col min="2828" max="2828" width="13.5703125" style="67" bestFit="1" customWidth="1"/>
    <col min="2829" max="2830" width="11.7109375" style="67" bestFit="1" customWidth="1"/>
    <col min="2831" max="2831" width="9.85546875" style="67" bestFit="1" customWidth="1"/>
    <col min="2832" max="2832" width="8.7109375" style="67" bestFit="1" customWidth="1"/>
    <col min="2833" max="2834" width="6.140625" style="67" bestFit="1" customWidth="1"/>
    <col min="2835" max="2835" width="8.140625" style="67" customWidth="1"/>
    <col min="2836" max="2837" width="5.7109375" style="67" bestFit="1" customWidth="1"/>
    <col min="2838" max="2838" width="6.5703125" style="67" bestFit="1" customWidth="1"/>
    <col min="2839" max="2840" width="9.28515625" style="67" bestFit="1" customWidth="1"/>
    <col min="2841" max="2841" width="6.42578125" style="67" bestFit="1" customWidth="1"/>
    <col min="2842" max="2842" width="5.85546875" style="67" bestFit="1" customWidth="1"/>
    <col min="2843" max="3071" width="17.5703125" style="67"/>
    <col min="3072" max="3072" width="13" style="67" customWidth="1"/>
    <col min="3073" max="3073" width="13.140625" style="67" customWidth="1"/>
    <col min="3074" max="3074" width="31.7109375" style="67" customWidth="1"/>
    <col min="3075" max="3075" width="16.28515625" style="67" customWidth="1"/>
    <col min="3076" max="3076" width="12.140625" style="67" bestFit="1" customWidth="1"/>
    <col min="3077" max="3077" width="14" style="67" customWidth="1"/>
    <col min="3078" max="3078" width="14.85546875" style="67" customWidth="1"/>
    <col min="3079" max="3079" width="14.28515625" style="67" customWidth="1"/>
    <col min="3080" max="3080" width="12.28515625" style="67" bestFit="1" customWidth="1"/>
    <col min="3081" max="3081" width="18.140625" style="67" bestFit="1" customWidth="1"/>
    <col min="3082" max="3082" width="15.5703125" style="67" customWidth="1"/>
    <col min="3083" max="3083" width="39.42578125" style="67" customWidth="1"/>
    <col min="3084" max="3084" width="13.5703125" style="67" bestFit="1" customWidth="1"/>
    <col min="3085" max="3086" width="11.7109375" style="67" bestFit="1" customWidth="1"/>
    <col min="3087" max="3087" width="9.85546875" style="67" bestFit="1" customWidth="1"/>
    <col min="3088" max="3088" width="8.7109375" style="67" bestFit="1" customWidth="1"/>
    <col min="3089" max="3090" width="6.140625" style="67" bestFit="1" customWidth="1"/>
    <col min="3091" max="3091" width="8.140625" style="67" customWidth="1"/>
    <col min="3092" max="3093" width="5.7109375" style="67" bestFit="1" customWidth="1"/>
    <col min="3094" max="3094" width="6.5703125" style="67" bestFit="1" customWidth="1"/>
    <col min="3095" max="3096" width="9.28515625" style="67" bestFit="1" customWidth="1"/>
    <col min="3097" max="3097" width="6.42578125" style="67" bestFit="1" customWidth="1"/>
    <col min="3098" max="3098" width="5.85546875" style="67" bestFit="1" customWidth="1"/>
    <col min="3099" max="3327" width="17.5703125" style="67"/>
    <col min="3328" max="3328" width="13" style="67" customWidth="1"/>
    <col min="3329" max="3329" width="13.140625" style="67" customWidth="1"/>
    <col min="3330" max="3330" width="31.7109375" style="67" customWidth="1"/>
    <col min="3331" max="3331" width="16.28515625" style="67" customWidth="1"/>
    <col min="3332" max="3332" width="12.140625" style="67" bestFit="1" customWidth="1"/>
    <col min="3333" max="3333" width="14" style="67" customWidth="1"/>
    <col min="3334" max="3334" width="14.85546875" style="67" customWidth="1"/>
    <col min="3335" max="3335" width="14.28515625" style="67" customWidth="1"/>
    <col min="3336" max="3336" width="12.28515625" style="67" bestFit="1" customWidth="1"/>
    <col min="3337" max="3337" width="18.140625" style="67" bestFit="1" customWidth="1"/>
    <col min="3338" max="3338" width="15.5703125" style="67" customWidth="1"/>
    <col min="3339" max="3339" width="39.42578125" style="67" customWidth="1"/>
    <col min="3340" max="3340" width="13.5703125" style="67" bestFit="1" customWidth="1"/>
    <col min="3341" max="3342" width="11.7109375" style="67" bestFit="1" customWidth="1"/>
    <col min="3343" max="3343" width="9.85546875" style="67" bestFit="1" customWidth="1"/>
    <col min="3344" max="3344" width="8.7109375" style="67" bestFit="1" customWidth="1"/>
    <col min="3345" max="3346" width="6.140625" style="67" bestFit="1" customWidth="1"/>
    <col min="3347" max="3347" width="8.140625" style="67" customWidth="1"/>
    <col min="3348" max="3349" width="5.7109375" style="67" bestFit="1" customWidth="1"/>
    <col min="3350" max="3350" width="6.5703125" style="67" bestFit="1" customWidth="1"/>
    <col min="3351" max="3352" width="9.28515625" style="67" bestFit="1" customWidth="1"/>
    <col min="3353" max="3353" width="6.42578125" style="67" bestFit="1" customWidth="1"/>
    <col min="3354" max="3354" width="5.85546875" style="67" bestFit="1" customWidth="1"/>
    <col min="3355" max="3583" width="17.5703125" style="67"/>
    <col min="3584" max="3584" width="13" style="67" customWidth="1"/>
    <col min="3585" max="3585" width="13.140625" style="67" customWidth="1"/>
    <col min="3586" max="3586" width="31.7109375" style="67" customWidth="1"/>
    <col min="3587" max="3587" width="16.28515625" style="67" customWidth="1"/>
    <col min="3588" max="3588" width="12.140625" style="67" bestFit="1" customWidth="1"/>
    <col min="3589" max="3589" width="14" style="67" customWidth="1"/>
    <col min="3590" max="3590" width="14.85546875" style="67" customWidth="1"/>
    <col min="3591" max="3591" width="14.28515625" style="67" customWidth="1"/>
    <col min="3592" max="3592" width="12.28515625" style="67" bestFit="1" customWidth="1"/>
    <col min="3593" max="3593" width="18.140625" style="67" bestFit="1" customWidth="1"/>
    <col min="3594" max="3594" width="15.5703125" style="67" customWidth="1"/>
    <col min="3595" max="3595" width="39.42578125" style="67" customWidth="1"/>
    <col min="3596" max="3596" width="13.5703125" style="67" bestFit="1" customWidth="1"/>
    <col min="3597" max="3598" width="11.7109375" style="67" bestFit="1" customWidth="1"/>
    <col min="3599" max="3599" width="9.85546875" style="67" bestFit="1" customWidth="1"/>
    <col min="3600" max="3600" width="8.7109375" style="67" bestFit="1" customWidth="1"/>
    <col min="3601" max="3602" width="6.140625" style="67" bestFit="1" customWidth="1"/>
    <col min="3603" max="3603" width="8.140625" style="67" customWidth="1"/>
    <col min="3604" max="3605" width="5.7109375" style="67" bestFit="1" customWidth="1"/>
    <col min="3606" max="3606" width="6.5703125" style="67" bestFit="1" customWidth="1"/>
    <col min="3607" max="3608" width="9.28515625" style="67" bestFit="1" customWidth="1"/>
    <col min="3609" max="3609" width="6.42578125" style="67" bestFit="1" customWidth="1"/>
    <col min="3610" max="3610" width="5.85546875" style="67" bestFit="1" customWidth="1"/>
    <col min="3611" max="3839" width="17.5703125" style="67"/>
    <col min="3840" max="3840" width="13" style="67" customWidth="1"/>
    <col min="3841" max="3841" width="13.140625" style="67" customWidth="1"/>
    <col min="3842" max="3842" width="31.7109375" style="67" customWidth="1"/>
    <col min="3843" max="3843" width="16.28515625" style="67" customWidth="1"/>
    <col min="3844" max="3844" width="12.140625" style="67" bestFit="1" customWidth="1"/>
    <col min="3845" max="3845" width="14" style="67" customWidth="1"/>
    <col min="3846" max="3846" width="14.85546875" style="67" customWidth="1"/>
    <col min="3847" max="3847" width="14.28515625" style="67" customWidth="1"/>
    <col min="3848" max="3848" width="12.28515625" style="67" bestFit="1" customWidth="1"/>
    <col min="3849" max="3849" width="18.140625" style="67" bestFit="1" customWidth="1"/>
    <col min="3850" max="3850" width="15.5703125" style="67" customWidth="1"/>
    <col min="3851" max="3851" width="39.42578125" style="67" customWidth="1"/>
    <col min="3852" max="3852" width="13.5703125" style="67" bestFit="1" customWidth="1"/>
    <col min="3853" max="3854" width="11.7109375" style="67" bestFit="1" customWidth="1"/>
    <col min="3855" max="3855" width="9.85546875" style="67" bestFit="1" customWidth="1"/>
    <col min="3856" max="3856" width="8.7109375" style="67" bestFit="1" customWidth="1"/>
    <col min="3857" max="3858" width="6.140625" style="67" bestFit="1" customWidth="1"/>
    <col min="3859" max="3859" width="8.140625" style="67" customWidth="1"/>
    <col min="3860" max="3861" width="5.7109375" style="67" bestFit="1" customWidth="1"/>
    <col min="3862" max="3862" width="6.5703125" style="67" bestFit="1" customWidth="1"/>
    <col min="3863" max="3864" width="9.28515625" style="67" bestFit="1" customWidth="1"/>
    <col min="3865" max="3865" width="6.42578125" style="67" bestFit="1" customWidth="1"/>
    <col min="3866" max="3866" width="5.85546875" style="67" bestFit="1" customWidth="1"/>
    <col min="3867" max="4095" width="17.5703125" style="67"/>
    <col min="4096" max="4096" width="13" style="67" customWidth="1"/>
    <col min="4097" max="4097" width="13.140625" style="67" customWidth="1"/>
    <col min="4098" max="4098" width="31.7109375" style="67" customWidth="1"/>
    <col min="4099" max="4099" width="16.28515625" style="67" customWidth="1"/>
    <col min="4100" max="4100" width="12.140625" style="67" bestFit="1" customWidth="1"/>
    <col min="4101" max="4101" width="14" style="67" customWidth="1"/>
    <col min="4102" max="4102" width="14.85546875" style="67" customWidth="1"/>
    <col min="4103" max="4103" width="14.28515625" style="67" customWidth="1"/>
    <col min="4104" max="4104" width="12.28515625" style="67" bestFit="1" customWidth="1"/>
    <col min="4105" max="4105" width="18.140625" style="67" bestFit="1" customWidth="1"/>
    <col min="4106" max="4106" width="15.5703125" style="67" customWidth="1"/>
    <col min="4107" max="4107" width="39.42578125" style="67" customWidth="1"/>
    <col min="4108" max="4108" width="13.5703125" style="67" bestFit="1" customWidth="1"/>
    <col min="4109" max="4110" width="11.7109375" style="67" bestFit="1" customWidth="1"/>
    <col min="4111" max="4111" width="9.85546875" style="67" bestFit="1" customWidth="1"/>
    <col min="4112" max="4112" width="8.7109375" style="67" bestFit="1" customWidth="1"/>
    <col min="4113" max="4114" width="6.140625" style="67" bestFit="1" customWidth="1"/>
    <col min="4115" max="4115" width="8.140625" style="67" customWidth="1"/>
    <col min="4116" max="4117" width="5.7109375" style="67" bestFit="1" customWidth="1"/>
    <col min="4118" max="4118" width="6.5703125" style="67" bestFit="1" customWidth="1"/>
    <col min="4119" max="4120" width="9.28515625" style="67" bestFit="1" customWidth="1"/>
    <col min="4121" max="4121" width="6.42578125" style="67" bestFit="1" customWidth="1"/>
    <col min="4122" max="4122" width="5.85546875" style="67" bestFit="1" customWidth="1"/>
    <col min="4123" max="4351" width="17.5703125" style="67"/>
    <col min="4352" max="4352" width="13" style="67" customWidth="1"/>
    <col min="4353" max="4353" width="13.140625" style="67" customWidth="1"/>
    <col min="4354" max="4354" width="31.7109375" style="67" customWidth="1"/>
    <col min="4355" max="4355" width="16.28515625" style="67" customWidth="1"/>
    <col min="4356" max="4356" width="12.140625" style="67" bestFit="1" customWidth="1"/>
    <col min="4357" max="4357" width="14" style="67" customWidth="1"/>
    <col min="4358" max="4358" width="14.85546875" style="67" customWidth="1"/>
    <col min="4359" max="4359" width="14.28515625" style="67" customWidth="1"/>
    <col min="4360" max="4360" width="12.28515625" style="67" bestFit="1" customWidth="1"/>
    <col min="4361" max="4361" width="18.140625" style="67" bestFit="1" customWidth="1"/>
    <col min="4362" max="4362" width="15.5703125" style="67" customWidth="1"/>
    <col min="4363" max="4363" width="39.42578125" style="67" customWidth="1"/>
    <col min="4364" max="4364" width="13.5703125" style="67" bestFit="1" customWidth="1"/>
    <col min="4365" max="4366" width="11.7109375" style="67" bestFit="1" customWidth="1"/>
    <col min="4367" max="4367" width="9.85546875" style="67" bestFit="1" customWidth="1"/>
    <col min="4368" max="4368" width="8.7109375" style="67" bestFit="1" customWidth="1"/>
    <col min="4369" max="4370" width="6.140625" style="67" bestFit="1" customWidth="1"/>
    <col min="4371" max="4371" width="8.140625" style="67" customWidth="1"/>
    <col min="4372" max="4373" width="5.7109375" style="67" bestFit="1" customWidth="1"/>
    <col min="4374" max="4374" width="6.5703125" style="67" bestFit="1" customWidth="1"/>
    <col min="4375" max="4376" width="9.28515625" style="67" bestFit="1" customWidth="1"/>
    <col min="4377" max="4377" width="6.42578125" style="67" bestFit="1" customWidth="1"/>
    <col min="4378" max="4378" width="5.85546875" style="67" bestFit="1" customWidth="1"/>
    <col min="4379" max="4607" width="17.5703125" style="67"/>
    <col min="4608" max="4608" width="13" style="67" customWidth="1"/>
    <col min="4609" max="4609" width="13.140625" style="67" customWidth="1"/>
    <col min="4610" max="4610" width="31.7109375" style="67" customWidth="1"/>
    <col min="4611" max="4611" width="16.28515625" style="67" customWidth="1"/>
    <col min="4612" max="4612" width="12.140625" style="67" bestFit="1" customWidth="1"/>
    <col min="4613" max="4613" width="14" style="67" customWidth="1"/>
    <col min="4614" max="4614" width="14.85546875" style="67" customWidth="1"/>
    <col min="4615" max="4615" width="14.28515625" style="67" customWidth="1"/>
    <col min="4616" max="4616" width="12.28515625" style="67" bestFit="1" customWidth="1"/>
    <col min="4617" max="4617" width="18.140625" style="67" bestFit="1" customWidth="1"/>
    <col min="4618" max="4618" width="15.5703125" style="67" customWidth="1"/>
    <col min="4619" max="4619" width="39.42578125" style="67" customWidth="1"/>
    <col min="4620" max="4620" width="13.5703125" style="67" bestFit="1" customWidth="1"/>
    <col min="4621" max="4622" width="11.7109375" style="67" bestFit="1" customWidth="1"/>
    <col min="4623" max="4623" width="9.85546875" style="67" bestFit="1" customWidth="1"/>
    <col min="4624" max="4624" width="8.7109375" style="67" bestFit="1" customWidth="1"/>
    <col min="4625" max="4626" width="6.140625" style="67" bestFit="1" customWidth="1"/>
    <col min="4627" max="4627" width="8.140625" style="67" customWidth="1"/>
    <col min="4628" max="4629" width="5.7109375" style="67" bestFit="1" customWidth="1"/>
    <col min="4630" max="4630" width="6.5703125" style="67" bestFit="1" customWidth="1"/>
    <col min="4631" max="4632" width="9.28515625" style="67" bestFit="1" customWidth="1"/>
    <col min="4633" max="4633" width="6.42578125" style="67" bestFit="1" customWidth="1"/>
    <col min="4634" max="4634" width="5.85546875" style="67" bestFit="1" customWidth="1"/>
    <col min="4635" max="4863" width="17.5703125" style="67"/>
    <col min="4864" max="4864" width="13" style="67" customWidth="1"/>
    <col min="4865" max="4865" width="13.140625" style="67" customWidth="1"/>
    <col min="4866" max="4866" width="31.7109375" style="67" customWidth="1"/>
    <col min="4867" max="4867" width="16.28515625" style="67" customWidth="1"/>
    <col min="4868" max="4868" width="12.140625" style="67" bestFit="1" customWidth="1"/>
    <col min="4869" max="4869" width="14" style="67" customWidth="1"/>
    <col min="4870" max="4870" width="14.85546875" style="67" customWidth="1"/>
    <col min="4871" max="4871" width="14.28515625" style="67" customWidth="1"/>
    <col min="4872" max="4872" width="12.28515625" style="67" bestFit="1" customWidth="1"/>
    <col min="4873" max="4873" width="18.140625" style="67" bestFit="1" customWidth="1"/>
    <col min="4874" max="4874" width="15.5703125" style="67" customWidth="1"/>
    <col min="4875" max="4875" width="39.42578125" style="67" customWidth="1"/>
    <col min="4876" max="4876" width="13.5703125" style="67" bestFit="1" customWidth="1"/>
    <col min="4877" max="4878" width="11.7109375" style="67" bestFit="1" customWidth="1"/>
    <col min="4879" max="4879" width="9.85546875" style="67" bestFit="1" customWidth="1"/>
    <col min="4880" max="4880" width="8.7109375" style="67" bestFit="1" customWidth="1"/>
    <col min="4881" max="4882" width="6.140625" style="67" bestFit="1" customWidth="1"/>
    <col min="4883" max="4883" width="8.140625" style="67" customWidth="1"/>
    <col min="4884" max="4885" width="5.7109375" style="67" bestFit="1" customWidth="1"/>
    <col min="4886" max="4886" width="6.5703125" style="67" bestFit="1" customWidth="1"/>
    <col min="4887" max="4888" width="9.28515625" style="67" bestFit="1" customWidth="1"/>
    <col min="4889" max="4889" width="6.42578125" style="67" bestFit="1" customWidth="1"/>
    <col min="4890" max="4890" width="5.85546875" style="67" bestFit="1" customWidth="1"/>
    <col min="4891" max="5119" width="17.5703125" style="67"/>
    <col min="5120" max="5120" width="13" style="67" customWidth="1"/>
    <col min="5121" max="5121" width="13.140625" style="67" customWidth="1"/>
    <col min="5122" max="5122" width="31.7109375" style="67" customWidth="1"/>
    <col min="5123" max="5123" width="16.28515625" style="67" customWidth="1"/>
    <col min="5124" max="5124" width="12.140625" style="67" bestFit="1" customWidth="1"/>
    <col min="5125" max="5125" width="14" style="67" customWidth="1"/>
    <col min="5126" max="5126" width="14.85546875" style="67" customWidth="1"/>
    <col min="5127" max="5127" width="14.28515625" style="67" customWidth="1"/>
    <col min="5128" max="5128" width="12.28515625" style="67" bestFit="1" customWidth="1"/>
    <col min="5129" max="5129" width="18.140625" style="67" bestFit="1" customWidth="1"/>
    <col min="5130" max="5130" width="15.5703125" style="67" customWidth="1"/>
    <col min="5131" max="5131" width="39.42578125" style="67" customWidth="1"/>
    <col min="5132" max="5132" width="13.5703125" style="67" bestFit="1" customWidth="1"/>
    <col min="5133" max="5134" width="11.7109375" style="67" bestFit="1" customWidth="1"/>
    <col min="5135" max="5135" width="9.85546875" style="67" bestFit="1" customWidth="1"/>
    <col min="5136" max="5136" width="8.7109375" style="67" bestFit="1" customWidth="1"/>
    <col min="5137" max="5138" width="6.140625" style="67" bestFit="1" customWidth="1"/>
    <col min="5139" max="5139" width="8.140625" style="67" customWidth="1"/>
    <col min="5140" max="5141" width="5.7109375" style="67" bestFit="1" customWidth="1"/>
    <col min="5142" max="5142" width="6.5703125" style="67" bestFit="1" customWidth="1"/>
    <col min="5143" max="5144" width="9.28515625" style="67" bestFit="1" customWidth="1"/>
    <col min="5145" max="5145" width="6.42578125" style="67" bestFit="1" customWidth="1"/>
    <col min="5146" max="5146" width="5.85546875" style="67" bestFit="1" customWidth="1"/>
    <col min="5147" max="5375" width="17.5703125" style="67"/>
    <col min="5376" max="5376" width="13" style="67" customWidth="1"/>
    <col min="5377" max="5377" width="13.140625" style="67" customWidth="1"/>
    <col min="5378" max="5378" width="31.7109375" style="67" customWidth="1"/>
    <col min="5379" max="5379" width="16.28515625" style="67" customWidth="1"/>
    <col min="5380" max="5380" width="12.140625" style="67" bestFit="1" customWidth="1"/>
    <col min="5381" max="5381" width="14" style="67" customWidth="1"/>
    <col min="5382" max="5382" width="14.85546875" style="67" customWidth="1"/>
    <col min="5383" max="5383" width="14.28515625" style="67" customWidth="1"/>
    <col min="5384" max="5384" width="12.28515625" style="67" bestFit="1" customWidth="1"/>
    <col min="5385" max="5385" width="18.140625" style="67" bestFit="1" customWidth="1"/>
    <col min="5386" max="5386" width="15.5703125" style="67" customWidth="1"/>
    <col min="5387" max="5387" width="39.42578125" style="67" customWidth="1"/>
    <col min="5388" max="5388" width="13.5703125" style="67" bestFit="1" customWidth="1"/>
    <col min="5389" max="5390" width="11.7109375" style="67" bestFit="1" customWidth="1"/>
    <col min="5391" max="5391" width="9.85546875" style="67" bestFit="1" customWidth="1"/>
    <col min="5392" max="5392" width="8.7109375" style="67" bestFit="1" customWidth="1"/>
    <col min="5393" max="5394" width="6.140625" style="67" bestFit="1" customWidth="1"/>
    <col min="5395" max="5395" width="8.140625" style="67" customWidth="1"/>
    <col min="5396" max="5397" width="5.7109375" style="67" bestFit="1" customWidth="1"/>
    <col min="5398" max="5398" width="6.5703125" style="67" bestFit="1" customWidth="1"/>
    <col min="5399" max="5400" width="9.28515625" style="67" bestFit="1" customWidth="1"/>
    <col min="5401" max="5401" width="6.42578125" style="67" bestFit="1" customWidth="1"/>
    <col min="5402" max="5402" width="5.85546875" style="67" bestFit="1" customWidth="1"/>
    <col min="5403" max="5631" width="17.5703125" style="67"/>
    <col min="5632" max="5632" width="13" style="67" customWidth="1"/>
    <col min="5633" max="5633" width="13.140625" style="67" customWidth="1"/>
    <col min="5634" max="5634" width="31.7109375" style="67" customWidth="1"/>
    <col min="5635" max="5635" width="16.28515625" style="67" customWidth="1"/>
    <col min="5636" max="5636" width="12.140625" style="67" bestFit="1" customWidth="1"/>
    <col min="5637" max="5637" width="14" style="67" customWidth="1"/>
    <col min="5638" max="5638" width="14.85546875" style="67" customWidth="1"/>
    <col min="5639" max="5639" width="14.28515625" style="67" customWidth="1"/>
    <col min="5640" max="5640" width="12.28515625" style="67" bestFit="1" customWidth="1"/>
    <col min="5641" max="5641" width="18.140625" style="67" bestFit="1" customWidth="1"/>
    <col min="5642" max="5642" width="15.5703125" style="67" customWidth="1"/>
    <col min="5643" max="5643" width="39.42578125" style="67" customWidth="1"/>
    <col min="5644" max="5644" width="13.5703125" style="67" bestFit="1" customWidth="1"/>
    <col min="5645" max="5646" width="11.7109375" style="67" bestFit="1" customWidth="1"/>
    <col min="5647" max="5647" width="9.85546875" style="67" bestFit="1" customWidth="1"/>
    <col min="5648" max="5648" width="8.7109375" style="67" bestFit="1" customWidth="1"/>
    <col min="5649" max="5650" width="6.140625" style="67" bestFit="1" customWidth="1"/>
    <col min="5651" max="5651" width="8.140625" style="67" customWidth="1"/>
    <col min="5652" max="5653" width="5.7109375" style="67" bestFit="1" customWidth="1"/>
    <col min="5654" max="5654" width="6.5703125" style="67" bestFit="1" customWidth="1"/>
    <col min="5655" max="5656" width="9.28515625" style="67" bestFit="1" customWidth="1"/>
    <col min="5657" max="5657" width="6.42578125" style="67" bestFit="1" customWidth="1"/>
    <col min="5658" max="5658" width="5.85546875" style="67" bestFit="1" customWidth="1"/>
    <col min="5659" max="5887" width="17.5703125" style="67"/>
    <col min="5888" max="5888" width="13" style="67" customWidth="1"/>
    <col min="5889" max="5889" width="13.140625" style="67" customWidth="1"/>
    <col min="5890" max="5890" width="31.7109375" style="67" customWidth="1"/>
    <col min="5891" max="5891" width="16.28515625" style="67" customWidth="1"/>
    <col min="5892" max="5892" width="12.140625" style="67" bestFit="1" customWidth="1"/>
    <col min="5893" max="5893" width="14" style="67" customWidth="1"/>
    <col min="5894" max="5894" width="14.85546875" style="67" customWidth="1"/>
    <col min="5895" max="5895" width="14.28515625" style="67" customWidth="1"/>
    <col min="5896" max="5896" width="12.28515625" style="67" bestFit="1" customWidth="1"/>
    <col min="5897" max="5897" width="18.140625" style="67" bestFit="1" customWidth="1"/>
    <col min="5898" max="5898" width="15.5703125" style="67" customWidth="1"/>
    <col min="5899" max="5899" width="39.42578125" style="67" customWidth="1"/>
    <col min="5900" max="5900" width="13.5703125" style="67" bestFit="1" customWidth="1"/>
    <col min="5901" max="5902" width="11.7109375" style="67" bestFit="1" customWidth="1"/>
    <col min="5903" max="5903" width="9.85546875" style="67" bestFit="1" customWidth="1"/>
    <col min="5904" max="5904" width="8.7109375" style="67" bestFit="1" customWidth="1"/>
    <col min="5905" max="5906" width="6.140625" style="67" bestFit="1" customWidth="1"/>
    <col min="5907" max="5907" width="8.140625" style="67" customWidth="1"/>
    <col min="5908" max="5909" width="5.7109375" style="67" bestFit="1" customWidth="1"/>
    <col min="5910" max="5910" width="6.5703125" style="67" bestFit="1" customWidth="1"/>
    <col min="5911" max="5912" width="9.28515625" style="67" bestFit="1" customWidth="1"/>
    <col min="5913" max="5913" width="6.42578125" style="67" bestFit="1" customWidth="1"/>
    <col min="5914" max="5914" width="5.85546875" style="67" bestFit="1" customWidth="1"/>
    <col min="5915" max="6143" width="17.5703125" style="67"/>
    <col min="6144" max="6144" width="13" style="67" customWidth="1"/>
    <col min="6145" max="6145" width="13.140625" style="67" customWidth="1"/>
    <col min="6146" max="6146" width="31.7109375" style="67" customWidth="1"/>
    <col min="6147" max="6147" width="16.28515625" style="67" customWidth="1"/>
    <col min="6148" max="6148" width="12.140625" style="67" bestFit="1" customWidth="1"/>
    <col min="6149" max="6149" width="14" style="67" customWidth="1"/>
    <col min="6150" max="6150" width="14.85546875" style="67" customWidth="1"/>
    <col min="6151" max="6151" width="14.28515625" style="67" customWidth="1"/>
    <col min="6152" max="6152" width="12.28515625" style="67" bestFit="1" customWidth="1"/>
    <col min="6153" max="6153" width="18.140625" style="67" bestFit="1" customWidth="1"/>
    <col min="6154" max="6154" width="15.5703125" style="67" customWidth="1"/>
    <col min="6155" max="6155" width="39.42578125" style="67" customWidth="1"/>
    <col min="6156" max="6156" width="13.5703125" style="67" bestFit="1" customWidth="1"/>
    <col min="6157" max="6158" width="11.7109375" style="67" bestFit="1" customWidth="1"/>
    <col min="6159" max="6159" width="9.85546875" style="67" bestFit="1" customWidth="1"/>
    <col min="6160" max="6160" width="8.7109375" style="67" bestFit="1" customWidth="1"/>
    <col min="6161" max="6162" width="6.140625" style="67" bestFit="1" customWidth="1"/>
    <col min="6163" max="6163" width="8.140625" style="67" customWidth="1"/>
    <col min="6164" max="6165" width="5.7109375" style="67" bestFit="1" customWidth="1"/>
    <col min="6166" max="6166" width="6.5703125" style="67" bestFit="1" customWidth="1"/>
    <col min="6167" max="6168" width="9.28515625" style="67" bestFit="1" customWidth="1"/>
    <col min="6169" max="6169" width="6.42578125" style="67" bestFit="1" customWidth="1"/>
    <col min="6170" max="6170" width="5.85546875" style="67" bestFit="1" customWidth="1"/>
    <col min="6171" max="6399" width="17.5703125" style="67"/>
    <col min="6400" max="6400" width="13" style="67" customWidth="1"/>
    <col min="6401" max="6401" width="13.140625" style="67" customWidth="1"/>
    <col min="6402" max="6402" width="31.7109375" style="67" customWidth="1"/>
    <col min="6403" max="6403" width="16.28515625" style="67" customWidth="1"/>
    <col min="6404" max="6404" width="12.140625" style="67" bestFit="1" customWidth="1"/>
    <col min="6405" max="6405" width="14" style="67" customWidth="1"/>
    <col min="6406" max="6406" width="14.85546875" style="67" customWidth="1"/>
    <col min="6407" max="6407" width="14.28515625" style="67" customWidth="1"/>
    <col min="6408" max="6408" width="12.28515625" style="67" bestFit="1" customWidth="1"/>
    <col min="6409" max="6409" width="18.140625" style="67" bestFit="1" customWidth="1"/>
    <col min="6410" max="6410" width="15.5703125" style="67" customWidth="1"/>
    <col min="6411" max="6411" width="39.42578125" style="67" customWidth="1"/>
    <col min="6412" max="6412" width="13.5703125" style="67" bestFit="1" customWidth="1"/>
    <col min="6413" max="6414" width="11.7109375" style="67" bestFit="1" customWidth="1"/>
    <col min="6415" max="6415" width="9.85546875" style="67" bestFit="1" customWidth="1"/>
    <col min="6416" max="6416" width="8.7109375" style="67" bestFit="1" customWidth="1"/>
    <col min="6417" max="6418" width="6.140625" style="67" bestFit="1" customWidth="1"/>
    <col min="6419" max="6419" width="8.140625" style="67" customWidth="1"/>
    <col min="6420" max="6421" width="5.7109375" style="67" bestFit="1" customWidth="1"/>
    <col min="6422" max="6422" width="6.5703125" style="67" bestFit="1" customWidth="1"/>
    <col min="6423" max="6424" width="9.28515625" style="67" bestFit="1" customWidth="1"/>
    <col min="6425" max="6425" width="6.42578125" style="67" bestFit="1" customWidth="1"/>
    <col min="6426" max="6426" width="5.85546875" style="67" bestFit="1" customWidth="1"/>
    <col min="6427" max="6655" width="17.5703125" style="67"/>
    <col min="6656" max="6656" width="13" style="67" customWidth="1"/>
    <col min="6657" max="6657" width="13.140625" style="67" customWidth="1"/>
    <col min="6658" max="6658" width="31.7109375" style="67" customWidth="1"/>
    <col min="6659" max="6659" width="16.28515625" style="67" customWidth="1"/>
    <col min="6660" max="6660" width="12.140625" style="67" bestFit="1" customWidth="1"/>
    <col min="6661" max="6661" width="14" style="67" customWidth="1"/>
    <col min="6662" max="6662" width="14.85546875" style="67" customWidth="1"/>
    <col min="6663" max="6663" width="14.28515625" style="67" customWidth="1"/>
    <col min="6664" max="6664" width="12.28515625" style="67" bestFit="1" customWidth="1"/>
    <col min="6665" max="6665" width="18.140625" style="67" bestFit="1" customWidth="1"/>
    <col min="6666" max="6666" width="15.5703125" style="67" customWidth="1"/>
    <col min="6667" max="6667" width="39.42578125" style="67" customWidth="1"/>
    <col min="6668" max="6668" width="13.5703125" style="67" bestFit="1" customWidth="1"/>
    <col min="6669" max="6670" width="11.7109375" style="67" bestFit="1" customWidth="1"/>
    <col min="6671" max="6671" width="9.85546875" style="67" bestFit="1" customWidth="1"/>
    <col min="6672" max="6672" width="8.7109375" style="67" bestFit="1" customWidth="1"/>
    <col min="6673" max="6674" width="6.140625" style="67" bestFit="1" customWidth="1"/>
    <col min="6675" max="6675" width="8.140625" style="67" customWidth="1"/>
    <col min="6676" max="6677" width="5.7109375" style="67" bestFit="1" customWidth="1"/>
    <col min="6678" max="6678" width="6.5703125" style="67" bestFit="1" customWidth="1"/>
    <col min="6679" max="6680" width="9.28515625" style="67" bestFit="1" customWidth="1"/>
    <col min="6681" max="6681" width="6.42578125" style="67" bestFit="1" customWidth="1"/>
    <col min="6682" max="6682" width="5.85546875" style="67" bestFit="1" customWidth="1"/>
    <col min="6683" max="6911" width="17.5703125" style="67"/>
    <col min="6912" max="6912" width="13" style="67" customWidth="1"/>
    <col min="6913" max="6913" width="13.140625" style="67" customWidth="1"/>
    <col min="6914" max="6914" width="31.7109375" style="67" customWidth="1"/>
    <col min="6915" max="6915" width="16.28515625" style="67" customWidth="1"/>
    <col min="6916" max="6916" width="12.140625" style="67" bestFit="1" customWidth="1"/>
    <col min="6917" max="6917" width="14" style="67" customWidth="1"/>
    <col min="6918" max="6918" width="14.85546875" style="67" customWidth="1"/>
    <col min="6919" max="6919" width="14.28515625" style="67" customWidth="1"/>
    <col min="6920" max="6920" width="12.28515625" style="67" bestFit="1" customWidth="1"/>
    <col min="6921" max="6921" width="18.140625" style="67" bestFit="1" customWidth="1"/>
    <col min="6922" max="6922" width="15.5703125" style="67" customWidth="1"/>
    <col min="6923" max="6923" width="39.42578125" style="67" customWidth="1"/>
    <col min="6924" max="6924" width="13.5703125" style="67" bestFit="1" customWidth="1"/>
    <col min="6925" max="6926" width="11.7109375" style="67" bestFit="1" customWidth="1"/>
    <col min="6927" max="6927" width="9.85546875" style="67" bestFit="1" customWidth="1"/>
    <col min="6928" max="6928" width="8.7109375" style="67" bestFit="1" customWidth="1"/>
    <col min="6929" max="6930" width="6.140625" style="67" bestFit="1" customWidth="1"/>
    <col min="6931" max="6931" width="8.140625" style="67" customWidth="1"/>
    <col min="6932" max="6933" width="5.7109375" style="67" bestFit="1" customWidth="1"/>
    <col min="6934" max="6934" width="6.5703125" style="67" bestFit="1" customWidth="1"/>
    <col min="6935" max="6936" width="9.28515625" style="67" bestFit="1" customWidth="1"/>
    <col min="6937" max="6937" width="6.42578125" style="67" bestFit="1" customWidth="1"/>
    <col min="6938" max="6938" width="5.85546875" style="67" bestFit="1" customWidth="1"/>
    <col min="6939" max="7167" width="17.5703125" style="67"/>
    <col min="7168" max="7168" width="13" style="67" customWidth="1"/>
    <col min="7169" max="7169" width="13.140625" style="67" customWidth="1"/>
    <col min="7170" max="7170" width="31.7109375" style="67" customWidth="1"/>
    <col min="7171" max="7171" width="16.28515625" style="67" customWidth="1"/>
    <col min="7172" max="7172" width="12.140625" style="67" bestFit="1" customWidth="1"/>
    <col min="7173" max="7173" width="14" style="67" customWidth="1"/>
    <col min="7174" max="7174" width="14.85546875" style="67" customWidth="1"/>
    <col min="7175" max="7175" width="14.28515625" style="67" customWidth="1"/>
    <col min="7176" max="7176" width="12.28515625" style="67" bestFit="1" customWidth="1"/>
    <col min="7177" max="7177" width="18.140625" style="67" bestFit="1" customWidth="1"/>
    <col min="7178" max="7178" width="15.5703125" style="67" customWidth="1"/>
    <col min="7179" max="7179" width="39.42578125" style="67" customWidth="1"/>
    <col min="7180" max="7180" width="13.5703125" style="67" bestFit="1" customWidth="1"/>
    <col min="7181" max="7182" width="11.7109375" style="67" bestFit="1" customWidth="1"/>
    <col min="7183" max="7183" width="9.85546875" style="67" bestFit="1" customWidth="1"/>
    <col min="7184" max="7184" width="8.7109375" style="67" bestFit="1" customWidth="1"/>
    <col min="7185" max="7186" width="6.140625" style="67" bestFit="1" customWidth="1"/>
    <col min="7187" max="7187" width="8.140625" style="67" customWidth="1"/>
    <col min="7188" max="7189" width="5.7109375" style="67" bestFit="1" customWidth="1"/>
    <col min="7190" max="7190" width="6.5703125" style="67" bestFit="1" customWidth="1"/>
    <col min="7191" max="7192" width="9.28515625" style="67" bestFit="1" customWidth="1"/>
    <col min="7193" max="7193" width="6.42578125" style="67" bestFit="1" customWidth="1"/>
    <col min="7194" max="7194" width="5.85546875" style="67" bestFit="1" customWidth="1"/>
    <col min="7195" max="7423" width="17.5703125" style="67"/>
    <col min="7424" max="7424" width="13" style="67" customWidth="1"/>
    <col min="7425" max="7425" width="13.140625" style="67" customWidth="1"/>
    <col min="7426" max="7426" width="31.7109375" style="67" customWidth="1"/>
    <col min="7427" max="7427" width="16.28515625" style="67" customWidth="1"/>
    <col min="7428" max="7428" width="12.140625" style="67" bestFit="1" customWidth="1"/>
    <col min="7429" max="7429" width="14" style="67" customWidth="1"/>
    <col min="7430" max="7430" width="14.85546875" style="67" customWidth="1"/>
    <col min="7431" max="7431" width="14.28515625" style="67" customWidth="1"/>
    <col min="7432" max="7432" width="12.28515625" style="67" bestFit="1" customWidth="1"/>
    <col min="7433" max="7433" width="18.140625" style="67" bestFit="1" customWidth="1"/>
    <col min="7434" max="7434" width="15.5703125" style="67" customWidth="1"/>
    <col min="7435" max="7435" width="39.42578125" style="67" customWidth="1"/>
    <col min="7436" max="7436" width="13.5703125" style="67" bestFit="1" customWidth="1"/>
    <col min="7437" max="7438" width="11.7109375" style="67" bestFit="1" customWidth="1"/>
    <col min="7439" max="7439" width="9.85546875" style="67" bestFit="1" customWidth="1"/>
    <col min="7440" max="7440" width="8.7109375" style="67" bestFit="1" customWidth="1"/>
    <col min="7441" max="7442" width="6.140625" style="67" bestFit="1" customWidth="1"/>
    <col min="7443" max="7443" width="8.140625" style="67" customWidth="1"/>
    <col min="7444" max="7445" width="5.7109375" style="67" bestFit="1" customWidth="1"/>
    <col min="7446" max="7446" width="6.5703125" style="67" bestFit="1" customWidth="1"/>
    <col min="7447" max="7448" width="9.28515625" style="67" bestFit="1" customWidth="1"/>
    <col min="7449" max="7449" width="6.42578125" style="67" bestFit="1" customWidth="1"/>
    <col min="7450" max="7450" width="5.85546875" style="67" bestFit="1" customWidth="1"/>
    <col min="7451" max="7679" width="17.5703125" style="67"/>
    <col min="7680" max="7680" width="13" style="67" customWidth="1"/>
    <col min="7681" max="7681" width="13.140625" style="67" customWidth="1"/>
    <col min="7682" max="7682" width="31.7109375" style="67" customWidth="1"/>
    <col min="7683" max="7683" width="16.28515625" style="67" customWidth="1"/>
    <col min="7684" max="7684" width="12.140625" style="67" bestFit="1" customWidth="1"/>
    <col min="7685" max="7685" width="14" style="67" customWidth="1"/>
    <col min="7686" max="7686" width="14.85546875" style="67" customWidth="1"/>
    <col min="7687" max="7687" width="14.28515625" style="67" customWidth="1"/>
    <col min="7688" max="7688" width="12.28515625" style="67" bestFit="1" customWidth="1"/>
    <col min="7689" max="7689" width="18.140625" style="67" bestFit="1" customWidth="1"/>
    <col min="7690" max="7690" width="15.5703125" style="67" customWidth="1"/>
    <col min="7691" max="7691" width="39.42578125" style="67" customWidth="1"/>
    <col min="7692" max="7692" width="13.5703125" style="67" bestFit="1" customWidth="1"/>
    <col min="7693" max="7694" width="11.7109375" style="67" bestFit="1" customWidth="1"/>
    <col min="7695" max="7695" width="9.85546875" style="67" bestFit="1" customWidth="1"/>
    <col min="7696" max="7696" width="8.7109375" style="67" bestFit="1" customWidth="1"/>
    <col min="7697" max="7698" width="6.140625" style="67" bestFit="1" customWidth="1"/>
    <col min="7699" max="7699" width="8.140625" style="67" customWidth="1"/>
    <col min="7700" max="7701" width="5.7109375" style="67" bestFit="1" customWidth="1"/>
    <col min="7702" max="7702" width="6.5703125" style="67" bestFit="1" customWidth="1"/>
    <col min="7703" max="7704" width="9.28515625" style="67" bestFit="1" customWidth="1"/>
    <col min="7705" max="7705" width="6.42578125" style="67" bestFit="1" customWidth="1"/>
    <col min="7706" max="7706" width="5.85546875" style="67" bestFit="1" customWidth="1"/>
    <col min="7707" max="7935" width="17.5703125" style="67"/>
    <col min="7936" max="7936" width="13" style="67" customWidth="1"/>
    <col min="7937" max="7937" width="13.140625" style="67" customWidth="1"/>
    <col min="7938" max="7938" width="31.7109375" style="67" customWidth="1"/>
    <col min="7939" max="7939" width="16.28515625" style="67" customWidth="1"/>
    <col min="7940" max="7940" width="12.140625" style="67" bestFit="1" customWidth="1"/>
    <col min="7941" max="7941" width="14" style="67" customWidth="1"/>
    <col min="7942" max="7942" width="14.85546875" style="67" customWidth="1"/>
    <col min="7943" max="7943" width="14.28515625" style="67" customWidth="1"/>
    <col min="7944" max="7944" width="12.28515625" style="67" bestFit="1" customWidth="1"/>
    <col min="7945" max="7945" width="18.140625" style="67" bestFit="1" customWidth="1"/>
    <col min="7946" max="7946" width="15.5703125" style="67" customWidth="1"/>
    <col min="7947" max="7947" width="39.42578125" style="67" customWidth="1"/>
    <col min="7948" max="7948" width="13.5703125" style="67" bestFit="1" customWidth="1"/>
    <col min="7949" max="7950" width="11.7109375" style="67" bestFit="1" customWidth="1"/>
    <col min="7951" max="7951" width="9.85546875" style="67" bestFit="1" customWidth="1"/>
    <col min="7952" max="7952" width="8.7109375" style="67" bestFit="1" customWidth="1"/>
    <col min="7953" max="7954" width="6.140625" style="67" bestFit="1" customWidth="1"/>
    <col min="7955" max="7955" width="8.140625" style="67" customWidth="1"/>
    <col min="7956" max="7957" width="5.7109375" style="67" bestFit="1" customWidth="1"/>
    <col min="7958" max="7958" width="6.5703125" style="67" bestFit="1" customWidth="1"/>
    <col min="7959" max="7960" width="9.28515625" style="67" bestFit="1" customWidth="1"/>
    <col min="7961" max="7961" width="6.42578125" style="67" bestFit="1" customWidth="1"/>
    <col min="7962" max="7962" width="5.85546875" style="67" bestFit="1" customWidth="1"/>
    <col min="7963" max="8191" width="17.5703125" style="67"/>
    <col min="8192" max="8192" width="13" style="67" customWidth="1"/>
    <col min="8193" max="8193" width="13.140625" style="67" customWidth="1"/>
    <col min="8194" max="8194" width="31.7109375" style="67" customWidth="1"/>
    <col min="8195" max="8195" width="16.28515625" style="67" customWidth="1"/>
    <col min="8196" max="8196" width="12.140625" style="67" bestFit="1" customWidth="1"/>
    <col min="8197" max="8197" width="14" style="67" customWidth="1"/>
    <col min="8198" max="8198" width="14.85546875" style="67" customWidth="1"/>
    <col min="8199" max="8199" width="14.28515625" style="67" customWidth="1"/>
    <col min="8200" max="8200" width="12.28515625" style="67" bestFit="1" customWidth="1"/>
    <col min="8201" max="8201" width="18.140625" style="67" bestFit="1" customWidth="1"/>
    <col min="8202" max="8202" width="15.5703125" style="67" customWidth="1"/>
    <col min="8203" max="8203" width="39.42578125" style="67" customWidth="1"/>
    <col min="8204" max="8204" width="13.5703125" style="67" bestFit="1" customWidth="1"/>
    <col min="8205" max="8206" width="11.7109375" style="67" bestFit="1" customWidth="1"/>
    <col min="8207" max="8207" width="9.85546875" style="67" bestFit="1" customWidth="1"/>
    <col min="8208" max="8208" width="8.7109375" style="67" bestFit="1" customWidth="1"/>
    <col min="8209" max="8210" width="6.140625" style="67" bestFit="1" customWidth="1"/>
    <col min="8211" max="8211" width="8.140625" style="67" customWidth="1"/>
    <col min="8212" max="8213" width="5.7109375" style="67" bestFit="1" customWidth="1"/>
    <col min="8214" max="8214" width="6.5703125" style="67" bestFit="1" customWidth="1"/>
    <col min="8215" max="8216" width="9.28515625" style="67" bestFit="1" customWidth="1"/>
    <col min="8217" max="8217" width="6.42578125" style="67" bestFit="1" customWidth="1"/>
    <col min="8218" max="8218" width="5.85546875" style="67" bestFit="1" customWidth="1"/>
    <col min="8219" max="8447" width="17.5703125" style="67"/>
    <col min="8448" max="8448" width="13" style="67" customWidth="1"/>
    <col min="8449" max="8449" width="13.140625" style="67" customWidth="1"/>
    <col min="8450" max="8450" width="31.7109375" style="67" customWidth="1"/>
    <col min="8451" max="8451" width="16.28515625" style="67" customWidth="1"/>
    <col min="8452" max="8452" width="12.140625" style="67" bestFit="1" customWidth="1"/>
    <col min="8453" max="8453" width="14" style="67" customWidth="1"/>
    <col min="8454" max="8454" width="14.85546875" style="67" customWidth="1"/>
    <col min="8455" max="8455" width="14.28515625" style="67" customWidth="1"/>
    <col min="8456" max="8456" width="12.28515625" style="67" bestFit="1" customWidth="1"/>
    <col min="8457" max="8457" width="18.140625" style="67" bestFit="1" customWidth="1"/>
    <col min="8458" max="8458" width="15.5703125" style="67" customWidth="1"/>
    <col min="8459" max="8459" width="39.42578125" style="67" customWidth="1"/>
    <col min="8460" max="8460" width="13.5703125" style="67" bestFit="1" customWidth="1"/>
    <col min="8461" max="8462" width="11.7109375" style="67" bestFit="1" customWidth="1"/>
    <col min="8463" max="8463" width="9.85546875" style="67" bestFit="1" customWidth="1"/>
    <col min="8464" max="8464" width="8.7109375" style="67" bestFit="1" customWidth="1"/>
    <col min="8465" max="8466" width="6.140625" style="67" bestFit="1" customWidth="1"/>
    <col min="8467" max="8467" width="8.140625" style="67" customWidth="1"/>
    <col min="8468" max="8469" width="5.7109375" style="67" bestFit="1" customWidth="1"/>
    <col min="8470" max="8470" width="6.5703125" style="67" bestFit="1" customWidth="1"/>
    <col min="8471" max="8472" width="9.28515625" style="67" bestFit="1" customWidth="1"/>
    <col min="8473" max="8473" width="6.42578125" style="67" bestFit="1" customWidth="1"/>
    <col min="8474" max="8474" width="5.85546875" style="67" bestFit="1" customWidth="1"/>
    <col min="8475" max="8703" width="17.5703125" style="67"/>
    <col min="8704" max="8704" width="13" style="67" customWidth="1"/>
    <col min="8705" max="8705" width="13.140625" style="67" customWidth="1"/>
    <col min="8706" max="8706" width="31.7109375" style="67" customWidth="1"/>
    <col min="8707" max="8707" width="16.28515625" style="67" customWidth="1"/>
    <col min="8708" max="8708" width="12.140625" style="67" bestFit="1" customWidth="1"/>
    <col min="8709" max="8709" width="14" style="67" customWidth="1"/>
    <col min="8710" max="8710" width="14.85546875" style="67" customWidth="1"/>
    <col min="8711" max="8711" width="14.28515625" style="67" customWidth="1"/>
    <col min="8712" max="8712" width="12.28515625" style="67" bestFit="1" customWidth="1"/>
    <col min="8713" max="8713" width="18.140625" style="67" bestFit="1" customWidth="1"/>
    <col min="8714" max="8714" width="15.5703125" style="67" customWidth="1"/>
    <col min="8715" max="8715" width="39.42578125" style="67" customWidth="1"/>
    <col min="8716" max="8716" width="13.5703125" style="67" bestFit="1" customWidth="1"/>
    <col min="8717" max="8718" width="11.7109375" style="67" bestFit="1" customWidth="1"/>
    <col min="8719" max="8719" width="9.85546875" style="67" bestFit="1" customWidth="1"/>
    <col min="8720" max="8720" width="8.7109375" style="67" bestFit="1" customWidth="1"/>
    <col min="8721" max="8722" width="6.140625" style="67" bestFit="1" customWidth="1"/>
    <col min="8723" max="8723" width="8.140625" style="67" customWidth="1"/>
    <col min="8724" max="8725" width="5.7109375" style="67" bestFit="1" customWidth="1"/>
    <col min="8726" max="8726" width="6.5703125" style="67" bestFit="1" customWidth="1"/>
    <col min="8727" max="8728" width="9.28515625" style="67" bestFit="1" customWidth="1"/>
    <col min="8729" max="8729" width="6.42578125" style="67" bestFit="1" customWidth="1"/>
    <col min="8730" max="8730" width="5.85546875" style="67" bestFit="1" customWidth="1"/>
    <col min="8731" max="8959" width="17.5703125" style="67"/>
    <col min="8960" max="8960" width="13" style="67" customWidth="1"/>
    <col min="8961" max="8961" width="13.140625" style="67" customWidth="1"/>
    <col min="8962" max="8962" width="31.7109375" style="67" customWidth="1"/>
    <col min="8963" max="8963" width="16.28515625" style="67" customWidth="1"/>
    <col min="8964" max="8964" width="12.140625" style="67" bestFit="1" customWidth="1"/>
    <col min="8965" max="8965" width="14" style="67" customWidth="1"/>
    <col min="8966" max="8966" width="14.85546875" style="67" customWidth="1"/>
    <col min="8967" max="8967" width="14.28515625" style="67" customWidth="1"/>
    <col min="8968" max="8968" width="12.28515625" style="67" bestFit="1" customWidth="1"/>
    <col min="8969" max="8969" width="18.140625" style="67" bestFit="1" customWidth="1"/>
    <col min="8970" max="8970" width="15.5703125" style="67" customWidth="1"/>
    <col min="8971" max="8971" width="39.42578125" style="67" customWidth="1"/>
    <col min="8972" max="8972" width="13.5703125" style="67" bestFit="1" customWidth="1"/>
    <col min="8973" max="8974" width="11.7109375" style="67" bestFit="1" customWidth="1"/>
    <col min="8975" max="8975" width="9.85546875" style="67" bestFit="1" customWidth="1"/>
    <col min="8976" max="8976" width="8.7109375" style="67" bestFit="1" customWidth="1"/>
    <col min="8977" max="8978" width="6.140625" style="67" bestFit="1" customWidth="1"/>
    <col min="8979" max="8979" width="8.140625" style="67" customWidth="1"/>
    <col min="8980" max="8981" width="5.7109375" style="67" bestFit="1" customWidth="1"/>
    <col min="8982" max="8982" width="6.5703125" style="67" bestFit="1" customWidth="1"/>
    <col min="8983" max="8984" width="9.28515625" style="67" bestFit="1" customWidth="1"/>
    <col min="8985" max="8985" width="6.42578125" style="67" bestFit="1" customWidth="1"/>
    <col min="8986" max="8986" width="5.85546875" style="67" bestFit="1" customWidth="1"/>
    <col min="8987" max="9215" width="17.5703125" style="67"/>
    <col min="9216" max="9216" width="13" style="67" customWidth="1"/>
    <col min="9217" max="9217" width="13.140625" style="67" customWidth="1"/>
    <col min="9218" max="9218" width="31.7109375" style="67" customWidth="1"/>
    <col min="9219" max="9219" width="16.28515625" style="67" customWidth="1"/>
    <col min="9220" max="9220" width="12.140625" style="67" bestFit="1" customWidth="1"/>
    <col min="9221" max="9221" width="14" style="67" customWidth="1"/>
    <col min="9222" max="9222" width="14.85546875" style="67" customWidth="1"/>
    <col min="9223" max="9223" width="14.28515625" style="67" customWidth="1"/>
    <col min="9224" max="9224" width="12.28515625" style="67" bestFit="1" customWidth="1"/>
    <col min="9225" max="9225" width="18.140625" style="67" bestFit="1" customWidth="1"/>
    <col min="9226" max="9226" width="15.5703125" style="67" customWidth="1"/>
    <col min="9227" max="9227" width="39.42578125" style="67" customWidth="1"/>
    <col min="9228" max="9228" width="13.5703125" style="67" bestFit="1" customWidth="1"/>
    <col min="9229" max="9230" width="11.7109375" style="67" bestFit="1" customWidth="1"/>
    <col min="9231" max="9231" width="9.85546875" style="67" bestFit="1" customWidth="1"/>
    <col min="9232" max="9232" width="8.7109375" style="67" bestFit="1" customWidth="1"/>
    <col min="9233" max="9234" width="6.140625" style="67" bestFit="1" customWidth="1"/>
    <col min="9235" max="9235" width="8.140625" style="67" customWidth="1"/>
    <col min="9236" max="9237" width="5.7109375" style="67" bestFit="1" customWidth="1"/>
    <col min="9238" max="9238" width="6.5703125" style="67" bestFit="1" customWidth="1"/>
    <col min="9239" max="9240" width="9.28515625" style="67" bestFit="1" customWidth="1"/>
    <col min="9241" max="9241" width="6.42578125" style="67" bestFit="1" customWidth="1"/>
    <col min="9242" max="9242" width="5.85546875" style="67" bestFit="1" customWidth="1"/>
    <col min="9243" max="9471" width="17.5703125" style="67"/>
    <col min="9472" max="9472" width="13" style="67" customWidth="1"/>
    <col min="9473" max="9473" width="13.140625" style="67" customWidth="1"/>
    <col min="9474" max="9474" width="31.7109375" style="67" customWidth="1"/>
    <col min="9475" max="9475" width="16.28515625" style="67" customWidth="1"/>
    <col min="9476" max="9476" width="12.140625" style="67" bestFit="1" customWidth="1"/>
    <col min="9477" max="9477" width="14" style="67" customWidth="1"/>
    <col min="9478" max="9478" width="14.85546875" style="67" customWidth="1"/>
    <col min="9479" max="9479" width="14.28515625" style="67" customWidth="1"/>
    <col min="9480" max="9480" width="12.28515625" style="67" bestFit="1" customWidth="1"/>
    <col min="9481" max="9481" width="18.140625" style="67" bestFit="1" customWidth="1"/>
    <col min="9482" max="9482" width="15.5703125" style="67" customWidth="1"/>
    <col min="9483" max="9483" width="39.42578125" style="67" customWidth="1"/>
    <col min="9484" max="9484" width="13.5703125" style="67" bestFit="1" customWidth="1"/>
    <col min="9485" max="9486" width="11.7109375" style="67" bestFit="1" customWidth="1"/>
    <col min="9487" max="9487" width="9.85546875" style="67" bestFit="1" customWidth="1"/>
    <col min="9488" max="9488" width="8.7109375" style="67" bestFit="1" customWidth="1"/>
    <col min="9489" max="9490" width="6.140625" style="67" bestFit="1" customWidth="1"/>
    <col min="9491" max="9491" width="8.140625" style="67" customWidth="1"/>
    <col min="9492" max="9493" width="5.7109375" style="67" bestFit="1" customWidth="1"/>
    <col min="9494" max="9494" width="6.5703125" style="67" bestFit="1" customWidth="1"/>
    <col min="9495" max="9496" width="9.28515625" style="67" bestFit="1" customWidth="1"/>
    <col min="9497" max="9497" width="6.42578125" style="67" bestFit="1" customWidth="1"/>
    <col min="9498" max="9498" width="5.85546875" style="67" bestFit="1" customWidth="1"/>
    <col min="9499" max="9727" width="17.5703125" style="67"/>
    <col min="9728" max="9728" width="13" style="67" customWidth="1"/>
    <col min="9729" max="9729" width="13.140625" style="67" customWidth="1"/>
    <col min="9730" max="9730" width="31.7109375" style="67" customWidth="1"/>
    <col min="9731" max="9731" width="16.28515625" style="67" customWidth="1"/>
    <col min="9732" max="9732" width="12.140625" style="67" bestFit="1" customWidth="1"/>
    <col min="9733" max="9733" width="14" style="67" customWidth="1"/>
    <col min="9734" max="9734" width="14.85546875" style="67" customWidth="1"/>
    <col min="9735" max="9735" width="14.28515625" style="67" customWidth="1"/>
    <col min="9736" max="9736" width="12.28515625" style="67" bestFit="1" customWidth="1"/>
    <col min="9737" max="9737" width="18.140625" style="67" bestFit="1" customWidth="1"/>
    <col min="9738" max="9738" width="15.5703125" style="67" customWidth="1"/>
    <col min="9739" max="9739" width="39.42578125" style="67" customWidth="1"/>
    <col min="9740" max="9740" width="13.5703125" style="67" bestFit="1" customWidth="1"/>
    <col min="9741" max="9742" width="11.7109375" style="67" bestFit="1" customWidth="1"/>
    <col min="9743" max="9743" width="9.85546875" style="67" bestFit="1" customWidth="1"/>
    <col min="9744" max="9744" width="8.7109375" style="67" bestFit="1" customWidth="1"/>
    <col min="9745" max="9746" width="6.140625" style="67" bestFit="1" customWidth="1"/>
    <col min="9747" max="9747" width="8.140625" style="67" customWidth="1"/>
    <col min="9748" max="9749" width="5.7109375" style="67" bestFit="1" customWidth="1"/>
    <col min="9750" max="9750" width="6.5703125" style="67" bestFit="1" customWidth="1"/>
    <col min="9751" max="9752" width="9.28515625" style="67" bestFit="1" customWidth="1"/>
    <col min="9753" max="9753" width="6.42578125" style="67" bestFit="1" customWidth="1"/>
    <col min="9754" max="9754" width="5.85546875" style="67" bestFit="1" customWidth="1"/>
    <col min="9755" max="9983" width="17.5703125" style="67"/>
    <col min="9984" max="9984" width="13" style="67" customWidth="1"/>
    <col min="9985" max="9985" width="13.140625" style="67" customWidth="1"/>
    <col min="9986" max="9986" width="31.7109375" style="67" customWidth="1"/>
    <col min="9987" max="9987" width="16.28515625" style="67" customWidth="1"/>
    <col min="9988" max="9988" width="12.140625" style="67" bestFit="1" customWidth="1"/>
    <col min="9989" max="9989" width="14" style="67" customWidth="1"/>
    <col min="9990" max="9990" width="14.85546875" style="67" customWidth="1"/>
    <col min="9991" max="9991" width="14.28515625" style="67" customWidth="1"/>
    <col min="9992" max="9992" width="12.28515625" style="67" bestFit="1" customWidth="1"/>
    <col min="9993" max="9993" width="18.140625" style="67" bestFit="1" customWidth="1"/>
    <col min="9994" max="9994" width="15.5703125" style="67" customWidth="1"/>
    <col min="9995" max="9995" width="39.42578125" style="67" customWidth="1"/>
    <col min="9996" max="9996" width="13.5703125" style="67" bestFit="1" customWidth="1"/>
    <col min="9997" max="9998" width="11.7109375" style="67" bestFit="1" customWidth="1"/>
    <col min="9999" max="9999" width="9.85546875" style="67" bestFit="1" customWidth="1"/>
    <col min="10000" max="10000" width="8.7109375" style="67" bestFit="1" customWidth="1"/>
    <col min="10001" max="10002" width="6.140625" style="67" bestFit="1" customWidth="1"/>
    <col min="10003" max="10003" width="8.140625" style="67" customWidth="1"/>
    <col min="10004" max="10005" width="5.7109375" style="67" bestFit="1" customWidth="1"/>
    <col min="10006" max="10006" width="6.5703125" style="67" bestFit="1" customWidth="1"/>
    <col min="10007" max="10008" width="9.28515625" style="67" bestFit="1" customWidth="1"/>
    <col min="10009" max="10009" width="6.42578125" style="67" bestFit="1" customWidth="1"/>
    <col min="10010" max="10010" width="5.85546875" style="67" bestFit="1" customWidth="1"/>
    <col min="10011" max="10239" width="17.5703125" style="67"/>
    <col min="10240" max="10240" width="13" style="67" customWidth="1"/>
    <col min="10241" max="10241" width="13.140625" style="67" customWidth="1"/>
    <col min="10242" max="10242" width="31.7109375" style="67" customWidth="1"/>
    <col min="10243" max="10243" width="16.28515625" style="67" customWidth="1"/>
    <col min="10244" max="10244" width="12.140625" style="67" bestFit="1" customWidth="1"/>
    <col min="10245" max="10245" width="14" style="67" customWidth="1"/>
    <col min="10246" max="10246" width="14.85546875" style="67" customWidth="1"/>
    <col min="10247" max="10247" width="14.28515625" style="67" customWidth="1"/>
    <col min="10248" max="10248" width="12.28515625" style="67" bestFit="1" customWidth="1"/>
    <col min="10249" max="10249" width="18.140625" style="67" bestFit="1" customWidth="1"/>
    <col min="10250" max="10250" width="15.5703125" style="67" customWidth="1"/>
    <col min="10251" max="10251" width="39.42578125" style="67" customWidth="1"/>
    <col min="10252" max="10252" width="13.5703125" style="67" bestFit="1" customWidth="1"/>
    <col min="10253" max="10254" width="11.7109375" style="67" bestFit="1" customWidth="1"/>
    <col min="10255" max="10255" width="9.85546875" style="67" bestFit="1" customWidth="1"/>
    <col min="10256" max="10256" width="8.7109375" style="67" bestFit="1" customWidth="1"/>
    <col min="10257" max="10258" width="6.140625" style="67" bestFit="1" customWidth="1"/>
    <col min="10259" max="10259" width="8.140625" style="67" customWidth="1"/>
    <col min="10260" max="10261" width="5.7109375" style="67" bestFit="1" customWidth="1"/>
    <col min="10262" max="10262" width="6.5703125" style="67" bestFit="1" customWidth="1"/>
    <col min="10263" max="10264" width="9.28515625" style="67" bestFit="1" customWidth="1"/>
    <col min="10265" max="10265" width="6.42578125" style="67" bestFit="1" customWidth="1"/>
    <col min="10266" max="10266" width="5.85546875" style="67" bestFit="1" customWidth="1"/>
    <col min="10267" max="10495" width="17.5703125" style="67"/>
    <col min="10496" max="10496" width="13" style="67" customWidth="1"/>
    <col min="10497" max="10497" width="13.140625" style="67" customWidth="1"/>
    <col min="10498" max="10498" width="31.7109375" style="67" customWidth="1"/>
    <col min="10499" max="10499" width="16.28515625" style="67" customWidth="1"/>
    <col min="10500" max="10500" width="12.140625" style="67" bestFit="1" customWidth="1"/>
    <col min="10501" max="10501" width="14" style="67" customWidth="1"/>
    <col min="10502" max="10502" width="14.85546875" style="67" customWidth="1"/>
    <col min="10503" max="10503" width="14.28515625" style="67" customWidth="1"/>
    <col min="10504" max="10504" width="12.28515625" style="67" bestFit="1" customWidth="1"/>
    <col min="10505" max="10505" width="18.140625" style="67" bestFit="1" customWidth="1"/>
    <col min="10506" max="10506" width="15.5703125" style="67" customWidth="1"/>
    <col min="10507" max="10507" width="39.42578125" style="67" customWidth="1"/>
    <col min="10508" max="10508" width="13.5703125" style="67" bestFit="1" customWidth="1"/>
    <col min="10509" max="10510" width="11.7109375" style="67" bestFit="1" customWidth="1"/>
    <col min="10511" max="10511" width="9.85546875" style="67" bestFit="1" customWidth="1"/>
    <col min="10512" max="10512" width="8.7109375" style="67" bestFit="1" customWidth="1"/>
    <col min="10513" max="10514" width="6.140625" style="67" bestFit="1" customWidth="1"/>
    <col min="10515" max="10515" width="8.140625" style="67" customWidth="1"/>
    <col min="10516" max="10517" width="5.7109375" style="67" bestFit="1" customWidth="1"/>
    <col min="10518" max="10518" width="6.5703125" style="67" bestFit="1" customWidth="1"/>
    <col min="10519" max="10520" width="9.28515625" style="67" bestFit="1" customWidth="1"/>
    <col min="10521" max="10521" width="6.42578125" style="67" bestFit="1" customWidth="1"/>
    <col min="10522" max="10522" width="5.85546875" style="67" bestFit="1" customWidth="1"/>
    <col min="10523" max="10751" width="17.5703125" style="67"/>
    <col min="10752" max="10752" width="13" style="67" customWidth="1"/>
    <col min="10753" max="10753" width="13.140625" style="67" customWidth="1"/>
    <col min="10754" max="10754" width="31.7109375" style="67" customWidth="1"/>
    <col min="10755" max="10755" width="16.28515625" style="67" customWidth="1"/>
    <col min="10756" max="10756" width="12.140625" style="67" bestFit="1" customWidth="1"/>
    <col min="10757" max="10757" width="14" style="67" customWidth="1"/>
    <col min="10758" max="10758" width="14.85546875" style="67" customWidth="1"/>
    <col min="10759" max="10759" width="14.28515625" style="67" customWidth="1"/>
    <col min="10760" max="10760" width="12.28515625" style="67" bestFit="1" customWidth="1"/>
    <col min="10761" max="10761" width="18.140625" style="67" bestFit="1" customWidth="1"/>
    <col min="10762" max="10762" width="15.5703125" style="67" customWidth="1"/>
    <col min="10763" max="10763" width="39.42578125" style="67" customWidth="1"/>
    <col min="10764" max="10764" width="13.5703125" style="67" bestFit="1" customWidth="1"/>
    <col min="10765" max="10766" width="11.7109375" style="67" bestFit="1" customWidth="1"/>
    <col min="10767" max="10767" width="9.85546875" style="67" bestFit="1" customWidth="1"/>
    <col min="10768" max="10768" width="8.7109375" style="67" bestFit="1" customWidth="1"/>
    <col min="10769" max="10770" width="6.140625" style="67" bestFit="1" customWidth="1"/>
    <col min="10771" max="10771" width="8.140625" style="67" customWidth="1"/>
    <col min="10772" max="10773" width="5.7109375" style="67" bestFit="1" customWidth="1"/>
    <col min="10774" max="10774" width="6.5703125" style="67" bestFit="1" customWidth="1"/>
    <col min="10775" max="10776" width="9.28515625" style="67" bestFit="1" customWidth="1"/>
    <col min="10777" max="10777" width="6.42578125" style="67" bestFit="1" customWidth="1"/>
    <col min="10778" max="10778" width="5.85546875" style="67" bestFit="1" customWidth="1"/>
    <col min="10779" max="11007" width="17.5703125" style="67"/>
    <col min="11008" max="11008" width="13" style="67" customWidth="1"/>
    <col min="11009" max="11009" width="13.140625" style="67" customWidth="1"/>
    <col min="11010" max="11010" width="31.7109375" style="67" customWidth="1"/>
    <col min="11011" max="11011" width="16.28515625" style="67" customWidth="1"/>
    <col min="11012" max="11012" width="12.140625" style="67" bestFit="1" customWidth="1"/>
    <col min="11013" max="11013" width="14" style="67" customWidth="1"/>
    <col min="11014" max="11014" width="14.85546875" style="67" customWidth="1"/>
    <col min="11015" max="11015" width="14.28515625" style="67" customWidth="1"/>
    <col min="11016" max="11016" width="12.28515625" style="67" bestFit="1" customWidth="1"/>
    <col min="11017" max="11017" width="18.140625" style="67" bestFit="1" customWidth="1"/>
    <col min="11018" max="11018" width="15.5703125" style="67" customWidth="1"/>
    <col min="11019" max="11019" width="39.42578125" style="67" customWidth="1"/>
    <col min="11020" max="11020" width="13.5703125" style="67" bestFit="1" customWidth="1"/>
    <col min="11021" max="11022" width="11.7109375" style="67" bestFit="1" customWidth="1"/>
    <col min="11023" max="11023" width="9.85546875" style="67" bestFit="1" customWidth="1"/>
    <col min="11024" max="11024" width="8.7109375" style="67" bestFit="1" customWidth="1"/>
    <col min="11025" max="11026" width="6.140625" style="67" bestFit="1" customWidth="1"/>
    <col min="11027" max="11027" width="8.140625" style="67" customWidth="1"/>
    <col min="11028" max="11029" width="5.7109375" style="67" bestFit="1" customWidth="1"/>
    <col min="11030" max="11030" width="6.5703125" style="67" bestFit="1" customWidth="1"/>
    <col min="11031" max="11032" width="9.28515625" style="67" bestFit="1" customWidth="1"/>
    <col min="11033" max="11033" width="6.42578125" style="67" bestFit="1" customWidth="1"/>
    <col min="11034" max="11034" width="5.85546875" style="67" bestFit="1" customWidth="1"/>
    <col min="11035" max="11263" width="17.5703125" style="67"/>
    <col min="11264" max="11264" width="13" style="67" customWidth="1"/>
    <col min="11265" max="11265" width="13.140625" style="67" customWidth="1"/>
    <col min="11266" max="11266" width="31.7109375" style="67" customWidth="1"/>
    <col min="11267" max="11267" width="16.28515625" style="67" customWidth="1"/>
    <col min="11268" max="11268" width="12.140625" style="67" bestFit="1" customWidth="1"/>
    <col min="11269" max="11269" width="14" style="67" customWidth="1"/>
    <col min="11270" max="11270" width="14.85546875" style="67" customWidth="1"/>
    <col min="11271" max="11271" width="14.28515625" style="67" customWidth="1"/>
    <col min="11272" max="11272" width="12.28515625" style="67" bestFit="1" customWidth="1"/>
    <col min="11273" max="11273" width="18.140625" style="67" bestFit="1" customWidth="1"/>
    <col min="11274" max="11274" width="15.5703125" style="67" customWidth="1"/>
    <col min="11275" max="11275" width="39.42578125" style="67" customWidth="1"/>
    <col min="11276" max="11276" width="13.5703125" style="67" bestFit="1" customWidth="1"/>
    <col min="11277" max="11278" width="11.7109375" style="67" bestFit="1" customWidth="1"/>
    <col min="11279" max="11279" width="9.85546875" style="67" bestFit="1" customWidth="1"/>
    <col min="11280" max="11280" width="8.7109375" style="67" bestFit="1" customWidth="1"/>
    <col min="11281" max="11282" width="6.140625" style="67" bestFit="1" customWidth="1"/>
    <col min="11283" max="11283" width="8.140625" style="67" customWidth="1"/>
    <col min="11284" max="11285" width="5.7109375" style="67" bestFit="1" customWidth="1"/>
    <col min="11286" max="11286" width="6.5703125" style="67" bestFit="1" customWidth="1"/>
    <col min="11287" max="11288" width="9.28515625" style="67" bestFit="1" customWidth="1"/>
    <col min="11289" max="11289" width="6.42578125" style="67" bestFit="1" customWidth="1"/>
    <col min="11290" max="11290" width="5.85546875" style="67" bestFit="1" customWidth="1"/>
    <col min="11291" max="11519" width="17.5703125" style="67"/>
    <col min="11520" max="11520" width="13" style="67" customWidth="1"/>
    <col min="11521" max="11521" width="13.140625" style="67" customWidth="1"/>
    <col min="11522" max="11522" width="31.7109375" style="67" customWidth="1"/>
    <col min="11523" max="11523" width="16.28515625" style="67" customWidth="1"/>
    <col min="11524" max="11524" width="12.140625" style="67" bestFit="1" customWidth="1"/>
    <col min="11525" max="11525" width="14" style="67" customWidth="1"/>
    <col min="11526" max="11526" width="14.85546875" style="67" customWidth="1"/>
    <col min="11527" max="11527" width="14.28515625" style="67" customWidth="1"/>
    <col min="11528" max="11528" width="12.28515625" style="67" bestFit="1" customWidth="1"/>
    <col min="11529" max="11529" width="18.140625" style="67" bestFit="1" customWidth="1"/>
    <col min="11530" max="11530" width="15.5703125" style="67" customWidth="1"/>
    <col min="11531" max="11531" width="39.42578125" style="67" customWidth="1"/>
    <col min="11532" max="11532" width="13.5703125" style="67" bestFit="1" customWidth="1"/>
    <col min="11533" max="11534" width="11.7109375" style="67" bestFit="1" customWidth="1"/>
    <col min="11535" max="11535" width="9.85546875" style="67" bestFit="1" customWidth="1"/>
    <col min="11536" max="11536" width="8.7109375" style="67" bestFit="1" customWidth="1"/>
    <col min="11537" max="11538" width="6.140625" style="67" bestFit="1" customWidth="1"/>
    <col min="11539" max="11539" width="8.140625" style="67" customWidth="1"/>
    <col min="11540" max="11541" width="5.7109375" style="67" bestFit="1" customWidth="1"/>
    <col min="11542" max="11542" width="6.5703125" style="67" bestFit="1" customWidth="1"/>
    <col min="11543" max="11544" width="9.28515625" style="67" bestFit="1" customWidth="1"/>
    <col min="11545" max="11545" width="6.42578125" style="67" bestFit="1" customWidth="1"/>
    <col min="11546" max="11546" width="5.85546875" style="67" bestFit="1" customWidth="1"/>
    <col min="11547" max="11775" width="17.5703125" style="67"/>
    <col min="11776" max="11776" width="13" style="67" customWidth="1"/>
    <col min="11777" max="11777" width="13.140625" style="67" customWidth="1"/>
    <col min="11778" max="11778" width="31.7109375" style="67" customWidth="1"/>
    <col min="11779" max="11779" width="16.28515625" style="67" customWidth="1"/>
    <col min="11780" max="11780" width="12.140625" style="67" bestFit="1" customWidth="1"/>
    <col min="11781" max="11781" width="14" style="67" customWidth="1"/>
    <col min="11782" max="11782" width="14.85546875" style="67" customWidth="1"/>
    <col min="11783" max="11783" width="14.28515625" style="67" customWidth="1"/>
    <col min="11784" max="11784" width="12.28515625" style="67" bestFit="1" customWidth="1"/>
    <col min="11785" max="11785" width="18.140625" style="67" bestFit="1" customWidth="1"/>
    <col min="11786" max="11786" width="15.5703125" style="67" customWidth="1"/>
    <col min="11787" max="11787" width="39.42578125" style="67" customWidth="1"/>
    <col min="11788" max="11788" width="13.5703125" style="67" bestFit="1" customWidth="1"/>
    <col min="11789" max="11790" width="11.7109375" style="67" bestFit="1" customWidth="1"/>
    <col min="11791" max="11791" width="9.85546875" style="67" bestFit="1" customWidth="1"/>
    <col min="11792" max="11792" width="8.7109375" style="67" bestFit="1" customWidth="1"/>
    <col min="11793" max="11794" width="6.140625" style="67" bestFit="1" customWidth="1"/>
    <col min="11795" max="11795" width="8.140625" style="67" customWidth="1"/>
    <col min="11796" max="11797" width="5.7109375" style="67" bestFit="1" customWidth="1"/>
    <col min="11798" max="11798" width="6.5703125" style="67" bestFit="1" customWidth="1"/>
    <col min="11799" max="11800" width="9.28515625" style="67" bestFit="1" customWidth="1"/>
    <col min="11801" max="11801" width="6.42578125" style="67" bestFit="1" customWidth="1"/>
    <col min="11802" max="11802" width="5.85546875" style="67" bestFit="1" customWidth="1"/>
    <col min="11803" max="12031" width="17.5703125" style="67"/>
    <col min="12032" max="12032" width="13" style="67" customWidth="1"/>
    <col min="12033" max="12033" width="13.140625" style="67" customWidth="1"/>
    <col min="12034" max="12034" width="31.7109375" style="67" customWidth="1"/>
    <col min="12035" max="12035" width="16.28515625" style="67" customWidth="1"/>
    <col min="12036" max="12036" width="12.140625" style="67" bestFit="1" customWidth="1"/>
    <col min="12037" max="12037" width="14" style="67" customWidth="1"/>
    <col min="12038" max="12038" width="14.85546875" style="67" customWidth="1"/>
    <col min="12039" max="12039" width="14.28515625" style="67" customWidth="1"/>
    <col min="12040" max="12040" width="12.28515625" style="67" bestFit="1" customWidth="1"/>
    <col min="12041" max="12041" width="18.140625" style="67" bestFit="1" customWidth="1"/>
    <col min="12042" max="12042" width="15.5703125" style="67" customWidth="1"/>
    <col min="12043" max="12043" width="39.42578125" style="67" customWidth="1"/>
    <col min="12044" max="12044" width="13.5703125" style="67" bestFit="1" customWidth="1"/>
    <col min="12045" max="12046" width="11.7109375" style="67" bestFit="1" customWidth="1"/>
    <col min="12047" max="12047" width="9.85546875" style="67" bestFit="1" customWidth="1"/>
    <col min="12048" max="12048" width="8.7109375" style="67" bestFit="1" customWidth="1"/>
    <col min="12049" max="12050" width="6.140625" style="67" bestFit="1" customWidth="1"/>
    <col min="12051" max="12051" width="8.140625" style="67" customWidth="1"/>
    <col min="12052" max="12053" width="5.7109375" style="67" bestFit="1" customWidth="1"/>
    <col min="12054" max="12054" width="6.5703125" style="67" bestFit="1" customWidth="1"/>
    <col min="12055" max="12056" width="9.28515625" style="67" bestFit="1" customWidth="1"/>
    <col min="12057" max="12057" width="6.42578125" style="67" bestFit="1" customWidth="1"/>
    <col min="12058" max="12058" width="5.85546875" style="67" bestFit="1" customWidth="1"/>
    <col min="12059" max="12287" width="17.5703125" style="67"/>
    <col min="12288" max="12288" width="13" style="67" customWidth="1"/>
    <col min="12289" max="12289" width="13.140625" style="67" customWidth="1"/>
    <col min="12290" max="12290" width="31.7109375" style="67" customWidth="1"/>
    <col min="12291" max="12291" width="16.28515625" style="67" customWidth="1"/>
    <col min="12292" max="12292" width="12.140625" style="67" bestFit="1" customWidth="1"/>
    <col min="12293" max="12293" width="14" style="67" customWidth="1"/>
    <col min="12294" max="12294" width="14.85546875" style="67" customWidth="1"/>
    <col min="12295" max="12295" width="14.28515625" style="67" customWidth="1"/>
    <col min="12296" max="12296" width="12.28515625" style="67" bestFit="1" customWidth="1"/>
    <col min="12297" max="12297" width="18.140625" style="67" bestFit="1" customWidth="1"/>
    <col min="12298" max="12298" width="15.5703125" style="67" customWidth="1"/>
    <col min="12299" max="12299" width="39.42578125" style="67" customWidth="1"/>
    <col min="12300" max="12300" width="13.5703125" style="67" bestFit="1" customWidth="1"/>
    <col min="12301" max="12302" width="11.7109375" style="67" bestFit="1" customWidth="1"/>
    <col min="12303" max="12303" width="9.85546875" style="67" bestFit="1" customWidth="1"/>
    <col min="12304" max="12304" width="8.7109375" style="67" bestFit="1" customWidth="1"/>
    <col min="12305" max="12306" width="6.140625" style="67" bestFit="1" customWidth="1"/>
    <col min="12307" max="12307" width="8.140625" style="67" customWidth="1"/>
    <col min="12308" max="12309" width="5.7109375" style="67" bestFit="1" customWidth="1"/>
    <col min="12310" max="12310" width="6.5703125" style="67" bestFit="1" customWidth="1"/>
    <col min="12311" max="12312" width="9.28515625" style="67" bestFit="1" customWidth="1"/>
    <col min="12313" max="12313" width="6.42578125" style="67" bestFit="1" customWidth="1"/>
    <col min="12314" max="12314" width="5.85546875" style="67" bestFit="1" customWidth="1"/>
    <col min="12315" max="12543" width="17.5703125" style="67"/>
    <col min="12544" max="12544" width="13" style="67" customWidth="1"/>
    <col min="12545" max="12545" width="13.140625" style="67" customWidth="1"/>
    <col min="12546" max="12546" width="31.7109375" style="67" customWidth="1"/>
    <col min="12547" max="12547" width="16.28515625" style="67" customWidth="1"/>
    <col min="12548" max="12548" width="12.140625" style="67" bestFit="1" customWidth="1"/>
    <col min="12549" max="12549" width="14" style="67" customWidth="1"/>
    <col min="12550" max="12550" width="14.85546875" style="67" customWidth="1"/>
    <col min="12551" max="12551" width="14.28515625" style="67" customWidth="1"/>
    <col min="12552" max="12552" width="12.28515625" style="67" bestFit="1" customWidth="1"/>
    <col min="12553" max="12553" width="18.140625" style="67" bestFit="1" customWidth="1"/>
    <col min="12554" max="12554" width="15.5703125" style="67" customWidth="1"/>
    <col min="12555" max="12555" width="39.42578125" style="67" customWidth="1"/>
    <col min="12556" max="12556" width="13.5703125" style="67" bestFit="1" customWidth="1"/>
    <col min="12557" max="12558" width="11.7109375" style="67" bestFit="1" customWidth="1"/>
    <col min="12559" max="12559" width="9.85546875" style="67" bestFit="1" customWidth="1"/>
    <col min="12560" max="12560" width="8.7109375" style="67" bestFit="1" customWidth="1"/>
    <col min="12561" max="12562" width="6.140625" style="67" bestFit="1" customWidth="1"/>
    <col min="12563" max="12563" width="8.140625" style="67" customWidth="1"/>
    <col min="12564" max="12565" width="5.7109375" style="67" bestFit="1" customWidth="1"/>
    <col min="12566" max="12566" width="6.5703125" style="67" bestFit="1" customWidth="1"/>
    <col min="12567" max="12568" width="9.28515625" style="67" bestFit="1" customWidth="1"/>
    <col min="12569" max="12569" width="6.42578125" style="67" bestFit="1" customWidth="1"/>
    <col min="12570" max="12570" width="5.85546875" style="67" bestFit="1" customWidth="1"/>
    <col min="12571" max="12799" width="17.5703125" style="67"/>
    <col min="12800" max="12800" width="13" style="67" customWidth="1"/>
    <col min="12801" max="12801" width="13.140625" style="67" customWidth="1"/>
    <col min="12802" max="12802" width="31.7109375" style="67" customWidth="1"/>
    <col min="12803" max="12803" width="16.28515625" style="67" customWidth="1"/>
    <col min="12804" max="12804" width="12.140625" style="67" bestFit="1" customWidth="1"/>
    <col min="12805" max="12805" width="14" style="67" customWidth="1"/>
    <col min="12806" max="12806" width="14.85546875" style="67" customWidth="1"/>
    <col min="12807" max="12807" width="14.28515625" style="67" customWidth="1"/>
    <col min="12808" max="12808" width="12.28515625" style="67" bestFit="1" customWidth="1"/>
    <col min="12809" max="12809" width="18.140625" style="67" bestFit="1" customWidth="1"/>
    <col min="12810" max="12810" width="15.5703125" style="67" customWidth="1"/>
    <col min="12811" max="12811" width="39.42578125" style="67" customWidth="1"/>
    <col min="12812" max="12812" width="13.5703125" style="67" bestFit="1" customWidth="1"/>
    <col min="12813" max="12814" width="11.7109375" style="67" bestFit="1" customWidth="1"/>
    <col min="12815" max="12815" width="9.85546875" style="67" bestFit="1" customWidth="1"/>
    <col min="12816" max="12816" width="8.7109375" style="67" bestFit="1" customWidth="1"/>
    <col min="12817" max="12818" width="6.140625" style="67" bestFit="1" customWidth="1"/>
    <col min="12819" max="12819" width="8.140625" style="67" customWidth="1"/>
    <col min="12820" max="12821" width="5.7109375" style="67" bestFit="1" customWidth="1"/>
    <col min="12822" max="12822" width="6.5703125" style="67" bestFit="1" customWidth="1"/>
    <col min="12823" max="12824" width="9.28515625" style="67" bestFit="1" customWidth="1"/>
    <col min="12825" max="12825" width="6.42578125" style="67" bestFit="1" customWidth="1"/>
    <col min="12826" max="12826" width="5.85546875" style="67" bestFit="1" customWidth="1"/>
    <col min="12827" max="13055" width="17.5703125" style="67"/>
    <col min="13056" max="13056" width="13" style="67" customWidth="1"/>
    <col min="13057" max="13057" width="13.140625" style="67" customWidth="1"/>
    <col min="13058" max="13058" width="31.7109375" style="67" customWidth="1"/>
    <col min="13059" max="13059" width="16.28515625" style="67" customWidth="1"/>
    <col min="13060" max="13060" width="12.140625" style="67" bestFit="1" customWidth="1"/>
    <col min="13061" max="13061" width="14" style="67" customWidth="1"/>
    <col min="13062" max="13062" width="14.85546875" style="67" customWidth="1"/>
    <col min="13063" max="13063" width="14.28515625" style="67" customWidth="1"/>
    <col min="13064" max="13064" width="12.28515625" style="67" bestFit="1" customWidth="1"/>
    <col min="13065" max="13065" width="18.140625" style="67" bestFit="1" customWidth="1"/>
    <col min="13066" max="13066" width="15.5703125" style="67" customWidth="1"/>
    <col min="13067" max="13067" width="39.42578125" style="67" customWidth="1"/>
    <col min="13068" max="13068" width="13.5703125" style="67" bestFit="1" customWidth="1"/>
    <col min="13069" max="13070" width="11.7109375" style="67" bestFit="1" customWidth="1"/>
    <col min="13071" max="13071" width="9.85546875" style="67" bestFit="1" customWidth="1"/>
    <col min="13072" max="13072" width="8.7109375" style="67" bestFit="1" customWidth="1"/>
    <col min="13073" max="13074" width="6.140625" style="67" bestFit="1" customWidth="1"/>
    <col min="13075" max="13075" width="8.140625" style="67" customWidth="1"/>
    <col min="13076" max="13077" width="5.7109375" style="67" bestFit="1" customWidth="1"/>
    <col min="13078" max="13078" width="6.5703125" style="67" bestFit="1" customWidth="1"/>
    <col min="13079" max="13080" width="9.28515625" style="67" bestFit="1" customWidth="1"/>
    <col min="13081" max="13081" width="6.42578125" style="67" bestFit="1" customWidth="1"/>
    <col min="13082" max="13082" width="5.85546875" style="67" bestFit="1" customWidth="1"/>
    <col min="13083" max="13311" width="17.5703125" style="67"/>
    <col min="13312" max="13312" width="13" style="67" customWidth="1"/>
    <col min="13313" max="13313" width="13.140625" style="67" customWidth="1"/>
    <col min="13314" max="13314" width="31.7109375" style="67" customWidth="1"/>
    <col min="13315" max="13315" width="16.28515625" style="67" customWidth="1"/>
    <col min="13316" max="13316" width="12.140625" style="67" bestFit="1" customWidth="1"/>
    <col min="13317" max="13317" width="14" style="67" customWidth="1"/>
    <col min="13318" max="13318" width="14.85546875" style="67" customWidth="1"/>
    <col min="13319" max="13319" width="14.28515625" style="67" customWidth="1"/>
    <col min="13320" max="13320" width="12.28515625" style="67" bestFit="1" customWidth="1"/>
    <col min="13321" max="13321" width="18.140625" style="67" bestFit="1" customWidth="1"/>
    <col min="13322" max="13322" width="15.5703125" style="67" customWidth="1"/>
    <col min="13323" max="13323" width="39.42578125" style="67" customWidth="1"/>
    <col min="13324" max="13324" width="13.5703125" style="67" bestFit="1" customWidth="1"/>
    <col min="13325" max="13326" width="11.7109375" style="67" bestFit="1" customWidth="1"/>
    <col min="13327" max="13327" width="9.85546875" style="67" bestFit="1" customWidth="1"/>
    <col min="13328" max="13328" width="8.7109375" style="67" bestFit="1" customWidth="1"/>
    <col min="13329" max="13330" width="6.140625" style="67" bestFit="1" customWidth="1"/>
    <col min="13331" max="13331" width="8.140625" style="67" customWidth="1"/>
    <col min="13332" max="13333" width="5.7109375" style="67" bestFit="1" customWidth="1"/>
    <col min="13334" max="13334" width="6.5703125" style="67" bestFit="1" customWidth="1"/>
    <col min="13335" max="13336" width="9.28515625" style="67" bestFit="1" customWidth="1"/>
    <col min="13337" max="13337" width="6.42578125" style="67" bestFit="1" customWidth="1"/>
    <col min="13338" max="13338" width="5.85546875" style="67" bestFit="1" customWidth="1"/>
    <col min="13339" max="13567" width="17.5703125" style="67"/>
    <col min="13568" max="13568" width="13" style="67" customWidth="1"/>
    <col min="13569" max="13569" width="13.140625" style="67" customWidth="1"/>
    <col min="13570" max="13570" width="31.7109375" style="67" customWidth="1"/>
    <col min="13571" max="13571" width="16.28515625" style="67" customWidth="1"/>
    <col min="13572" max="13572" width="12.140625" style="67" bestFit="1" customWidth="1"/>
    <col min="13573" max="13573" width="14" style="67" customWidth="1"/>
    <col min="13574" max="13574" width="14.85546875" style="67" customWidth="1"/>
    <col min="13575" max="13575" width="14.28515625" style="67" customWidth="1"/>
    <col min="13576" max="13576" width="12.28515625" style="67" bestFit="1" customWidth="1"/>
    <col min="13577" max="13577" width="18.140625" style="67" bestFit="1" customWidth="1"/>
    <col min="13578" max="13578" width="15.5703125" style="67" customWidth="1"/>
    <col min="13579" max="13579" width="39.42578125" style="67" customWidth="1"/>
    <col min="13580" max="13580" width="13.5703125" style="67" bestFit="1" customWidth="1"/>
    <col min="13581" max="13582" width="11.7109375" style="67" bestFit="1" customWidth="1"/>
    <col min="13583" max="13583" width="9.85546875" style="67" bestFit="1" customWidth="1"/>
    <col min="13584" max="13584" width="8.7109375" style="67" bestFit="1" customWidth="1"/>
    <col min="13585" max="13586" width="6.140625" style="67" bestFit="1" customWidth="1"/>
    <col min="13587" max="13587" width="8.140625" style="67" customWidth="1"/>
    <col min="13588" max="13589" width="5.7109375" style="67" bestFit="1" customWidth="1"/>
    <col min="13590" max="13590" width="6.5703125" style="67" bestFit="1" customWidth="1"/>
    <col min="13591" max="13592" width="9.28515625" style="67" bestFit="1" customWidth="1"/>
    <col min="13593" max="13593" width="6.42578125" style="67" bestFit="1" customWidth="1"/>
    <col min="13594" max="13594" width="5.85546875" style="67" bestFit="1" customWidth="1"/>
    <col min="13595" max="13823" width="17.5703125" style="67"/>
    <col min="13824" max="13824" width="13" style="67" customWidth="1"/>
    <col min="13825" max="13825" width="13.140625" style="67" customWidth="1"/>
    <col min="13826" max="13826" width="31.7109375" style="67" customWidth="1"/>
    <col min="13827" max="13827" width="16.28515625" style="67" customWidth="1"/>
    <col min="13828" max="13828" width="12.140625" style="67" bestFit="1" customWidth="1"/>
    <col min="13829" max="13829" width="14" style="67" customWidth="1"/>
    <col min="13830" max="13830" width="14.85546875" style="67" customWidth="1"/>
    <col min="13831" max="13831" width="14.28515625" style="67" customWidth="1"/>
    <col min="13832" max="13832" width="12.28515625" style="67" bestFit="1" customWidth="1"/>
    <col min="13833" max="13833" width="18.140625" style="67" bestFit="1" customWidth="1"/>
    <col min="13834" max="13834" width="15.5703125" style="67" customWidth="1"/>
    <col min="13835" max="13835" width="39.42578125" style="67" customWidth="1"/>
    <col min="13836" max="13836" width="13.5703125" style="67" bestFit="1" customWidth="1"/>
    <col min="13837" max="13838" width="11.7109375" style="67" bestFit="1" customWidth="1"/>
    <col min="13839" max="13839" width="9.85546875" style="67" bestFit="1" customWidth="1"/>
    <col min="13840" max="13840" width="8.7109375" style="67" bestFit="1" customWidth="1"/>
    <col min="13841" max="13842" width="6.140625" style="67" bestFit="1" customWidth="1"/>
    <col min="13843" max="13843" width="8.140625" style="67" customWidth="1"/>
    <col min="13844" max="13845" width="5.7109375" style="67" bestFit="1" customWidth="1"/>
    <col min="13846" max="13846" width="6.5703125" style="67" bestFit="1" customWidth="1"/>
    <col min="13847" max="13848" width="9.28515625" style="67" bestFit="1" customWidth="1"/>
    <col min="13849" max="13849" width="6.42578125" style="67" bestFit="1" customWidth="1"/>
    <col min="13850" max="13850" width="5.85546875" style="67" bestFit="1" customWidth="1"/>
    <col min="13851" max="14079" width="17.5703125" style="67"/>
    <col min="14080" max="14080" width="13" style="67" customWidth="1"/>
    <col min="14081" max="14081" width="13.140625" style="67" customWidth="1"/>
    <col min="14082" max="14082" width="31.7109375" style="67" customWidth="1"/>
    <col min="14083" max="14083" width="16.28515625" style="67" customWidth="1"/>
    <col min="14084" max="14084" width="12.140625" style="67" bestFit="1" customWidth="1"/>
    <col min="14085" max="14085" width="14" style="67" customWidth="1"/>
    <col min="14086" max="14086" width="14.85546875" style="67" customWidth="1"/>
    <col min="14087" max="14087" width="14.28515625" style="67" customWidth="1"/>
    <col min="14088" max="14088" width="12.28515625" style="67" bestFit="1" customWidth="1"/>
    <col min="14089" max="14089" width="18.140625" style="67" bestFit="1" customWidth="1"/>
    <col min="14090" max="14090" width="15.5703125" style="67" customWidth="1"/>
    <col min="14091" max="14091" width="39.42578125" style="67" customWidth="1"/>
    <col min="14092" max="14092" width="13.5703125" style="67" bestFit="1" customWidth="1"/>
    <col min="14093" max="14094" width="11.7109375" style="67" bestFit="1" customWidth="1"/>
    <col min="14095" max="14095" width="9.85546875" style="67" bestFit="1" customWidth="1"/>
    <col min="14096" max="14096" width="8.7109375" style="67" bestFit="1" customWidth="1"/>
    <col min="14097" max="14098" width="6.140625" style="67" bestFit="1" customWidth="1"/>
    <col min="14099" max="14099" width="8.140625" style="67" customWidth="1"/>
    <col min="14100" max="14101" width="5.7109375" style="67" bestFit="1" customWidth="1"/>
    <col min="14102" max="14102" width="6.5703125" style="67" bestFit="1" customWidth="1"/>
    <col min="14103" max="14104" width="9.28515625" style="67" bestFit="1" customWidth="1"/>
    <col min="14105" max="14105" width="6.42578125" style="67" bestFit="1" customWidth="1"/>
    <col min="14106" max="14106" width="5.85546875" style="67" bestFit="1" customWidth="1"/>
    <col min="14107" max="14335" width="17.5703125" style="67"/>
    <col min="14336" max="14336" width="13" style="67" customWidth="1"/>
    <col min="14337" max="14337" width="13.140625" style="67" customWidth="1"/>
    <col min="14338" max="14338" width="31.7109375" style="67" customWidth="1"/>
    <col min="14339" max="14339" width="16.28515625" style="67" customWidth="1"/>
    <col min="14340" max="14340" width="12.140625" style="67" bestFit="1" customWidth="1"/>
    <col min="14341" max="14341" width="14" style="67" customWidth="1"/>
    <col min="14342" max="14342" width="14.85546875" style="67" customWidth="1"/>
    <col min="14343" max="14343" width="14.28515625" style="67" customWidth="1"/>
    <col min="14344" max="14344" width="12.28515625" style="67" bestFit="1" customWidth="1"/>
    <col min="14345" max="14345" width="18.140625" style="67" bestFit="1" customWidth="1"/>
    <col min="14346" max="14346" width="15.5703125" style="67" customWidth="1"/>
    <col min="14347" max="14347" width="39.42578125" style="67" customWidth="1"/>
    <col min="14348" max="14348" width="13.5703125" style="67" bestFit="1" customWidth="1"/>
    <col min="14349" max="14350" width="11.7109375" style="67" bestFit="1" customWidth="1"/>
    <col min="14351" max="14351" width="9.85546875" style="67" bestFit="1" customWidth="1"/>
    <col min="14352" max="14352" width="8.7109375" style="67" bestFit="1" customWidth="1"/>
    <col min="14353" max="14354" width="6.140625" style="67" bestFit="1" customWidth="1"/>
    <col min="14355" max="14355" width="8.140625" style="67" customWidth="1"/>
    <col min="14356" max="14357" width="5.7109375" style="67" bestFit="1" customWidth="1"/>
    <col min="14358" max="14358" width="6.5703125" style="67" bestFit="1" customWidth="1"/>
    <col min="14359" max="14360" width="9.28515625" style="67" bestFit="1" customWidth="1"/>
    <col min="14361" max="14361" width="6.42578125" style="67" bestFit="1" customWidth="1"/>
    <col min="14362" max="14362" width="5.85546875" style="67" bestFit="1" customWidth="1"/>
    <col min="14363" max="14591" width="17.5703125" style="67"/>
    <col min="14592" max="14592" width="13" style="67" customWidth="1"/>
    <col min="14593" max="14593" width="13.140625" style="67" customWidth="1"/>
    <col min="14594" max="14594" width="31.7109375" style="67" customWidth="1"/>
    <col min="14595" max="14595" width="16.28515625" style="67" customWidth="1"/>
    <col min="14596" max="14596" width="12.140625" style="67" bestFit="1" customWidth="1"/>
    <col min="14597" max="14597" width="14" style="67" customWidth="1"/>
    <col min="14598" max="14598" width="14.85546875" style="67" customWidth="1"/>
    <col min="14599" max="14599" width="14.28515625" style="67" customWidth="1"/>
    <col min="14600" max="14600" width="12.28515625" style="67" bestFit="1" customWidth="1"/>
    <col min="14601" max="14601" width="18.140625" style="67" bestFit="1" customWidth="1"/>
    <col min="14602" max="14602" width="15.5703125" style="67" customWidth="1"/>
    <col min="14603" max="14603" width="39.42578125" style="67" customWidth="1"/>
    <col min="14604" max="14604" width="13.5703125" style="67" bestFit="1" customWidth="1"/>
    <col min="14605" max="14606" width="11.7109375" style="67" bestFit="1" customWidth="1"/>
    <col min="14607" max="14607" width="9.85546875" style="67" bestFit="1" customWidth="1"/>
    <col min="14608" max="14608" width="8.7109375" style="67" bestFit="1" customWidth="1"/>
    <col min="14609" max="14610" width="6.140625" style="67" bestFit="1" customWidth="1"/>
    <col min="14611" max="14611" width="8.140625" style="67" customWidth="1"/>
    <col min="14612" max="14613" width="5.7109375" style="67" bestFit="1" customWidth="1"/>
    <col min="14614" max="14614" width="6.5703125" style="67" bestFit="1" customWidth="1"/>
    <col min="14615" max="14616" width="9.28515625" style="67" bestFit="1" customWidth="1"/>
    <col min="14617" max="14617" width="6.42578125" style="67" bestFit="1" customWidth="1"/>
    <col min="14618" max="14618" width="5.85546875" style="67" bestFit="1" customWidth="1"/>
    <col min="14619" max="14847" width="17.5703125" style="67"/>
    <col min="14848" max="14848" width="13" style="67" customWidth="1"/>
    <col min="14849" max="14849" width="13.140625" style="67" customWidth="1"/>
    <col min="14850" max="14850" width="31.7109375" style="67" customWidth="1"/>
    <col min="14851" max="14851" width="16.28515625" style="67" customWidth="1"/>
    <col min="14852" max="14852" width="12.140625" style="67" bestFit="1" customWidth="1"/>
    <col min="14853" max="14853" width="14" style="67" customWidth="1"/>
    <col min="14854" max="14854" width="14.85546875" style="67" customWidth="1"/>
    <col min="14855" max="14855" width="14.28515625" style="67" customWidth="1"/>
    <col min="14856" max="14856" width="12.28515625" style="67" bestFit="1" customWidth="1"/>
    <col min="14857" max="14857" width="18.140625" style="67" bestFit="1" customWidth="1"/>
    <col min="14858" max="14858" width="15.5703125" style="67" customWidth="1"/>
    <col min="14859" max="14859" width="39.42578125" style="67" customWidth="1"/>
    <col min="14860" max="14860" width="13.5703125" style="67" bestFit="1" customWidth="1"/>
    <col min="14861" max="14862" width="11.7109375" style="67" bestFit="1" customWidth="1"/>
    <col min="14863" max="14863" width="9.85546875" style="67" bestFit="1" customWidth="1"/>
    <col min="14864" max="14864" width="8.7109375" style="67" bestFit="1" customWidth="1"/>
    <col min="14865" max="14866" width="6.140625" style="67" bestFit="1" customWidth="1"/>
    <col min="14867" max="14867" width="8.140625" style="67" customWidth="1"/>
    <col min="14868" max="14869" width="5.7109375" style="67" bestFit="1" customWidth="1"/>
    <col min="14870" max="14870" width="6.5703125" style="67" bestFit="1" customWidth="1"/>
    <col min="14871" max="14872" width="9.28515625" style="67" bestFit="1" customWidth="1"/>
    <col min="14873" max="14873" width="6.42578125" style="67" bestFit="1" customWidth="1"/>
    <col min="14874" max="14874" width="5.85546875" style="67" bestFit="1" customWidth="1"/>
    <col min="14875" max="15103" width="17.5703125" style="67"/>
    <col min="15104" max="15104" width="13" style="67" customWidth="1"/>
    <col min="15105" max="15105" width="13.140625" style="67" customWidth="1"/>
    <col min="15106" max="15106" width="31.7109375" style="67" customWidth="1"/>
    <col min="15107" max="15107" width="16.28515625" style="67" customWidth="1"/>
    <col min="15108" max="15108" width="12.140625" style="67" bestFit="1" customWidth="1"/>
    <col min="15109" max="15109" width="14" style="67" customWidth="1"/>
    <col min="15110" max="15110" width="14.85546875" style="67" customWidth="1"/>
    <col min="15111" max="15111" width="14.28515625" style="67" customWidth="1"/>
    <col min="15112" max="15112" width="12.28515625" style="67" bestFit="1" customWidth="1"/>
    <col min="15113" max="15113" width="18.140625" style="67" bestFit="1" customWidth="1"/>
    <col min="15114" max="15114" width="15.5703125" style="67" customWidth="1"/>
    <col min="15115" max="15115" width="39.42578125" style="67" customWidth="1"/>
    <col min="15116" max="15116" width="13.5703125" style="67" bestFit="1" customWidth="1"/>
    <col min="15117" max="15118" width="11.7109375" style="67" bestFit="1" customWidth="1"/>
    <col min="15119" max="15119" width="9.85546875" style="67" bestFit="1" customWidth="1"/>
    <col min="15120" max="15120" width="8.7109375" style="67" bestFit="1" customWidth="1"/>
    <col min="15121" max="15122" width="6.140625" style="67" bestFit="1" customWidth="1"/>
    <col min="15123" max="15123" width="8.140625" style="67" customWidth="1"/>
    <col min="15124" max="15125" width="5.7109375" style="67" bestFit="1" customWidth="1"/>
    <col min="15126" max="15126" width="6.5703125" style="67" bestFit="1" customWidth="1"/>
    <col min="15127" max="15128" width="9.28515625" style="67" bestFit="1" customWidth="1"/>
    <col min="15129" max="15129" width="6.42578125" style="67" bestFit="1" customWidth="1"/>
    <col min="15130" max="15130" width="5.85546875" style="67" bestFit="1" customWidth="1"/>
    <col min="15131" max="15359" width="17.5703125" style="67"/>
    <col min="15360" max="15360" width="13" style="67" customWidth="1"/>
    <col min="15361" max="15361" width="13.140625" style="67" customWidth="1"/>
    <col min="15362" max="15362" width="31.7109375" style="67" customWidth="1"/>
    <col min="15363" max="15363" width="16.28515625" style="67" customWidth="1"/>
    <col min="15364" max="15364" width="12.140625" style="67" bestFit="1" customWidth="1"/>
    <col min="15365" max="15365" width="14" style="67" customWidth="1"/>
    <col min="15366" max="15366" width="14.85546875" style="67" customWidth="1"/>
    <col min="15367" max="15367" width="14.28515625" style="67" customWidth="1"/>
    <col min="15368" max="15368" width="12.28515625" style="67" bestFit="1" customWidth="1"/>
    <col min="15369" max="15369" width="18.140625" style="67" bestFit="1" customWidth="1"/>
    <col min="15370" max="15370" width="15.5703125" style="67" customWidth="1"/>
    <col min="15371" max="15371" width="39.42578125" style="67" customWidth="1"/>
    <col min="15372" max="15372" width="13.5703125" style="67" bestFit="1" customWidth="1"/>
    <col min="15373" max="15374" width="11.7109375" style="67" bestFit="1" customWidth="1"/>
    <col min="15375" max="15375" width="9.85546875" style="67" bestFit="1" customWidth="1"/>
    <col min="15376" max="15376" width="8.7109375" style="67" bestFit="1" customWidth="1"/>
    <col min="15377" max="15378" width="6.140625" style="67" bestFit="1" customWidth="1"/>
    <col min="15379" max="15379" width="8.140625" style="67" customWidth="1"/>
    <col min="15380" max="15381" width="5.7109375" style="67" bestFit="1" customWidth="1"/>
    <col min="15382" max="15382" width="6.5703125" style="67" bestFit="1" customWidth="1"/>
    <col min="15383" max="15384" width="9.28515625" style="67" bestFit="1" customWidth="1"/>
    <col min="15385" max="15385" width="6.42578125" style="67" bestFit="1" customWidth="1"/>
    <col min="15386" max="15386" width="5.85546875" style="67" bestFit="1" customWidth="1"/>
    <col min="15387" max="15615" width="17.5703125" style="67"/>
    <col min="15616" max="15616" width="13" style="67" customWidth="1"/>
    <col min="15617" max="15617" width="13.140625" style="67" customWidth="1"/>
    <col min="15618" max="15618" width="31.7109375" style="67" customWidth="1"/>
    <col min="15619" max="15619" width="16.28515625" style="67" customWidth="1"/>
    <col min="15620" max="15620" width="12.140625" style="67" bestFit="1" customWidth="1"/>
    <col min="15621" max="15621" width="14" style="67" customWidth="1"/>
    <col min="15622" max="15622" width="14.85546875" style="67" customWidth="1"/>
    <col min="15623" max="15623" width="14.28515625" style="67" customWidth="1"/>
    <col min="15624" max="15624" width="12.28515625" style="67" bestFit="1" customWidth="1"/>
    <col min="15625" max="15625" width="18.140625" style="67" bestFit="1" customWidth="1"/>
    <col min="15626" max="15626" width="15.5703125" style="67" customWidth="1"/>
    <col min="15627" max="15627" width="39.42578125" style="67" customWidth="1"/>
    <col min="15628" max="15628" width="13.5703125" style="67" bestFit="1" customWidth="1"/>
    <col min="15629" max="15630" width="11.7109375" style="67" bestFit="1" customWidth="1"/>
    <col min="15631" max="15631" width="9.85546875" style="67" bestFit="1" customWidth="1"/>
    <col min="15632" max="15632" width="8.7109375" style="67" bestFit="1" customWidth="1"/>
    <col min="15633" max="15634" width="6.140625" style="67" bestFit="1" customWidth="1"/>
    <col min="15635" max="15635" width="8.140625" style="67" customWidth="1"/>
    <col min="15636" max="15637" width="5.7109375" style="67" bestFit="1" customWidth="1"/>
    <col min="15638" max="15638" width="6.5703125" style="67" bestFit="1" customWidth="1"/>
    <col min="15639" max="15640" width="9.28515625" style="67" bestFit="1" customWidth="1"/>
    <col min="15641" max="15641" width="6.42578125" style="67" bestFit="1" customWidth="1"/>
    <col min="15642" max="15642" width="5.85546875" style="67" bestFit="1" customWidth="1"/>
    <col min="15643" max="15871" width="17.5703125" style="67"/>
    <col min="15872" max="15872" width="13" style="67" customWidth="1"/>
    <col min="15873" max="15873" width="13.140625" style="67" customWidth="1"/>
    <col min="15874" max="15874" width="31.7109375" style="67" customWidth="1"/>
    <col min="15875" max="15875" width="16.28515625" style="67" customWidth="1"/>
    <col min="15876" max="15876" width="12.140625" style="67" bestFit="1" customWidth="1"/>
    <col min="15877" max="15877" width="14" style="67" customWidth="1"/>
    <col min="15878" max="15878" width="14.85546875" style="67" customWidth="1"/>
    <col min="15879" max="15879" width="14.28515625" style="67" customWidth="1"/>
    <col min="15880" max="15880" width="12.28515625" style="67" bestFit="1" customWidth="1"/>
    <col min="15881" max="15881" width="18.140625" style="67" bestFit="1" customWidth="1"/>
    <col min="15882" max="15882" width="15.5703125" style="67" customWidth="1"/>
    <col min="15883" max="15883" width="39.42578125" style="67" customWidth="1"/>
    <col min="15884" max="15884" width="13.5703125" style="67" bestFit="1" customWidth="1"/>
    <col min="15885" max="15886" width="11.7109375" style="67" bestFit="1" customWidth="1"/>
    <col min="15887" max="15887" width="9.85546875" style="67" bestFit="1" customWidth="1"/>
    <col min="15888" max="15888" width="8.7109375" style="67" bestFit="1" customWidth="1"/>
    <col min="15889" max="15890" width="6.140625" style="67" bestFit="1" customWidth="1"/>
    <col min="15891" max="15891" width="8.140625" style="67" customWidth="1"/>
    <col min="15892" max="15893" width="5.7109375" style="67" bestFit="1" customWidth="1"/>
    <col min="15894" max="15894" width="6.5703125" style="67" bestFit="1" customWidth="1"/>
    <col min="15895" max="15896" width="9.28515625" style="67" bestFit="1" customWidth="1"/>
    <col min="15897" max="15897" width="6.42578125" style="67" bestFit="1" customWidth="1"/>
    <col min="15898" max="15898" width="5.85546875" style="67" bestFit="1" customWidth="1"/>
    <col min="15899" max="16127" width="17.5703125" style="67"/>
    <col min="16128" max="16128" width="13" style="67" customWidth="1"/>
    <col min="16129" max="16129" width="13.140625" style="67" customWidth="1"/>
    <col min="16130" max="16130" width="31.7109375" style="67" customWidth="1"/>
    <col min="16131" max="16131" width="16.28515625" style="67" customWidth="1"/>
    <col min="16132" max="16132" width="12.140625" style="67" bestFit="1" customWidth="1"/>
    <col min="16133" max="16133" width="14" style="67" customWidth="1"/>
    <col min="16134" max="16134" width="14.85546875" style="67" customWidth="1"/>
    <col min="16135" max="16135" width="14.28515625" style="67" customWidth="1"/>
    <col min="16136" max="16136" width="12.28515625" style="67" bestFit="1" customWidth="1"/>
    <col min="16137" max="16137" width="18.140625" style="67" bestFit="1" customWidth="1"/>
    <col min="16138" max="16138" width="15.5703125" style="67" customWidth="1"/>
    <col min="16139" max="16139" width="39.42578125" style="67" customWidth="1"/>
    <col min="16140" max="16140" width="13.5703125" style="67" bestFit="1" customWidth="1"/>
    <col min="16141" max="16142" width="11.7109375" style="67" bestFit="1" customWidth="1"/>
    <col min="16143" max="16143" width="9.85546875" style="67" bestFit="1" customWidth="1"/>
    <col min="16144" max="16144" width="8.7109375" style="67" bestFit="1" customWidth="1"/>
    <col min="16145" max="16146" width="6.140625" style="67" bestFit="1" customWidth="1"/>
    <col min="16147" max="16147" width="8.140625" style="67" customWidth="1"/>
    <col min="16148" max="16149" width="5.7109375" style="67" bestFit="1" customWidth="1"/>
    <col min="16150" max="16150" width="6.5703125" style="67" bestFit="1" customWidth="1"/>
    <col min="16151" max="16152" width="9.28515625" style="67" bestFit="1" customWidth="1"/>
    <col min="16153" max="16153" width="6.42578125" style="67" bestFit="1" customWidth="1"/>
    <col min="16154" max="16154" width="5.85546875" style="67" bestFit="1" customWidth="1"/>
    <col min="16155" max="16384" width="17.5703125" style="67"/>
  </cols>
  <sheetData>
    <row r="1" spans="1:11" ht="27.75" customHeight="1">
      <c r="A1" s="70" t="s">
        <v>0</v>
      </c>
      <c r="B1" s="71"/>
      <c r="C1" s="71"/>
      <c r="D1" s="72"/>
      <c r="E1" s="71"/>
      <c r="F1" s="71"/>
      <c r="G1" s="71"/>
      <c r="H1" s="71"/>
      <c r="I1" s="71"/>
      <c r="J1" s="71"/>
      <c r="K1" s="73"/>
    </row>
    <row r="2" spans="1:11">
      <c r="A2" s="75" t="s">
        <v>42</v>
      </c>
      <c r="B2" s="76" t="s">
        <v>198</v>
      </c>
      <c r="C2" s="77"/>
      <c r="D2" s="78"/>
      <c r="E2" s="79"/>
      <c r="F2" s="77"/>
      <c r="G2" s="77"/>
      <c r="H2" s="77"/>
      <c r="I2" s="77"/>
      <c r="J2" s="80"/>
      <c r="K2" s="81"/>
    </row>
    <row r="3" spans="1:11" ht="30">
      <c r="A3" s="75" t="s">
        <v>43</v>
      </c>
      <c r="B3" s="82" t="s">
        <v>44</v>
      </c>
      <c r="C3" s="82" t="s">
        <v>45</v>
      </c>
      <c r="D3" s="83" t="s">
        <v>46</v>
      </c>
      <c r="E3" s="82" t="s">
        <v>35</v>
      </c>
      <c r="F3" s="82" t="s">
        <v>47</v>
      </c>
      <c r="G3" s="82" t="s">
        <v>48</v>
      </c>
      <c r="H3" s="84" t="s">
        <v>49</v>
      </c>
      <c r="I3" s="75" t="s">
        <v>50</v>
      </c>
      <c r="J3" s="82" t="s">
        <v>51</v>
      </c>
      <c r="K3" s="85" t="s">
        <v>52</v>
      </c>
    </row>
    <row r="4" spans="1:11">
      <c r="A4" s="55" t="s">
        <v>53</v>
      </c>
      <c r="B4" s="86" t="s">
        <v>54</v>
      </c>
      <c r="C4" s="86" t="s">
        <v>55</v>
      </c>
      <c r="D4" s="87">
        <v>148</v>
      </c>
      <c r="E4" s="88">
        <v>39302</v>
      </c>
      <c r="F4" s="86" t="s">
        <v>56</v>
      </c>
      <c r="G4" s="55" t="s">
        <v>57</v>
      </c>
      <c r="H4" s="55" t="s">
        <v>58</v>
      </c>
      <c r="I4" s="55" t="s">
        <v>59</v>
      </c>
      <c r="J4" s="55" t="s">
        <v>60</v>
      </c>
      <c r="K4" s="285" t="s">
        <v>61</v>
      </c>
    </row>
    <row r="5" spans="1:11">
      <c r="A5" s="55" t="s">
        <v>62</v>
      </c>
      <c r="B5" s="86" t="s">
        <v>54</v>
      </c>
      <c r="C5" s="86" t="s">
        <v>55</v>
      </c>
      <c r="D5" s="87">
        <v>148</v>
      </c>
      <c r="E5" s="88">
        <v>39370</v>
      </c>
      <c r="F5" s="86" t="s">
        <v>56</v>
      </c>
      <c r="G5" s="55" t="s">
        <v>63</v>
      </c>
      <c r="H5" s="55" t="s">
        <v>64</v>
      </c>
      <c r="I5" s="55" t="s">
        <v>59</v>
      </c>
      <c r="J5" s="55" t="s">
        <v>60</v>
      </c>
      <c r="K5" s="286"/>
    </row>
    <row r="6" spans="1:11">
      <c r="A6" s="55" t="s">
        <v>65</v>
      </c>
      <c r="B6" s="86" t="s">
        <v>54</v>
      </c>
      <c r="C6" s="86" t="s">
        <v>66</v>
      </c>
      <c r="D6" s="87">
        <v>265</v>
      </c>
      <c r="E6" s="88">
        <v>39302</v>
      </c>
      <c r="F6" s="86" t="s">
        <v>56</v>
      </c>
      <c r="G6" s="55" t="s">
        <v>67</v>
      </c>
      <c r="H6" s="55" t="s">
        <v>68</v>
      </c>
      <c r="I6" s="55" t="s">
        <v>59</v>
      </c>
      <c r="J6" s="55" t="s">
        <v>60</v>
      </c>
      <c r="K6" s="286"/>
    </row>
    <row r="7" spans="1:11">
      <c r="A7" s="55" t="s">
        <v>69</v>
      </c>
      <c r="B7" s="86" t="s">
        <v>54</v>
      </c>
      <c r="C7" s="86" t="s">
        <v>66</v>
      </c>
      <c r="D7" s="87">
        <v>266</v>
      </c>
      <c r="E7" s="88">
        <v>39370</v>
      </c>
      <c r="F7" s="86" t="s">
        <v>56</v>
      </c>
      <c r="G7" s="55" t="s">
        <v>70</v>
      </c>
      <c r="H7" s="55" t="s">
        <v>71</v>
      </c>
      <c r="I7" s="55" t="s">
        <v>59</v>
      </c>
      <c r="J7" s="55" t="s">
        <v>60</v>
      </c>
      <c r="K7" s="286"/>
    </row>
    <row r="8" spans="1:11">
      <c r="A8" s="55" t="s">
        <v>72</v>
      </c>
      <c r="B8" s="86" t="s">
        <v>54</v>
      </c>
      <c r="C8" s="86" t="s">
        <v>66</v>
      </c>
      <c r="D8" s="87">
        <v>266</v>
      </c>
      <c r="E8" s="88">
        <v>39370</v>
      </c>
      <c r="F8" s="86" t="s">
        <v>56</v>
      </c>
      <c r="G8" s="55" t="s">
        <v>73</v>
      </c>
      <c r="H8" s="55" t="s">
        <v>74</v>
      </c>
      <c r="I8" s="55" t="s">
        <v>59</v>
      </c>
      <c r="J8" s="55" t="s">
        <v>60</v>
      </c>
      <c r="K8" s="286"/>
    </row>
    <row r="9" spans="1:11">
      <c r="A9" s="55" t="s">
        <v>75</v>
      </c>
      <c r="B9" s="86" t="s">
        <v>54</v>
      </c>
      <c r="C9" s="86" t="s">
        <v>66</v>
      </c>
      <c r="D9" s="87">
        <v>290</v>
      </c>
      <c r="E9" s="88">
        <v>39477</v>
      </c>
      <c r="F9" s="86" t="s">
        <v>56</v>
      </c>
      <c r="G9" s="55" t="s">
        <v>76</v>
      </c>
      <c r="H9" s="55" t="s">
        <v>77</v>
      </c>
      <c r="I9" s="55" t="s">
        <v>59</v>
      </c>
      <c r="J9" s="55" t="s">
        <v>60</v>
      </c>
      <c r="K9" s="286"/>
    </row>
    <row r="10" spans="1:11">
      <c r="A10" s="55" t="s">
        <v>78</v>
      </c>
      <c r="B10" s="86" t="s">
        <v>54</v>
      </c>
      <c r="C10" s="86" t="s">
        <v>79</v>
      </c>
      <c r="D10" s="87">
        <v>218</v>
      </c>
      <c r="E10" s="88">
        <v>39370</v>
      </c>
      <c r="F10" s="86" t="s">
        <v>80</v>
      </c>
      <c r="G10" s="55" t="s">
        <v>81</v>
      </c>
      <c r="H10" s="55" t="s">
        <v>82</v>
      </c>
      <c r="I10" s="55" t="s">
        <v>83</v>
      </c>
      <c r="J10" s="55" t="s">
        <v>60</v>
      </c>
      <c r="K10" s="286"/>
    </row>
    <row r="11" spans="1:11">
      <c r="A11" s="55" t="s">
        <v>84</v>
      </c>
      <c r="B11" s="86" t="s">
        <v>54</v>
      </c>
      <c r="C11" s="86" t="s">
        <v>79</v>
      </c>
      <c r="D11" s="87">
        <v>122</v>
      </c>
      <c r="E11" s="88">
        <v>39749</v>
      </c>
      <c r="F11" s="86" t="s">
        <v>80</v>
      </c>
      <c r="G11" s="55" t="s">
        <v>85</v>
      </c>
      <c r="H11" s="86" t="s">
        <v>86</v>
      </c>
      <c r="I11" s="55" t="s">
        <v>83</v>
      </c>
      <c r="J11" s="55" t="s">
        <v>60</v>
      </c>
      <c r="K11" s="286"/>
    </row>
    <row r="12" spans="1:11">
      <c r="A12" s="55" t="s">
        <v>87</v>
      </c>
      <c r="B12" s="86" t="s">
        <v>54</v>
      </c>
      <c r="C12" s="86" t="s">
        <v>88</v>
      </c>
      <c r="D12" s="87">
        <v>192</v>
      </c>
      <c r="E12" s="88">
        <v>39749</v>
      </c>
      <c r="F12" s="86" t="s">
        <v>56</v>
      </c>
      <c r="G12" s="55" t="s">
        <v>89</v>
      </c>
      <c r="H12" s="55" t="s">
        <v>90</v>
      </c>
      <c r="I12" s="55" t="s">
        <v>59</v>
      </c>
      <c r="J12" s="55" t="s">
        <v>91</v>
      </c>
      <c r="K12" s="286"/>
    </row>
    <row r="13" spans="1:11">
      <c r="A13" s="55" t="s">
        <v>92</v>
      </c>
      <c r="B13" s="86" t="s">
        <v>54</v>
      </c>
      <c r="C13" s="86" t="s">
        <v>93</v>
      </c>
      <c r="D13" s="87">
        <v>192</v>
      </c>
      <c r="E13" s="88">
        <v>39749</v>
      </c>
      <c r="F13" s="86" t="s">
        <v>56</v>
      </c>
      <c r="G13" s="55" t="s">
        <v>94</v>
      </c>
      <c r="H13" s="55" t="s">
        <v>95</v>
      </c>
      <c r="I13" s="55" t="s">
        <v>59</v>
      </c>
      <c r="J13" s="55" t="s">
        <v>91</v>
      </c>
      <c r="K13" s="286"/>
    </row>
    <row r="14" spans="1:11">
      <c r="A14" s="55" t="s">
        <v>96</v>
      </c>
      <c r="B14" s="86" t="s">
        <v>54</v>
      </c>
      <c r="C14" s="86" t="s">
        <v>97</v>
      </c>
      <c r="D14" s="87">
        <v>356</v>
      </c>
      <c r="E14" s="88">
        <v>39749</v>
      </c>
      <c r="F14" s="86" t="s">
        <v>56</v>
      </c>
      <c r="G14" s="55" t="s">
        <v>98</v>
      </c>
      <c r="H14" s="55" t="s">
        <v>99</v>
      </c>
      <c r="I14" s="55" t="s">
        <v>59</v>
      </c>
      <c r="J14" s="55" t="s">
        <v>91</v>
      </c>
      <c r="K14" s="286"/>
    </row>
    <row r="15" spans="1:11">
      <c r="A15" s="55" t="s">
        <v>100</v>
      </c>
      <c r="B15" s="86" t="s">
        <v>54</v>
      </c>
      <c r="C15" s="86" t="s">
        <v>97</v>
      </c>
      <c r="D15" s="87">
        <v>356</v>
      </c>
      <c r="E15" s="88">
        <v>39749</v>
      </c>
      <c r="F15" s="86" t="s">
        <v>56</v>
      </c>
      <c r="G15" s="55" t="s">
        <v>101</v>
      </c>
      <c r="H15" s="55" t="s">
        <v>102</v>
      </c>
      <c r="I15" s="55" t="s">
        <v>59</v>
      </c>
      <c r="J15" s="55" t="s">
        <v>91</v>
      </c>
      <c r="K15" s="286"/>
    </row>
    <row r="16" spans="1:11">
      <c r="A16" s="55" t="s">
        <v>103</v>
      </c>
      <c r="B16" s="86" t="s">
        <v>54</v>
      </c>
      <c r="C16" s="86" t="s">
        <v>97</v>
      </c>
      <c r="D16" s="87">
        <v>362</v>
      </c>
      <c r="E16" s="88">
        <v>40033</v>
      </c>
      <c r="F16" s="86" t="s">
        <v>56</v>
      </c>
      <c r="G16" s="55" t="s">
        <v>104</v>
      </c>
      <c r="H16" s="55" t="s">
        <v>105</v>
      </c>
      <c r="I16" s="55" t="s">
        <v>59</v>
      </c>
      <c r="J16" s="55" t="s">
        <v>91</v>
      </c>
      <c r="K16" s="286"/>
    </row>
    <row r="17" spans="1:26" s="68" customFormat="1">
      <c r="A17" s="55" t="s">
        <v>106</v>
      </c>
      <c r="B17" s="86" t="s">
        <v>54</v>
      </c>
      <c r="C17" s="86" t="s">
        <v>97</v>
      </c>
      <c r="D17" s="87">
        <v>362</v>
      </c>
      <c r="E17" s="88">
        <v>40002</v>
      </c>
      <c r="F17" s="86" t="s">
        <v>56</v>
      </c>
      <c r="G17" s="55" t="s">
        <v>107</v>
      </c>
      <c r="H17" s="55" t="s">
        <v>108</v>
      </c>
      <c r="I17" s="55" t="s">
        <v>59</v>
      </c>
      <c r="J17" s="55" t="s">
        <v>91</v>
      </c>
      <c r="K17" s="287"/>
      <c r="L17" s="74"/>
      <c r="M17" s="74"/>
      <c r="N17" s="74"/>
      <c r="O17" s="74"/>
      <c r="P17" s="74"/>
      <c r="Q17" s="74"/>
      <c r="R17" s="74"/>
      <c r="S17" s="74"/>
      <c r="T17" s="74"/>
      <c r="U17" s="69"/>
      <c r="V17" s="69"/>
      <c r="W17" s="69"/>
      <c r="X17" s="69"/>
      <c r="Y17" s="69"/>
      <c r="Z17" s="69"/>
    </row>
    <row r="18" spans="1:26">
      <c r="A18" s="55" t="s">
        <v>109</v>
      </c>
      <c r="B18" s="86" t="s">
        <v>54</v>
      </c>
      <c r="C18" s="86" t="s">
        <v>55</v>
      </c>
      <c r="D18" s="87">
        <v>148</v>
      </c>
      <c r="E18" s="88">
        <v>39302</v>
      </c>
      <c r="F18" s="86" t="s">
        <v>110</v>
      </c>
      <c r="G18" s="55" t="s">
        <v>111</v>
      </c>
      <c r="H18" s="55" t="s">
        <v>112</v>
      </c>
      <c r="I18" s="55" t="s">
        <v>59</v>
      </c>
      <c r="J18" s="55" t="s">
        <v>60</v>
      </c>
      <c r="K18" s="285" t="s">
        <v>61</v>
      </c>
    </row>
    <row r="19" spans="1:26">
      <c r="A19" s="55" t="s">
        <v>113</v>
      </c>
      <c r="B19" s="86" t="s">
        <v>54</v>
      </c>
      <c r="C19" s="86" t="s">
        <v>55</v>
      </c>
      <c r="D19" s="87">
        <v>148</v>
      </c>
      <c r="E19" s="88">
        <v>39370</v>
      </c>
      <c r="F19" s="86" t="s">
        <v>110</v>
      </c>
      <c r="G19" s="55" t="s">
        <v>114</v>
      </c>
      <c r="H19" s="55" t="s">
        <v>115</v>
      </c>
      <c r="I19" s="55" t="s">
        <v>59</v>
      </c>
      <c r="J19" s="55" t="s">
        <v>60</v>
      </c>
      <c r="K19" s="286"/>
    </row>
    <row r="20" spans="1:26">
      <c r="A20" s="55" t="s">
        <v>116</v>
      </c>
      <c r="B20" s="86" t="s">
        <v>54</v>
      </c>
      <c r="C20" s="86" t="s">
        <v>66</v>
      </c>
      <c r="D20" s="87">
        <v>265</v>
      </c>
      <c r="E20" s="88">
        <v>39302</v>
      </c>
      <c r="F20" s="86" t="s">
        <v>110</v>
      </c>
      <c r="G20" s="55" t="s">
        <v>117</v>
      </c>
      <c r="H20" s="55" t="s">
        <v>118</v>
      </c>
      <c r="I20" s="55" t="s">
        <v>59</v>
      </c>
      <c r="J20" s="55" t="s">
        <v>60</v>
      </c>
      <c r="K20" s="286"/>
    </row>
    <row r="21" spans="1:26">
      <c r="A21" s="55" t="s">
        <v>119</v>
      </c>
      <c r="B21" s="86" t="s">
        <v>54</v>
      </c>
      <c r="C21" s="86" t="s">
        <v>66</v>
      </c>
      <c r="D21" s="87">
        <v>266</v>
      </c>
      <c r="E21" s="88">
        <v>39370</v>
      </c>
      <c r="F21" s="86" t="s">
        <v>110</v>
      </c>
      <c r="G21" s="55" t="s">
        <v>120</v>
      </c>
      <c r="H21" s="55" t="s">
        <v>121</v>
      </c>
      <c r="I21" s="55" t="s">
        <v>59</v>
      </c>
      <c r="J21" s="55" t="s">
        <v>60</v>
      </c>
      <c r="K21" s="286"/>
    </row>
    <row r="22" spans="1:26">
      <c r="A22" s="55" t="s">
        <v>122</v>
      </c>
      <c r="B22" s="86" t="s">
        <v>54</v>
      </c>
      <c r="C22" s="86" t="s">
        <v>66</v>
      </c>
      <c r="D22" s="87">
        <v>266</v>
      </c>
      <c r="E22" s="88">
        <v>39370</v>
      </c>
      <c r="F22" s="86" t="s">
        <v>110</v>
      </c>
      <c r="G22" s="55" t="s">
        <v>123</v>
      </c>
      <c r="H22" s="55" t="s">
        <v>124</v>
      </c>
      <c r="I22" s="55" t="s">
        <v>59</v>
      </c>
      <c r="J22" s="55" t="s">
        <v>60</v>
      </c>
      <c r="K22" s="286"/>
    </row>
    <row r="23" spans="1:26">
      <c r="A23" s="55" t="s">
        <v>125</v>
      </c>
      <c r="B23" s="86" t="s">
        <v>54</v>
      </c>
      <c r="C23" s="86" t="s">
        <v>66</v>
      </c>
      <c r="D23" s="87">
        <v>290</v>
      </c>
      <c r="E23" s="88">
        <v>39477</v>
      </c>
      <c r="F23" s="86" t="s">
        <v>110</v>
      </c>
      <c r="G23" s="55" t="s">
        <v>126</v>
      </c>
      <c r="H23" s="55" t="s">
        <v>127</v>
      </c>
      <c r="I23" s="55" t="s">
        <v>59</v>
      </c>
      <c r="J23" s="55" t="s">
        <v>60</v>
      </c>
      <c r="K23" s="286"/>
    </row>
    <row r="24" spans="1:26">
      <c r="A24" s="55" t="s">
        <v>128</v>
      </c>
      <c r="B24" s="86" t="s">
        <v>54</v>
      </c>
      <c r="C24" s="86" t="s">
        <v>79</v>
      </c>
      <c r="D24" s="87">
        <v>218</v>
      </c>
      <c r="E24" s="88">
        <v>39370</v>
      </c>
      <c r="F24" s="86" t="s">
        <v>129</v>
      </c>
      <c r="G24" s="55" t="s">
        <v>130</v>
      </c>
      <c r="H24" s="55" t="s">
        <v>131</v>
      </c>
      <c r="I24" s="55" t="s">
        <v>83</v>
      </c>
      <c r="J24" s="55" t="s">
        <v>60</v>
      </c>
      <c r="K24" s="286"/>
    </row>
    <row r="25" spans="1:26">
      <c r="A25" s="55" t="s">
        <v>132</v>
      </c>
      <c r="B25" s="86" t="s">
        <v>54</v>
      </c>
      <c r="C25" s="86" t="s">
        <v>79</v>
      </c>
      <c r="D25" s="87">
        <v>122</v>
      </c>
      <c r="E25" s="88">
        <v>39749</v>
      </c>
      <c r="F25" s="86" t="s">
        <v>129</v>
      </c>
      <c r="G25" s="55" t="s">
        <v>133</v>
      </c>
      <c r="H25" s="86" t="s">
        <v>134</v>
      </c>
      <c r="I25" s="55" t="s">
        <v>83</v>
      </c>
      <c r="J25" s="55" t="s">
        <v>60</v>
      </c>
      <c r="K25" s="286"/>
    </row>
    <row r="26" spans="1:26">
      <c r="A26" s="55" t="s">
        <v>135</v>
      </c>
      <c r="B26" s="86" t="s">
        <v>54</v>
      </c>
      <c r="C26" s="86" t="s">
        <v>136</v>
      </c>
      <c r="D26" s="87">
        <v>192</v>
      </c>
      <c r="E26" s="88">
        <v>39749</v>
      </c>
      <c r="F26" s="86" t="s">
        <v>110</v>
      </c>
      <c r="G26" s="55" t="s">
        <v>137</v>
      </c>
      <c r="H26" s="55" t="s">
        <v>138</v>
      </c>
      <c r="I26" s="55" t="s">
        <v>59</v>
      </c>
      <c r="J26" s="55" t="s">
        <v>91</v>
      </c>
      <c r="K26" s="286"/>
    </row>
    <row r="27" spans="1:26">
      <c r="A27" s="55" t="s">
        <v>139</v>
      </c>
      <c r="B27" s="86" t="s">
        <v>54</v>
      </c>
      <c r="C27" s="86" t="s">
        <v>97</v>
      </c>
      <c r="D27" s="87">
        <v>192</v>
      </c>
      <c r="E27" s="88">
        <v>39749</v>
      </c>
      <c r="F27" s="86" t="s">
        <v>110</v>
      </c>
      <c r="G27" s="55" t="s">
        <v>140</v>
      </c>
      <c r="H27" s="55" t="s">
        <v>141</v>
      </c>
      <c r="I27" s="55" t="s">
        <v>59</v>
      </c>
      <c r="J27" s="55" t="s">
        <v>91</v>
      </c>
      <c r="K27" s="286"/>
    </row>
    <row r="28" spans="1:26">
      <c r="A28" s="55" t="s">
        <v>142</v>
      </c>
      <c r="B28" s="86" t="s">
        <v>54</v>
      </c>
      <c r="C28" s="86" t="s">
        <v>97</v>
      </c>
      <c r="D28" s="87">
        <v>356</v>
      </c>
      <c r="E28" s="88">
        <v>39749</v>
      </c>
      <c r="F28" s="86" t="s">
        <v>110</v>
      </c>
      <c r="G28" s="55" t="s">
        <v>143</v>
      </c>
      <c r="H28" s="55" t="s">
        <v>144</v>
      </c>
      <c r="I28" s="55" t="s">
        <v>59</v>
      </c>
      <c r="J28" s="55" t="s">
        <v>91</v>
      </c>
      <c r="K28" s="286"/>
    </row>
    <row r="29" spans="1:26">
      <c r="A29" s="55" t="s">
        <v>145</v>
      </c>
      <c r="B29" s="86" t="s">
        <v>54</v>
      </c>
      <c r="C29" s="86" t="s">
        <v>97</v>
      </c>
      <c r="D29" s="87">
        <v>356</v>
      </c>
      <c r="E29" s="88">
        <v>39749</v>
      </c>
      <c r="F29" s="86" t="s">
        <v>110</v>
      </c>
      <c r="G29" s="55" t="s">
        <v>146</v>
      </c>
      <c r="H29" s="55" t="s">
        <v>147</v>
      </c>
      <c r="I29" s="55" t="s">
        <v>59</v>
      </c>
      <c r="J29" s="55" t="s">
        <v>91</v>
      </c>
      <c r="K29" s="286"/>
    </row>
    <row r="30" spans="1:26">
      <c r="A30" s="55" t="s">
        <v>148</v>
      </c>
      <c r="B30" s="86" t="s">
        <v>54</v>
      </c>
      <c r="C30" s="86" t="s">
        <v>97</v>
      </c>
      <c r="D30" s="87">
        <v>362</v>
      </c>
      <c r="E30" s="88">
        <v>40033</v>
      </c>
      <c r="F30" s="86" t="s">
        <v>110</v>
      </c>
      <c r="G30" s="55" t="s">
        <v>149</v>
      </c>
      <c r="H30" s="55" t="s">
        <v>150</v>
      </c>
      <c r="I30" s="55" t="s">
        <v>59</v>
      </c>
      <c r="J30" s="55" t="s">
        <v>91</v>
      </c>
      <c r="K30" s="286"/>
    </row>
    <row r="31" spans="1:26">
      <c r="A31" s="55" t="s">
        <v>151</v>
      </c>
      <c r="B31" s="86" t="s">
        <v>54</v>
      </c>
      <c r="C31" s="86" t="s">
        <v>97</v>
      </c>
      <c r="D31" s="87">
        <v>362</v>
      </c>
      <c r="E31" s="88">
        <v>40033</v>
      </c>
      <c r="F31" s="86" t="s">
        <v>110</v>
      </c>
      <c r="G31" s="55" t="s">
        <v>152</v>
      </c>
      <c r="H31" s="55" t="s">
        <v>153</v>
      </c>
      <c r="I31" s="55" t="s">
        <v>59</v>
      </c>
      <c r="J31" s="55" t="s">
        <v>91</v>
      </c>
      <c r="K31" s="287"/>
    </row>
    <row r="32" spans="1:26" ht="22.5" customHeight="1">
      <c r="C32" s="90" t="s">
        <v>199</v>
      </c>
      <c r="D32" s="91">
        <f>SUM(D4:D31)</f>
        <v>7086</v>
      </c>
    </row>
    <row r="33" spans="3:6">
      <c r="F33" s="93"/>
    </row>
    <row r="34" spans="3:6" ht="27" customHeight="1">
      <c r="C34" s="90" t="s">
        <v>200</v>
      </c>
      <c r="D34" s="139">
        <v>636693.04</v>
      </c>
      <c r="F34" s="93"/>
    </row>
    <row r="35" spans="3:6">
      <c r="C35" s="94"/>
      <c r="D35" s="93"/>
      <c r="F35" s="93"/>
    </row>
    <row r="36" spans="3:6">
      <c r="C36" s="94"/>
      <c r="D36" s="95"/>
      <c r="F36" s="93"/>
    </row>
    <row r="37" spans="3:6">
      <c r="F37" s="93"/>
    </row>
    <row r="38" spans="3:6">
      <c r="C38" s="94"/>
      <c r="D38" s="96"/>
      <c r="F38" s="93"/>
    </row>
    <row r="39" spans="3:6">
      <c r="F39" s="93"/>
    </row>
    <row r="40" spans="3:6">
      <c r="F40" s="93"/>
    </row>
    <row r="41" spans="3:6">
      <c r="F41" s="93"/>
    </row>
    <row r="42" spans="3:6">
      <c r="F42" s="93"/>
    </row>
    <row r="43" spans="3:6">
      <c r="F43" s="93"/>
    </row>
    <row r="44" spans="3:6">
      <c r="F44" s="93"/>
    </row>
    <row r="45" spans="3:6">
      <c r="F45" s="93"/>
    </row>
    <row r="46" spans="3:6">
      <c r="F46" s="93"/>
    </row>
    <row r="47" spans="3:6">
      <c r="F47" s="93"/>
    </row>
    <row r="48" spans="3:6">
      <c r="F48" s="93"/>
    </row>
  </sheetData>
  <mergeCells count="2">
    <mergeCell ref="K4:K17"/>
    <mergeCell ref="K18:K31"/>
  </mergeCells>
  <pageMargins left="0.7" right="0.7" top="0.75" bottom="0.75" header="0.3" footer="0.3"/>
  <pageSetup scale="62" orientation="landscape" r:id="rId1"/>
  <headerFooter>
    <oddHeader>&amp;A</oddHeader>
    <oddFooter>&amp;L&amp;BHitachi Data Systems Confidential&amp;B&amp;C&amp;D&amp;RPage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6"/>
  <sheetViews>
    <sheetView workbookViewId="0">
      <selection activeCell="A27" sqref="A27"/>
    </sheetView>
  </sheetViews>
  <sheetFormatPr defaultColWidth="13.42578125" defaultRowHeight="12" customHeight="1"/>
  <cols>
    <col min="1" max="1" width="15" style="107" customWidth="1"/>
    <col min="2" max="2" width="13.42578125" style="107" customWidth="1"/>
    <col min="3" max="3" width="18.28515625" style="133" customWidth="1"/>
    <col min="4" max="4" width="43.28515625" style="133" bestFit="1" customWidth="1"/>
    <col min="5" max="5" width="13.42578125" style="107" customWidth="1"/>
    <col min="6" max="6" width="30.28515625" style="107" customWidth="1"/>
    <col min="7" max="7" width="21" style="107" customWidth="1"/>
    <col min="8" max="8" width="13.42578125" style="107" customWidth="1"/>
    <col min="9" max="9" width="6.5703125" style="107" bestFit="1" customWidth="1"/>
    <col min="10" max="10" width="13.42578125" style="107" customWidth="1"/>
    <col min="11" max="11" width="7.85546875" style="107" bestFit="1" customWidth="1"/>
    <col min="12" max="12" width="13.5703125" style="107" bestFit="1" customWidth="1"/>
    <col min="13" max="13" width="14" style="107" customWidth="1"/>
    <col min="14" max="14" width="9.7109375" style="98" bestFit="1" customWidth="1"/>
    <col min="15" max="16" width="6.140625" style="98" bestFit="1" customWidth="1"/>
    <col min="17" max="18" width="5.7109375" style="98" bestFit="1" customWidth="1"/>
    <col min="19" max="19" width="3.85546875" style="98" bestFit="1" customWidth="1"/>
    <col min="20" max="20" width="6.5703125" style="98" bestFit="1" customWidth="1"/>
    <col min="21" max="21" width="9.28515625" style="98" bestFit="1" customWidth="1"/>
    <col min="22" max="255" width="13.42578125" style="98"/>
    <col min="256" max="256" width="15" style="98" customWidth="1"/>
    <col min="257" max="260" width="13.42578125" style="98" customWidth="1"/>
    <col min="261" max="261" width="22.28515625" style="98" customWidth="1"/>
    <col min="262" max="264" width="13.42578125" style="98" customWidth="1"/>
    <col min="265" max="265" width="6.5703125" style="98" bestFit="1" customWidth="1"/>
    <col min="266" max="266" width="13.42578125" style="98" customWidth="1"/>
    <col min="267" max="267" width="7.85546875" style="98" bestFit="1" customWidth="1"/>
    <col min="268" max="268" width="13.5703125" style="98" bestFit="1" customWidth="1"/>
    <col min="269" max="269" width="9.5703125" style="98" bestFit="1" customWidth="1"/>
    <col min="270" max="270" width="9.7109375" style="98" bestFit="1" customWidth="1"/>
    <col min="271" max="272" width="6.140625" style="98" bestFit="1" customWidth="1"/>
    <col min="273" max="274" width="5.7109375" style="98" bestFit="1" customWidth="1"/>
    <col min="275" max="275" width="3.85546875" style="98" bestFit="1" customWidth="1"/>
    <col min="276" max="276" width="6.5703125" style="98" bestFit="1" customWidth="1"/>
    <col min="277" max="277" width="9.28515625" style="98" bestFit="1" customWidth="1"/>
    <col min="278" max="511" width="13.42578125" style="98"/>
    <col min="512" max="512" width="15" style="98" customWidth="1"/>
    <col min="513" max="516" width="13.42578125" style="98" customWidth="1"/>
    <col min="517" max="517" width="22.28515625" style="98" customWidth="1"/>
    <col min="518" max="520" width="13.42578125" style="98" customWidth="1"/>
    <col min="521" max="521" width="6.5703125" style="98" bestFit="1" customWidth="1"/>
    <col min="522" max="522" width="13.42578125" style="98" customWidth="1"/>
    <col min="523" max="523" width="7.85546875" style="98" bestFit="1" customWidth="1"/>
    <col min="524" max="524" width="13.5703125" style="98" bestFit="1" customWidth="1"/>
    <col min="525" max="525" width="9.5703125" style="98" bestFit="1" customWidth="1"/>
    <col min="526" max="526" width="9.7109375" style="98" bestFit="1" customWidth="1"/>
    <col min="527" max="528" width="6.140625" style="98" bestFit="1" customWidth="1"/>
    <col min="529" max="530" width="5.7109375" style="98" bestFit="1" customWidth="1"/>
    <col min="531" max="531" width="3.85546875" style="98" bestFit="1" customWidth="1"/>
    <col min="532" max="532" width="6.5703125" style="98" bestFit="1" customWidth="1"/>
    <col min="533" max="533" width="9.28515625" style="98" bestFit="1" customWidth="1"/>
    <col min="534" max="767" width="13.42578125" style="98"/>
    <col min="768" max="768" width="15" style="98" customWidth="1"/>
    <col min="769" max="772" width="13.42578125" style="98" customWidth="1"/>
    <col min="773" max="773" width="22.28515625" style="98" customWidth="1"/>
    <col min="774" max="776" width="13.42578125" style="98" customWidth="1"/>
    <col min="777" max="777" width="6.5703125" style="98" bestFit="1" customWidth="1"/>
    <col min="778" max="778" width="13.42578125" style="98" customWidth="1"/>
    <col min="779" max="779" width="7.85546875" style="98" bestFit="1" customWidth="1"/>
    <col min="780" max="780" width="13.5703125" style="98" bestFit="1" customWidth="1"/>
    <col min="781" max="781" width="9.5703125" style="98" bestFit="1" customWidth="1"/>
    <col min="782" max="782" width="9.7109375" style="98" bestFit="1" customWidth="1"/>
    <col min="783" max="784" width="6.140625" style="98" bestFit="1" customWidth="1"/>
    <col min="785" max="786" width="5.7109375" style="98" bestFit="1" customWidth="1"/>
    <col min="787" max="787" width="3.85546875" style="98" bestFit="1" customWidth="1"/>
    <col min="788" max="788" width="6.5703125" style="98" bestFit="1" customWidth="1"/>
    <col min="789" max="789" width="9.28515625" style="98" bestFit="1" customWidth="1"/>
    <col min="790" max="1023" width="13.42578125" style="98"/>
    <col min="1024" max="1024" width="15" style="98" customWidth="1"/>
    <col min="1025" max="1028" width="13.42578125" style="98" customWidth="1"/>
    <col min="1029" max="1029" width="22.28515625" style="98" customWidth="1"/>
    <col min="1030" max="1032" width="13.42578125" style="98" customWidth="1"/>
    <col min="1033" max="1033" width="6.5703125" style="98" bestFit="1" customWidth="1"/>
    <col min="1034" max="1034" width="13.42578125" style="98" customWidth="1"/>
    <col min="1035" max="1035" width="7.85546875" style="98" bestFit="1" customWidth="1"/>
    <col min="1036" max="1036" width="13.5703125" style="98" bestFit="1" customWidth="1"/>
    <col min="1037" max="1037" width="9.5703125" style="98" bestFit="1" customWidth="1"/>
    <col min="1038" max="1038" width="9.7109375" style="98" bestFit="1" customWidth="1"/>
    <col min="1039" max="1040" width="6.140625" style="98" bestFit="1" customWidth="1"/>
    <col min="1041" max="1042" width="5.7109375" style="98" bestFit="1" customWidth="1"/>
    <col min="1043" max="1043" width="3.85546875" style="98" bestFit="1" customWidth="1"/>
    <col min="1044" max="1044" width="6.5703125" style="98" bestFit="1" customWidth="1"/>
    <col min="1045" max="1045" width="9.28515625" style="98" bestFit="1" customWidth="1"/>
    <col min="1046" max="1279" width="13.42578125" style="98"/>
    <col min="1280" max="1280" width="15" style="98" customWidth="1"/>
    <col min="1281" max="1284" width="13.42578125" style="98" customWidth="1"/>
    <col min="1285" max="1285" width="22.28515625" style="98" customWidth="1"/>
    <col min="1286" max="1288" width="13.42578125" style="98" customWidth="1"/>
    <col min="1289" max="1289" width="6.5703125" style="98" bestFit="1" customWidth="1"/>
    <col min="1290" max="1290" width="13.42578125" style="98" customWidth="1"/>
    <col min="1291" max="1291" width="7.85546875" style="98" bestFit="1" customWidth="1"/>
    <col min="1292" max="1292" width="13.5703125" style="98" bestFit="1" customWidth="1"/>
    <col min="1293" max="1293" width="9.5703125" style="98" bestFit="1" customWidth="1"/>
    <col min="1294" max="1294" width="9.7109375" style="98" bestFit="1" customWidth="1"/>
    <col min="1295" max="1296" width="6.140625" style="98" bestFit="1" customWidth="1"/>
    <col min="1297" max="1298" width="5.7109375" style="98" bestFit="1" customWidth="1"/>
    <col min="1299" max="1299" width="3.85546875" style="98" bestFit="1" customWidth="1"/>
    <col min="1300" max="1300" width="6.5703125" style="98" bestFit="1" customWidth="1"/>
    <col min="1301" max="1301" width="9.28515625" style="98" bestFit="1" customWidth="1"/>
    <col min="1302" max="1535" width="13.42578125" style="98"/>
    <col min="1536" max="1536" width="15" style="98" customWidth="1"/>
    <col min="1537" max="1540" width="13.42578125" style="98" customWidth="1"/>
    <col min="1541" max="1541" width="22.28515625" style="98" customWidth="1"/>
    <col min="1542" max="1544" width="13.42578125" style="98" customWidth="1"/>
    <col min="1545" max="1545" width="6.5703125" style="98" bestFit="1" customWidth="1"/>
    <col min="1546" max="1546" width="13.42578125" style="98" customWidth="1"/>
    <col min="1547" max="1547" width="7.85546875" style="98" bestFit="1" customWidth="1"/>
    <col min="1548" max="1548" width="13.5703125" style="98" bestFit="1" customWidth="1"/>
    <col min="1549" max="1549" width="9.5703125" style="98" bestFit="1" customWidth="1"/>
    <col min="1550" max="1550" width="9.7109375" style="98" bestFit="1" customWidth="1"/>
    <col min="1551" max="1552" width="6.140625" style="98" bestFit="1" customWidth="1"/>
    <col min="1553" max="1554" width="5.7109375" style="98" bestFit="1" customWidth="1"/>
    <col min="1555" max="1555" width="3.85546875" style="98" bestFit="1" customWidth="1"/>
    <col min="1556" max="1556" width="6.5703125" style="98" bestFit="1" customWidth="1"/>
    <col min="1557" max="1557" width="9.28515625" style="98" bestFit="1" customWidth="1"/>
    <col min="1558" max="1791" width="13.42578125" style="98"/>
    <col min="1792" max="1792" width="15" style="98" customWidth="1"/>
    <col min="1793" max="1796" width="13.42578125" style="98" customWidth="1"/>
    <col min="1797" max="1797" width="22.28515625" style="98" customWidth="1"/>
    <col min="1798" max="1800" width="13.42578125" style="98" customWidth="1"/>
    <col min="1801" max="1801" width="6.5703125" style="98" bestFit="1" customWidth="1"/>
    <col min="1802" max="1802" width="13.42578125" style="98" customWidth="1"/>
    <col min="1803" max="1803" width="7.85546875" style="98" bestFit="1" customWidth="1"/>
    <col min="1804" max="1804" width="13.5703125" style="98" bestFit="1" customWidth="1"/>
    <col min="1805" max="1805" width="9.5703125" style="98" bestFit="1" customWidth="1"/>
    <col min="1806" max="1806" width="9.7109375" style="98" bestFit="1" customWidth="1"/>
    <col min="1807" max="1808" width="6.140625" style="98" bestFit="1" customWidth="1"/>
    <col min="1809" max="1810" width="5.7109375" style="98" bestFit="1" customWidth="1"/>
    <col min="1811" max="1811" width="3.85546875" style="98" bestFit="1" customWidth="1"/>
    <col min="1812" max="1812" width="6.5703125" style="98" bestFit="1" customWidth="1"/>
    <col min="1813" max="1813" width="9.28515625" style="98" bestFit="1" customWidth="1"/>
    <col min="1814" max="2047" width="13.42578125" style="98"/>
    <col min="2048" max="2048" width="15" style="98" customWidth="1"/>
    <col min="2049" max="2052" width="13.42578125" style="98" customWidth="1"/>
    <col min="2053" max="2053" width="22.28515625" style="98" customWidth="1"/>
    <col min="2054" max="2056" width="13.42578125" style="98" customWidth="1"/>
    <col min="2057" max="2057" width="6.5703125" style="98" bestFit="1" customWidth="1"/>
    <col min="2058" max="2058" width="13.42578125" style="98" customWidth="1"/>
    <col min="2059" max="2059" width="7.85546875" style="98" bestFit="1" customWidth="1"/>
    <col min="2060" max="2060" width="13.5703125" style="98" bestFit="1" customWidth="1"/>
    <col min="2061" max="2061" width="9.5703125" style="98" bestFit="1" customWidth="1"/>
    <col min="2062" max="2062" width="9.7109375" style="98" bestFit="1" customWidth="1"/>
    <col min="2063" max="2064" width="6.140625" style="98" bestFit="1" customWidth="1"/>
    <col min="2065" max="2066" width="5.7109375" style="98" bestFit="1" customWidth="1"/>
    <col min="2067" max="2067" width="3.85546875" style="98" bestFit="1" customWidth="1"/>
    <col min="2068" max="2068" width="6.5703125" style="98" bestFit="1" customWidth="1"/>
    <col min="2069" max="2069" width="9.28515625" style="98" bestFit="1" customWidth="1"/>
    <col min="2070" max="2303" width="13.42578125" style="98"/>
    <col min="2304" max="2304" width="15" style="98" customWidth="1"/>
    <col min="2305" max="2308" width="13.42578125" style="98" customWidth="1"/>
    <col min="2309" max="2309" width="22.28515625" style="98" customWidth="1"/>
    <col min="2310" max="2312" width="13.42578125" style="98" customWidth="1"/>
    <col min="2313" max="2313" width="6.5703125" style="98" bestFit="1" customWidth="1"/>
    <col min="2314" max="2314" width="13.42578125" style="98" customWidth="1"/>
    <col min="2315" max="2315" width="7.85546875" style="98" bestFit="1" customWidth="1"/>
    <col min="2316" max="2316" width="13.5703125" style="98" bestFit="1" customWidth="1"/>
    <col min="2317" max="2317" width="9.5703125" style="98" bestFit="1" customWidth="1"/>
    <col min="2318" max="2318" width="9.7109375" style="98" bestFit="1" customWidth="1"/>
    <col min="2319" max="2320" width="6.140625" style="98" bestFit="1" customWidth="1"/>
    <col min="2321" max="2322" width="5.7109375" style="98" bestFit="1" customWidth="1"/>
    <col min="2323" max="2323" width="3.85546875" style="98" bestFit="1" customWidth="1"/>
    <col min="2324" max="2324" width="6.5703125" style="98" bestFit="1" customWidth="1"/>
    <col min="2325" max="2325" width="9.28515625" style="98" bestFit="1" customWidth="1"/>
    <col min="2326" max="2559" width="13.42578125" style="98"/>
    <col min="2560" max="2560" width="15" style="98" customWidth="1"/>
    <col min="2561" max="2564" width="13.42578125" style="98" customWidth="1"/>
    <col min="2565" max="2565" width="22.28515625" style="98" customWidth="1"/>
    <col min="2566" max="2568" width="13.42578125" style="98" customWidth="1"/>
    <col min="2569" max="2569" width="6.5703125" style="98" bestFit="1" customWidth="1"/>
    <col min="2570" max="2570" width="13.42578125" style="98" customWidth="1"/>
    <col min="2571" max="2571" width="7.85546875" style="98" bestFit="1" customWidth="1"/>
    <col min="2572" max="2572" width="13.5703125" style="98" bestFit="1" customWidth="1"/>
    <col min="2573" max="2573" width="9.5703125" style="98" bestFit="1" customWidth="1"/>
    <col min="2574" max="2574" width="9.7109375" style="98" bestFit="1" customWidth="1"/>
    <col min="2575" max="2576" width="6.140625" style="98" bestFit="1" customWidth="1"/>
    <col min="2577" max="2578" width="5.7109375" style="98" bestFit="1" customWidth="1"/>
    <col min="2579" max="2579" width="3.85546875" style="98" bestFit="1" customWidth="1"/>
    <col min="2580" max="2580" width="6.5703125" style="98" bestFit="1" customWidth="1"/>
    <col min="2581" max="2581" width="9.28515625" style="98" bestFit="1" customWidth="1"/>
    <col min="2582" max="2815" width="13.42578125" style="98"/>
    <col min="2816" max="2816" width="15" style="98" customWidth="1"/>
    <col min="2817" max="2820" width="13.42578125" style="98" customWidth="1"/>
    <col min="2821" max="2821" width="22.28515625" style="98" customWidth="1"/>
    <col min="2822" max="2824" width="13.42578125" style="98" customWidth="1"/>
    <col min="2825" max="2825" width="6.5703125" style="98" bestFit="1" customWidth="1"/>
    <col min="2826" max="2826" width="13.42578125" style="98" customWidth="1"/>
    <col min="2827" max="2827" width="7.85546875" style="98" bestFit="1" customWidth="1"/>
    <col min="2828" max="2828" width="13.5703125" style="98" bestFit="1" customWidth="1"/>
    <col min="2829" max="2829" width="9.5703125" style="98" bestFit="1" customWidth="1"/>
    <col min="2830" max="2830" width="9.7109375" style="98" bestFit="1" customWidth="1"/>
    <col min="2831" max="2832" width="6.140625" style="98" bestFit="1" customWidth="1"/>
    <col min="2833" max="2834" width="5.7109375" style="98" bestFit="1" customWidth="1"/>
    <col min="2835" max="2835" width="3.85546875" style="98" bestFit="1" customWidth="1"/>
    <col min="2836" max="2836" width="6.5703125" style="98" bestFit="1" customWidth="1"/>
    <col min="2837" max="2837" width="9.28515625" style="98" bestFit="1" customWidth="1"/>
    <col min="2838" max="3071" width="13.42578125" style="98"/>
    <col min="3072" max="3072" width="15" style="98" customWidth="1"/>
    <col min="3073" max="3076" width="13.42578125" style="98" customWidth="1"/>
    <col min="3077" max="3077" width="22.28515625" style="98" customWidth="1"/>
    <col min="3078" max="3080" width="13.42578125" style="98" customWidth="1"/>
    <col min="3081" max="3081" width="6.5703125" style="98" bestFit="1" customWidth="1"/>
    <col min="3082" max="3082" width="13.42578125" style="98" customWidth="1"/>
    <col min="3083" max="3083" width="7.85546875" style="98" bestFit="1" customWidth="1"/>
    <col min="3084" max="3084" width="13.5703125" style="98" bestFit="1" customWidth="1"/>
    <col min="3085" max="3085" width="9.5703125" style="98" bestFit="1" customWidth="1"/>
    <col min="3086" max="3086" width="9.7109375" style="98" bestFit="1" customWidth="1"/>
    <col min="3087" max="3088" width="6.140625" style="98" bestFit="1" customWidth="1"/>
    <col min="3089" max="3090" width="5.7109375" style="98" bestFit="1" customWidth="1"/>
    <col min="3091" max="3091" width="3.85546875" style="98" bestFit="1" customWidth="1"/>
    <col min="3092" max="3092" width="6.5703125" style="98" bestFit="1" customWidth="1"/>
    <col min="3093" max="3093" width="9.28515625" style="98" bestFit="1" customWidth="1"/>
    <col min="3094" max="3327" width="13.42578125" style="98"/>
    <col min="3328" max="3328" width="15" style="98" customWidth="1"/>
    <col min="3329" max="3332" width="13.42578125" style="98" customWidth="1"/>
    <col min="3333" max="3333" width="22.28515625" style="98" customWidth="1"/>
    <col min="3334" max="3336" width="13.42578125" style="98" customWidth="1"/>
    <col min="3337" max="3337" width="6.5703125" style="98" bestFit="1" customWidth="1"/>
    <col min="3338" max="3338" width="13.42578125" style="98" customWidth="1"/>
    <col min="3339" max="3339" width="7.85546875" style="98" bestFit="1" customWidth="1"/>
    <col min="3340" max="3340" width="13.5703125" style="98" bestFit="1" customWidth="1"/>
    <col min="3341" max="3341" width="9.5703125" style="98" bestFit="1" customWidth="1"/>
    <col min="3342" max="3342" width="9.7109375" style="98" bestFit="1" customWidth="1"/>
    <col min="3343" max="3344" width="6.140625" style="98" bestFit="1" customWidth="1"/>
    <col min="3345" max="3346" width="5.7109375" style="98" bestFit="1" customWidth="1"/>
    <col min="3347" max="3347" width="3.85546875" style="98" bestFit="1" customWidth="1"/>
    <col min="3348" max="3348" width="6.5703125" style="98" bestFit="1" customWidth="1"/>
    <col min="3349" max="3349" width="9.28515625" style="98" bestFit="1" customWidth="1"/>
    <col min="3350" max="3583" width="13.42578125" style="98"/>
    <col min="3584" max="3584" width="15" style="98" customWidth="1"/>
    <col min="3585" max="3588" width="13.42578125" style="98" customWidth="1"/>
    <col min="3589" max="3589" width="22.28515625" style="98" customWidth="1"/>
    <col min="3590" max="3592" width="13.42578125" style="98" customWidth="1"/>
    <col min="3593" max="3593" width="6.5703125" style="98" bestFit="1" customWidth="1"/>
    <col min="3594" max="3594" width="13.42578125" style="98" customWidth="1"/>
    <col min="3595" max="3595" width="7.85546875" style="98" bestFit="1" customWidth="1"/>
    <col min="3596" max="3596" width="13.5703125" style="98" bestFit="1" customWidth="1"/>
    <col min="3597" max="3597" width="9.5703125" style="98" bestFit="1" customWidth="1"/>
    <col min="3598" max="3598" width="9.7109375" style="98" bestFit="1" customWidth="1"/>
    <col min="3599" max="3600" width="6.140625" style="98" bestFit="1" customWidth="1"/>
    <col min="3601" max="3602" width="5.7109375" style="98" bestFit="1" customWidth="1"/>
    <col min="3603" max="3603" width="3.85546875" style="98" bestFit="1" customWidth="1"/>
    <col min="3604" max="3604" width="6.5703125" style="98" bestFit="1" customWidth="1"/>
    <col min="3605" max="3605" width="9.28515625" style="98" bestFit="1" customWidth="1"/>
    <col min="3606" max="3839" width="13.42578125" style="98"/>
    <col min="3840" max="3840" width="15" style="98" customWidth="1"/>
    <col min="3841" max="3844" width="13.42578125" style="98" customWidth="1"/>
    <col min="3845" max="3845" width="22.28515625" style="98" customWidth="1"/>
    <col min="3846" max="3848" width="13.42578125" style="98" customWidth="1"/>
    <col min="3849" max="3849" width="6.5703125" style="98" bestFit="1" customWidth="1"/>
    <col min="3850" max="3850" width="13.42578125" style="98" customWidth="1"/>
    <col min="3851" max="3851" width="7.85546875" style="98" bestFit="1" customWidth="1"/>
    <col min="3852" max="3852" width="13.5703125" style="98" bestFit="1" customWidth="1"/>
    <col min="3853" max="3853" width="9.5703125" style="98" bestFit="1" customWidth="1"/>
    <col min="3854" max="3854" width="9.7109375" style="98" bestFit="1" customWidth="1"/>
    <col min="3855" max="3856" width="6.140625" style="98" bestFit="1" customWidth="1"/>
    <col min="3857" max="3858" width="5.7109375" style="98" bestFit="1" customWidth="1"/>
    <col min="3859" max="3859" width="3.85546875" style="98" bestFit="1" customWidth="1"/>
    <col min="3860" max="3860" width="6.5703125" style="98" bestFit="1" customWidth="1"/>
    <col min="3861" max="3861" width="9.28515625" style="98" bestFit="1" customWidth="1"/>
    <col min="3862" max="4095" width="13.42578125" style="98"/>
    <col min="4096" max="4096" width="15" style="98" customWidth="1"/>
    <col min="4097" max="4100" width="13.42578125" style="98" customWidth="1"/>
    <col min="4101" max="4101" width="22.28515625" style="98" customWidth="1"/>
    <col min="4102" max="4104" width="13.42578125" style="98" customWidth="1"/>
    <col min="4105" max="4105" width="6.5703125" style="98" bestFit="1" customWidth="1"/>
    <col min="4106" max="4106" width="13.42578125" style="98" customWidth="1"/>
    <col min="4107" max="4107" width="7.85546875" style="98" bestFit="1" customWidth="1"/>
    <col min="4108" max="4108" width="13.5703125" style="98" bestFit="1" customWidth="1"/>
    <col min="4109" max="4109" width="9.5703125" style="98" bestFit="1" customWidth="1"/>
    <col min="4110" max="4110" width="9.7109375" style="98" bestFit="1" customWidth="1"/>
    <col min="4111" max="4112" width="6.140625" style="98" bestFit="1" customWidth="1"/>
    <col min="4113" max="4114" width="5.7109375" style="98" bestFit="1" customWidth="1"/>
    <col min="4115" max="4115" width="3.85546875" style="98" bestFit="1" customWidth="1"/>
    <col min="4116" max="4116" width="6.5703125" style="98" bestFit="1" customWidth="1"/>
    <col min="4117" max="4117" width="9.28515625" style="98" bestFit="1" customWidth="1"/>
    <col min="4118" max="4351" width="13.42578125" style="98"/>
    <col min="4352" max="4352" width="15" style="98" customWidth="1"/>
    <col min="4353" max="4356" width="13.42578125" style="98" customWidth="1"/>
    <col min="4357" max="4357" width="22.28515625" style="98" customWidth="1"/>
    <col min="4358" max="4360" width="13.42578125" style="98" customWidth="1"/>
    <col min="4361" max="4361" width="6.5703125" style="98" bestFit="1" customWidth="1"/>
    <col min="4362" max="4362" width="13.42578125" style="98" customWidth="1"/>
    <col min="4363" max="4363" width="7.85546875" style="98" bestFit="1" customWidth="1"/>
    <col min="4364" max="4364" width="13.5703125" style="98" bestFit="1" customWidth="1"/>
    <col min="4365" max="4365" width="9.5703125" style="98" bestFit="1" customWidth="1"/>
    <col min="4366" max="4366" width="9.7109375" style="98" bestFit="1" customWidth="1"/>
    <col min="4367" max="4368" width="6.140625" style="98" bestFit="1" customWidth="1"/>
    <col min="4369" max="4370" width="5.7109375" style="98" bestFit="1" customWidth="1"/>
    <col min="4371" max="4371" width="3.85546875" style="98" bestFit="1" customWidth="1"/>
    <col min="4372" max="4372" width="6.5703125" style="98" bestFit="1" customWidth="1"/>
    <col min="4373" max="4373" width="9.28515625" style="98" bestFit="1" customWidth="1"/>
    <col min="4374" max="4607" width="13.42578125" style="98"/>
    <col min="4608" max="4608" width="15" style="98" customWidth="1"/>
    <col min="4609" max="4612" width="13.42578125" style="98" customWidth="1"/>
    <col min="4613" max="4613" width="22.28515625" style="98" customWidth="1"/>
    <col min="4614" max="4616" width="13.42578125" style="98" customWidth="1"/>
    <col min="4617" max="4617" width="6.5703125" style="98" bestFit="1" customWidth="1"/>
    <col min="4618" max="4618" width="13.42578125" style="98" customWidth="1"/>
    <col min="4619" max="4619" width="7.85546875" style="98" bestFit="1" customWidth="1"/>
    <col min="4620" max="4620" width="13.5703125" style="98" bestFit="1" customWidth="1"/>
    <col min="4621" max="4621" width="9.5703125" style="98" bestFit="1" customWidth="1"/>
    <col min="4622" max="4622" width="9.7109375" style="98" bestFit="1" customWidth="1"/>
    <col min="4623" max="4624" width="6.140625" style="98" bestFit="1" customWidth="1"/>
    <col min="4625" max="4626" width="5.7109375" style="98" bestFit="1" customWidth="1"/>
    <col min="4627" max="4627" width="3.85546875" style="98" bestFit="1" customWidth="1"/>
    <col min="4628" max="4628" width="6.5703125" style="98" bestFit="1" customWidth="1"/>
    <col min="4629" max="4629" width="9.28515625" style="98" bestFit="1" customWidth="1"/>
    <col min="4630" max="4863" width="13.42578125" style="98"/>
    <col min="4864" max="4864" width="15" style="98" customWidth="1"/>
    <col min="4865" max="4868" width="13.42578125" style="98" customWidth="1"/>
    <col min="4869" max="4869" width="22.28515625" style="98" customWidth="1"/>
    <col min="4870" max="4872" width="13.42578125" style="98" customWidth="1"/>
    <col min="4873" max="4873" width="6.5703125" style="98" bestFit="1" customWidth="1"/>
    <col min="4874" max="4874" width="13.42578125" style="98" customWidth="1"/>
    <col min="4875" max="4875" width="7.85546875" style="98" bestFit="1" customWidth="1"/>
    <col min="4876" max="4876" width="13.5703125" style="98" bestFit="1" customWidth="1"/>
    <col min="4877" max="4877" width="9.5703125" style="98" bestFit="1" customWidth="1"/>
    <col min="4878" max="4878" width="9.7109375" style="98" bestFit="1" customWidth="1"/>
    <col min="4879" max="4880" width="6.140625" style="98" bestFit="1" customWidth="1"/>
    <col min="4881" max="4882" width="5.7109375" style="98" bestFit="1" customWidth="1"/>
    <col min="4883" max="4883" width="3.85546875" style="98" bestFit="1" customWidth="1"/>
    <col min="4884" max="4884" width="6.5703125" style="98" bestFit="1" customWidth="1"/>
    <col min="4885" max="4885" width="9.28515625" style="98" bestFit="1" customWidth="1"/>
    <col min="4886" max="5119" width="13.42578125" style="98"/>
    <col min="5120" max="5120" width="15" style="98" customWidth="1"/>
    <col min="5121" max="5124" width="13.42578125" style="98" customWidth="1"/>
    <col min="5125" max="5125" width="22.28515625" style="98" customWidth="1"/>
    <col min="5126" max="5128" width="13.42578125" style="98" customWidth="1"/>
    <col min="5129" max="5129" width="6.5703125" style="98" bestFit="1" customWidth="1"/>
    <col min="5130" max="5130" width="13.42578125" style="98" customWidth="1"/>
    <col min="5131" max="5131" width="7.85546875" style="98" bestFit="1" customWidth="1"/>
    <col min="5132" max="5132" width="13.5703125" style="98" bestFit="1" customWidth="1"/>
    <col min="5133" max="5133" width="9.5703125" style="98" bestFit="1" customWidth="1"/>
    <col min="5134" max="5134" width="9.7109375" style="98" bestFit="1" customWidth="1"/>
    <col min="5135" max="5136" width="6.140625" style="98" bestFit="1" customWidth="1"/>
    <col min="5137" max="5138" width="5.7109375" style="98" bestFit="1" customWidth="1"/>
    <col min="5139" max="5139" width="3.85546875" style="98" bestFit="1" customWidth="1"/>
    <col min="5140" max="5140" width="6.5703125" style="98" bestFit="1" customWidth="1"/>
    <col min="5141" max="5141" width="9.28515625" style="98" bestFit="1" customWidth="1"/>
    <col min="5142" max="5375" width="13.42578125" style="98"/>
    <col min="5376" max="5376" width="15" style="98" customWidth="1"/>
    <col min="5377" max="5380" width="13.42578125" style="98" customWidth="1"/>
    <col min="5381" max="5381" width="22.28515625" style="98" customWidth="1"/>
    <col min="5382" max="5384" width="13.42578125" style="98" customWidth="1"/>
    <col min="5385" max="5385" width="6.5703125" style="98" bestFit="1" customWidth="1"/>
    <col min="5386" max="5386" width="13.42578125" style="98" customWidth="1"/>
    <col min="5387" max="5387" width="7.85546875" style="98" bestFit="1" customWidth="1"/>
    <col min="5388" max="5388" width="13.5703125" style="98" bestFit="1" customWidth="1"/>
    <col min="5389" max="5389" width="9.5703125" style="98" bestFit="1" customWidth="1"/>
    <col min="5390" max="5390" width="9.7109375" style="98" bestFit="1" customWidth="1"/>
    <col min="5391" max="5392" width="6.140625" style="98" bestFit="1" customWidth="1"/>
    <col min="5393" max="5394" width="5.7109375" style="98" bestFit="1" customWidth="1"/>
    <col min="5395" max="5395" width="3.85546875" style="98" bestFit="1" customWidth="1"/>
    <col min="5396" max="5396" width="6.5703125" style="98" bestFit="1" customWidth="1"/>
    <col min="5397" max="5397" width="9.28515625" style="98" bestFit="1" customWidth="1"/>
    <col min="5398" max="5631" width="13.42578125" style="98"/>
    <col min="5632" max="5632" width="15" style="98" customWidth="1"/>
    <col min="5633" max="5636" width="13.42578125" style="98" customWidth="1"/>
    <col min="5637" max="5637" width="22.28515625" style="98" customWidth="1"/>
    <col min="5638" max="5640" width="13.42578125" style="98" customWidth="1"/>
    <col min="5641" max="5641" width="6.5703125" style="98" bestFit="1" customWidth="1"/>
    <col min="5642" max="5642" width="13.42578125" style="98" customWidth="1"/>
    <col min="5643" max="5643" width="7.85546875" style="98" bestFit="1" customWidth="1"/>
    <col min="5644" max="5644" width="13.5703125" style="98" bestFit="1" customWidth="1"/>
    <col min="5645" max="5645" width="9.5703125" style="98" bestFit="1" customWidth="1"/>
    <col min="5646" max="5646" width="9.7109375" style="98" bestFit="1" customWidth="1"/>
    <col min="5647" max="5648" width="6.140625" style="98" bestFit="1" customWidth="1"/>
    <col min="5649" max="5650" width="5.7109375" style="98" bestFit="1" customWidth="1"/>
    <col min="5651" max="5651" width="3.85546875" style="98" bestFit="1" customWidth="1"/>
    <col min="5652" max="5652" width="6.5703125" style="98" bestFit="1" customWidth="1"/>
    <col min="5653" max="5653" width="9.28515625" style="98" bestFit="1" customWidth="1"/>
    <col min="5654" max="5887" width="13.42578125" style="98"/>
    <col min="5888" max="5888" width="15" style="98" customWidth="1"/>
    <col min="5889" max="5892" width="13.42578125" style="98" customWidth="1"/>
    <col min="5893" max="5893" width="22.28515625" style="98" customWidth="1"/>
    <col min="5894" max="5896" width="13.42578125" style="98" customWidth="1"/>
    <col min="5897" max="5897" width="6.5703125" style="98" bestFit="1" customWidth="1"/>
    <col min="5898" max="5898" width="13.42578125" style="98" customWidth="1"/>
    <col min="5899" max="5899" width="7.85546875" style="98" bestFit="1" customWidth="1"/>
    <col min="5900" max="5900" width="13.5703125" style="98" bestFit="1" customWidth="1"/>
    <col min="5901" max="5901" width="9.5703125" style="98" bestFit="1" customWidth="1"/>
    <col min="5902" max="5902" width="9.7109375" style="98" bestFit="1" customWidth="1"/>
    <col min="5903" max="5904" width="6.140625" style="98" bestFit="1" customWidth="1"/>
    <col min="5905" max="5906" width="5.7109375" style="98" bestFit="1" customWidth="1"/>
    <col min="5907" max="5907" width="3.85546875" style="98" bestFit="1" customWidth="1"/>
    <col min="5908" max="5908" width="6.5703125" style="98" bestFit="1" customWidth="1"/>
    <col min="5909" max="5909" width="9.28515625" style="98" bestFit="1" customWidth="1"/>
    <col min="5910" max="6143" width="13.42578125" style="98"/>
    <col min="6144" max="6144" width="15" style="98" customWidth="1"/>
    <col min="6145" max="6148" width="13.42578125" style="98" customWidth="1"/>
    <col min="6149" max="6149" width="22.28515625" style="98" customWidth="1"/>
    <col min="6150" max="6152" width="13.42578125" style="98" customWidth="1"/>
    <col min="6153" max="6153" width="6.5703125" style="98" bestFit="1" customWidth="1"/>
    <col min="6154" max="6154" width="13.42578125" style="98" customWidth="1"/>
    <col min="6155" max="6155" width="7.85546875" style="98" bestFit="1" customWidth="1"/>
    <col min="6156" max="6156" width="13.5703125" style="98" bestFit="1" customWidth="1"/>
    <col min="6157" max="6157" width="9.5703125" style="98" bestFit="1" customWidth="1"/>
    <col min="6158" max="6158" width="9.7109375" style="98" bestFit="1" customWidth="1"/>
    <col min="6159" max="6160" width="6.140625" style="98" bestFit="1" customWidth="1"/>
    <col min="6161" max="6162" width="5.7109375" style="98" bestFit="1" customWidth="1"/>
    <col min="6163" max="6163" width="3.85546875" style="98" bestFit="1" customWidth="1"/>
    <col min="6164" max="6164" width="6.5703125" style="98" bestFit="1" customWidth="1"/>
    <col min="6165" max="6165" width="9.28515625" style="98" bestFit="1" customWidth="1"/>
    <col min="6166" max="6399" width="13.42578125" style="98"/>
    <col min="6400" max="6400" width="15" style="98" customWidth="1"/>
    <col min="6401" max="6404" width="13.42578125" style="98" customWidth="1"/>
    <col min="6405" max="6405" width="22.28515625" style="98" customWidth="1"/>
    <col min="6406" max="6408" width="13.42578125" style="98" customWidth="1"/>
    <col min="6409" max="6409" width="6.5703125" style="98" bestFit="1" customWidth="1"/>
    <col min="6410" max="6410" width="13.42578125" style="98" customWidth="1"/>
    <col min="6411" max="6411" width="7.85546875" style="98" bestFit="1" customWidth="1"/>
    <col min="6412" max="6412" width="13.5703125" style="98" bestFit="1" customWidth="1"/>
    <col min="6413" max="6413" width="9.5703125" style="98" bestFit="1" customWidth="1"/>
    <col min="6414" max="6414" width="9.7109375" style="98" bestFit="1" customWidth="1"/>
    <col min="6415" max="6416" width="6.140625" style="98" bestFit="1" customWidth="1"/>
    <col min="6417" max="6418" width="5.7109375" style="98" bestFit="1" customWidth="1"/>
    <col min="6419" max="6419" width="3.85546875" style="98" bestFit="1" customWidth="1"/>
    <col min="6420" max="6420" width="6.5703125" style="98" bestFit="1" customWidth="1"/>
    <col min="6421" max="6421" width="9.28515625" style="98" bestFit="1" customWidth="1"/>
    <col min="6422" max="6655" width="13.42578125" style="98"/>
    <col min="6656" max="6656" width="15" style="98" customWidth="1"/>
    <col min="6657" max="6660" width="13.42578125" style="98" customWidth="1"/>
    <col min="6661" max="6661" width="22.28515625" style="98" customWidth="1"/>
    <col min="6662" max="6664" width="13.42578125" style="98" customWidth="1"/>
    <col min="6665" max="6665" width="6.5703125" style="98" bestFit="1" customWidth="1"/>
    <col min="6666" max="6666" width="13.42578125" style="98" customWidth="1"/>
    <col min="6667" max="6667" width="7.85546875" style="98" bestFit="1" customWidth="1"/>
    <col min="6668" max="6668" width="13.5703125" style="98" bestFit="1" customWidth="1"/>
    <col min="6669" max="6669" width="9.5703125" style="98" bestFit="1" customWidth="1"/>
    <col min="6670" max="6670" width="9.7109375" style="98" bestFit="1" customWidth="1"/>
    <col min="6671" max="6672" width="6.140625" style="98" bestFit="1" customWidth="1"/>
    <col min="6673" max="6674" width="5.7109375" style="98" bestFit="1" customWidth="1"/>
    <col min="6675" max="6675" width="3.85546875" style="98" bestFit="1" customWidth="1"/>
    <col min="6676" max="6676" width="6.5703125" style="98" bestFit="1" customWidth="1"/>
    <col min="6677" max="6677" width="9.28515625" style="98" bestFit="1" customWidth="1"/>
    <col min="6678" max="6911" width="13.42578125" style="98"/>
    <col min="6912" max="6912" width="15" style="98" customWidth="1"/>
    <col min="6913" max="6916" width="13.42578125" style="98" customWidth="1"/>
    <col min="6917" max="6917" width="22.28515625" style="98" customWidth="1"/>
    <col min="6918" max="6920" width="13.42578125" style="98" customWidth="1"/>
    <col min="6921" max="6921" width="6.5703125" style="98" bestFit="1" customWidth="1"/>
    <col min="6922" max="6922" width="13.42578125" style="98" customWidth="1"/>
    <col min="6923" max="6923" width="7.85546875" style="98" bestFit="1" customWidth="1"/>
    <col min="6924" max="6924" width="13.5703125" style="98" bestFit="1" customWidth="1"/>
    <col min="6925" max="6925" width="9.5703125" style="98" bestFit="1" customWidth="1"/>
    <col min="6926" max="6926" width="9.7109375" style="98" bestFit="1" customWidth="1"/>
    <col min="6927" max="6928" width="6.140625" style="98" bestFit="1" customWidth="1"/>
    <col min="6929" max="6930" width="5.7109375" style="98" bestFit="1" customWidth="1"/>
    <col min="6931" max="6931" width="3.85546875" style="98" bestFit="1" customWidth="1"/>
    <col min="6932" max="6932" width="6.5703125" style="98" bestFit="1" customWidth="1"/>
    <col min="6933" max="6933" width="9.28515625" style="98" bestFit="1" customWidth="1"/>
    <col min="6934" max="7167" width="13.42578125" style="98"/>
    <col min="7168" max="7168" width="15" style="98" customWidth="1"/>
    <col min="7169" max="7172" width="13.42578125" style="98" customWidth="1"/>
    <col min="7173" max="7173" width="22.28515625" style="98" customWidth="1"/>
    <col min="7174" max="7176" width="13.42578125" style="98" customWidth="1"/>
    <col min="7177" max="7177" width="6.5703125" style="98" bestFit="1" customWidth="1"/>
    <col min="7178" max="7178" width="13.42578125" style="98" customWidth="1"/>
    <col min="7179" max="7179" width="7.85546875" style="98" bestFit="1" customWidth="1"/>
    <col min="7180" max="7180" width="13.5703125" style="98" bestFit="1" customWidth="1"/>
    <col min="7181" max="7181" width="9.5703125" style="98" bestFit="1" customWidth="1"/>
    <col min="7182" max="7182" width="9.7109375" style="98" bestFit="1" customWidth="1"/>
    <col min="7183" max="7184" width="6.140625" style="98" bestFit="1" customWidth="1"/>
    <col min="7185" max="7186" width="5.7109375" style="98" bestFit="1" customWidth="1"/>
    <col min="7187" max="7187" width="3.85546875" style="98" bestFit="1" customWidth="1"/>
    <col min="7188" max="7188" width="6.5703125" style="98" bestFit="1" customWidth="1"/>
    <col min="7189" max="7189" width="9.28515625" style="98" bestFit="1" customWidth="1"/>
    <col min="7190" max="7423" width="13.42578125" style="98"/>
    <col min="7424" max="7424" width="15" style="98" customWidth="1"/>
    <col min="7425" max="7428" width="13.42578125" style="98" customWidth="1"/>
    <col min="7429" max="7429" width="22.28515625" style="98" customWidth="1"/>
    <col min="7430" max="7432" width="13.42578125" style="98" customWidth="1"/>
    <col min="7433" max="7433" width="6.5703125" style="98" bestFit="1" customWidth="1"/>
    <col min="7434" max="7434" width="13.42578125" style="98" customWidth="1"/>
    <col min="7435" max="7435" width="7.85546875" style="98" bestFit="1" customWidth="1"/>
    <col min="7436" max="7436" width="13.5703125" style="98" bestFit="1" customWidth="1"/>
    <col min="7437" max="7437" width="9.5703125" style="98" bestFit="1" customWidth="1"/>
    <col min="7438" max="7438" width="9.7109375" style="98" bestFit="1" customWidth="1"/>
    <col min="7439" max="7440" width="6.140625" style="98" bestFit="1" customWidth="1"/>
    <col min="7441" max="7442" width="5.7109375" style="98" bestFit="1" customWidth="1"/>
    <col min="7443" max="7443" width="3.85546875" style="98" bestFit="1" customWidth="1"/>
    <col min="7444" max="7444" width="6.5703125" style="98" bestFit="1" customWidth="1"/>
    <col min="7445" max="7445" width="9.28515625" style="98" bestFit="1" customWidth="1"/>
    <col min="7446" max="7679" width="13.42578125" style="98"/>
    <col min="7680" max="7680" width="15" style="98" customWidth="1"/>
    <col min="7681" max="7684" width="13.42578125" style="98" customWidth="1"/>
    <col min="7685" max="7685" width="22.28515625" style="98" customWidth="1"/>
    <col min="7686" max="7688" width="13.42578125" style="98" customWidth="1"/>
    <col min="7689" max="7689" width="6.5703125" style="98" bestFit="1" customWidth="1"/>
    <col min="7690" max="7690" width="13.42578125" style="98" customWidth="1"/>
    <col min="7691" max="7691" width="7.85546875" style="98" bestFit="1" customWidth="1"/>
    <col min="7692" max="7692" width="13.5703125" style="98" bestFit="1" customWidth="1"/>
    <col min="7693" max="7693" width="9.5703125" style="98" bestFit="1" customWidth="1"/>
    <col min="7694" max="7694" width="9.7109375" style="98" bestFit="1" customWidth="1"/>
    <col min="7695" max="7696" width="6.140625" style="98" bestFit="1" customWidth="1"/>
    <col min="7697" max="7698" width="5.7109375" style="98" bestFit="1" customWidth="1"/>
    <col min="7699" max="7699" width="3.85546875" style="98" bestFit="1" customWidth="1"/>
    <col min="7700" max="7700" width="6.5703125" style="98" bestFit="1" customWidth="1"/>
    <col min="7701" max="7701" width="9.28515625" style="98" bestFit="1" customWidth="1"/>
    <col min="7702" max="7935" width="13.42578125" style="98"/>
    <col min="7936" max="7936" width="15" style="98" customWidth="1"/>
    <col min="7937" max="7940" width="13.42578125" style="98" customWidth="1"/>
    <col min="7941" max="7941" width="22.28515625" style="98" customWidth="1"/>
    <col min="7942" max="7944" width="13.42578125" style="98" customWidth="1"/>
    <col min="7945" max="7945" width="6.5703125" style="98" bestFit="1" customWidth="1"/>
    <col min="7946" max="7946" width="13.42578125" style="98" customWidth="1"/>
    <col min="7947" max="7947" width="7.85546875" style="98" bestFit="1" customWidth="1"/>
    <col min="7948" max="7948" width="13.5703125" style="98" bestFit="1" customWidth="1"/>
    <col min="7949" max="7949" width="9.5703125" style="98" bestFit="1" customWidth="1"/>
    <col min="7950" max="7950" width="9.7109375" style="98" bestFit="1" customWidth="1"/>
    <col min="7951" max="7952" width="6.140625" style="98" bestFit="1" customWidth="1"/>
    <col min="7953" max="7954" width="5.7109375" style="98" bestFit="1" customWidth="1"/>
    <col min="7955" max="7955" width="3.85546875" style="98" bestFit="1" customWidth="1"/>
    <col min="7956" max="7956" width="6.5703125" style="98" bestFit="1" customWidth="1"/>
    <col min="7957" max="7957" width="9.28515625" style="98" bestFit="1" customWidth="1"/>
    <col min="7958" max="8191" width="13.42578125" style="98"/>
    <col min="8192" max="8192" width="15" style="98" customWidth="1"/>
    <col min="8193" max="8196" width="13.42578125" style="98" customWidth="1"/>
    <col min="8197" max="8197" width="22.28515625" style="98" customWidth="1"/>
    <col min="8198" max="8200" width="13.42578125" style="98" customWidth="1"/>
    <col min="8201" max="8201" width="6.5703125" style="98" bestFit="1" customWidth="1"/>
    <col min="8202" max="8202" width="13.42578125" style="98" customWidth="1"/>
    <col min="8203" max="8203" width="7.85546875" style="98" bestFit="1" customWidth="1"/>
    <col min="8204" max="8204" width="13.5703125" style="98" bestFit="1" customWidth="1"/>
    <col min="8205" max="8205" width="9.5703125" style="98" bestFit="1" customWidth="1"/>
    <col min="8206" max="8206" width="9.7109375" style="98" bestFit="1" customWidth="1"/>
    <col min="8207" max="8208" width="6.140625" style="98" bestFit="1" customWidth="1"/>
    <col min="8209" max="8210" width="5.7109375" style="98" bestFit="1" customWidth="1"/>
    <col min="8211" max="8211" width="3.85546875" style="98" bestFit="1" customWidth="1"/>
    <col min="8212" max="8212" width="6.5703125" style="98" bestFit="1" customWidth="1"/>
    <col min="8213" max="8213" width="9.28515625" style="98" bestFit="1" customWidth="1"/>
    <col min="8214" max="8447" width="13.42578125" style="98"/>
    <col min="8448" max="8448" width="15" style="98" customWidth="1"/>
    <col min="8449" max="8452" width="13.42578125" style="98" customWidth="1"/>
    <col min="8453" max="8453" width="22.28515625" style="98" customWidth="1"/>
    <col min="8454" max="8456" width="13.42578125" style="98" customWidth="1"/>
    <col min="8457" max="8457" width="6.5703125" style="98" bestFit="1" customWidth="1"/>
    <col min="8458" max="8458" width="13.42578125" style="98" customWidth="1"/>
    <col min="8459" max="8459" width="7.85546875" style="98" bestFit="1" customWidth="1"/>
    <col min="8460" max="8460" width="13.5703125" style="98" bestFit="1" customWidth="1"/>
    <col min="8461" max="8461" width="9.5703125" style="98" bestFit="1" customWidth="1"/>
    <col min="8462" max="8462" width="9.7109375" style="98" bestFit="1" customWidth="1"/>
    <col min="8463" max="8464" width="6.140625" style="98" bestFit="1" customWidth="1"/>
    <col min="8465" max="8466" width="5.7109375" style="98" bestFit="1" customWidth="1"/>
    <col min="8467" max="8467" width="3.85546875" style="98" bestFit="1" customWidth="1"/>
    <col min="8468" max="8468" width="6.5703125" style="98" bestFit="1" customWidth="1"/>
    <col min="8469" max="8469" width="9.28515625" style="98" bestFit="1" customWidth="1"/>
    <col min="8470" max="8703" width="13.42578125" style="98"/>
    <col min="8704" max="8704" width="15" style="98" customWidth="1"/>
    <col min="8705" max="8708" width="13.42578125" style="98" customWidth="1"/>
    <col min="8709" max="8709" width="22.28515625" style="98" customWidth="1"/>
    <col min="8710" max="8712" width="13.42578125" style="98" customWidth="1"/>
    <col min="8713" max="8713" width="6.5703125" style="98" bestFit="1" customWidth="1"/>
    <col min="8714" max="8714" width="13.42578125" style="98" customWidth="1"/>
    <col min="8715" max="8715" width="7.85546875" style="98" bestFit="1" customWidth="1"/>
    <col min="8716" max="8716" width="13.5703125" style="98" bestFit="1" customWidth="1"/>
    <col min="8717" max="8717" width="9.5703125" style="98" bestFit="1" customWidth="1"/>
    <col min="8718" max="8718" width="9.7109375" style="98" bestFit="1" customWidth="1"/>
    <col min="8719" max="8720" width="6.140625" style="98" bestFit="1" customWidth="1"/>
    <col min="8721" max="8722" width="5.7109375" style="98" bestFit="1" customWidth="1"/>
    <col min="8723" max="8723" width="3.85546875" style="98" bestFit="1" customWidth="1"/>
    <col min="8724" max="8724" width="6.5703125" style="98" bestFit="1" customWidth="1"/>
    <col min="8725" max="8725" width="9.28515625" style="98" bestFit="1" customWidth="1"/>
    <col min="8726" max="8959" width="13.42578125" style="98"/>
    <col min="8960" max="8960" width="15" style="98" customWidth="1"/>
    <col min="8961" max="8964" width="13.42578125" style="98" customWidth="1"/>
    <col min="8965" max="8965" width="22.28515625" style="98" customWidth="1"/>
    <col min="8966" max="8968" width="13.42578125" style="98" customWidth="1"/>
    <col min="8969" max="8969" width="6.5703125" style="98" bestFit="1" customWidth="1"/>
    <col min="8970" max="8970" width="13.42578125" style="98" customWidth="1"/>
    <col min="8971" max="8971" width="7.85546875" style="98" bestFit="1" customWidth="1"/>
    <col min="8972" max="8972" width="13.5703125" style="98" bestFit="1" customWidth="1"/>
    <col min="8973" max="8973" width="9.5703125" style="98" bestFit="1" customWidth="1"/>
    <col min="8974" max="8974" width="9.7109375" style="98" bestFit="1" customWidth="1"/>
    <col min="8975" max="8976" width="6.140625" style="98" bestFit="1" customWidth="1"/>
    <col min="8977" max="8978" width="5.7109375" style="98" bestFit="1" customWidth="1"/>
    <col min="8979" max="8979" width="3.85546875" style="98" bestFit="1" customWidth="1"/>
    <col min="8980" max="8980" width="6.5703125" style="98" bestFit="1" customWidth="1"/>
    <col min="8981" max="8981" width="9.28515625" style="98" bestFit="1" customWidth="1"/>
    <col min="8982" max="9215" width="13.42578125" style="98"/>
    <col min="9216" max="9216" width="15" style="98" customWidth="1"/>
    <col min="9217" max="9220" width="13.42578125" style="98" customWidth="1"/>
    <col min="9221" max="9221" width="22.28515625" style="98" customWidth="1"/>
    <col min="9222" max="9224" width="13.42578125" style="98" customWidth="1"/>
    <col min="9225" max="9225" width="6.5703125" style="98" bestFit="1" customWidth="1"/>
    <col min="9226" max="9226" width="13.42578125" style="98" customWidth="1"/>
    <col min="9227" max="9227" width="7.85546875" style="98" bestFit="1" customWidth="1"/>
    <col min="9228" max="9228" width="13.5703125" style="98" bestFit="1" customWidth="1"/>
    <col min="9229" max="9229" width="9.5703125" style="98" bestFit="1" customWidth="1"/>
    <col min="9230" max="9230" width="9.7109375" style="98" bestFit="1" customWidth="1"/>
    <col min="9231" max="9232" width="6.140625" style="98" bestFit="1" customWidth="1"/>
    <col min="9233" max="9234" width="5.7109375" style="98" bestFit="1" customWidth="1"/>
    <col min="9235" max="9235" width="3.85546875" style="98" bestFit="1" customWidth="1"/>
    <col min="9236" max="9236" width="6.5703125" style="98" bestFit="1" customWidth="1"/>
    <col min="9237" max="9237" width="9.28515625" style="98" bestFit="1" customWidth="1"/>
    <col min="9238" max="9471" width="13.42578125" style="98"/>
    <col min="9472" max="9472" width="15" style="98" customWidth="1"/>
    <col min="9473" max="9476" width="13.42578125" style="98" customWidth="1"/>
    <col min="9477" max="9477" width="22.28515625" style="98" customWidth="1"/>
    <col min="9478" max="9480" width="13.42578125" style="98" customWidth="1"/>
    <col min="9481" max="9481" width="6.5703125" style="98" bestFit="1" customWidth="1"/>
    <col min="9482" max="9482" width="13.42578125" style="98" customWidth="1"/>
    <col min="9483" max="9483" width="7.85546875" style="98" bestFit="1" customWidth="1"/>
    <col min="9484" max="9484" width="13.5703125" style="98" bestFit="1" customWidth="1"/>
    <col min="9485" max="9485" width="9.5703125" style="98" bestFit="1" customWidth="1"/>
    <col min="9486" max="9486" width="9.7109375" style="98" bestFit="1" customWidth="1"/>
    <col min="9487" max="9488" width="6.140625" style="98" bestFit="1" customWidth="1"/>
    <col min="9489" max="9490" width="5.7109375" style="98" bestFit="1" customWidth="1"/>
    <col min="9491" max="9491" width="3.85546875" style="98" bestFit="1" customWidth="1"/>
    <col min="9492" max="9492" width="6.5703125" style="98" bestFit="1" customWidth="1"/>
    <col min="9493" max="9493" width="9.28515625" style="98" bestFit="1" customWidth="1"/>
    <col min="9494" max="9727" width="13.42578125" style="98"/>
    <col min="9728" max="9728" width="15" style="98" customWidth="1"/>
    <col min="9729" max="9732" width="13.42578125" style="98" customWidth="1"/>
    <col min="9733" max="9733" width="22.28515625" style="98" customWidth="1"/>
    <col min="9734" max="9736" width="13.42578125" style="98" customWidth="1"/>
    <col min="9737" max="9737" width="6.5703125" style="98" bestFit="1" customWidth="1"/>
    <col min="9738" max="9738" width="13.42578125" style="98" customWidth="1"/>
    <col min="9739" max="9739" width="7.85546875" style="98" bestFit="1" customWidth="1"/>
    <col min="9740" max="9740" width="13.5703125" style="98" bestFit="1" customWidth="1"/>
    <col min="9741" max="9741" width="9.5703125" style="98" bestFit="1" customWidth="1"/>
    <col min="9742" max="9742" width="9.7109375" style="98" bestFit="1" customWidth="1"/>
    <col min="9743" max="9744" width="6.140625" style="98" bestFit="1" customWidth="1"/>
    <col min="9745" max="9746" width="5.7109375" style="98" bestFit="1" customWidth="1"/>
    <col min="9747" max="9747" width="3.85546875" style="98" bestFit="1" customWidth="1"/>
    <col min="9748" max="9748" width="6.5703125" style="98" bestFit="1" customWidth="1"/>
    <col min="9749" max="9749" width="9.28515625" style="98" bestFit="1" customWidth="1"/>
    <col min="9750" max="9983" width="13.42578125" style="98"/>
    <col min="9984" max="9984" width="15" style="98" customWidth="1"/>
    <col min="9985" max="9988" width="13.42578125" style="98" customWidth="1"/>
    <col min="9989" max="9989" width="22.28515625" style="98" customWidth="1"/>
    <col min="9990" max="9992" width="13.42578125" style="98" customWidth="1"/>
    <col min="9993" max="9993" width="6.5703125" style="98" bestFit="1" customWidth="1"/>
    <col min="9994" max="9994" width="13.42578125" style="98" customWidth="1"/>
    <col min="9995" max="9995" width="7.85546875" style="98" bestFit="1" customWidth="1"/>
    <col min="9996" max="9996" width="13.5703125" style="98" bestFit="1" customWidth="1"/>
    <col min="9997" max="9997" width="9.5703125" style="98" bestFit="1" customWidth="1"/>
    <col min="9998" max="9998" width="9.7109375" style="98" bestFit="1" customWidth="1"/>
    <col min="9999" max="10000" width="6.140625" style="98" bestFit="1" customWidth="1"/>
    <col min="10001" max="10002" width="5.7109375" style="98" bestFit="1" customWidth="1"/>
    <col min="10003" max="10003" width="3.85546875" style="98" bestFit="1" customWidth="1"/>
    <col min="10004" max="10004" width="6.5703125" style="98" bestFit="1" customWidth="1"/>
    <col min="10005" max="10005" width="9.28515625" style="98" bestFit="1" customWidth="1"/>
    <col min="10006" max="10239" width="13.42578125" style="98"/>
    <col min="10240" max="10240" width="15" style="98" customWidth="1"/>
    <col min="10241" max="10244" width="13.42578125" style="98" customWidth="1"/>
    <col min="10245" max="10245" width="22.28515625" style="98" customWidth="1"/>
    <col min="10246" max="10248" width="13.42578125" style="98" customWidth="1"/>
    <col min="10249" max="10249" width="6.5703125" style="98" bestFit="1" customWidth="1"/>
    <col min="10250" max="10250" width="13.42578125" style="98" customWidth="1"/>
    <col min="10251" max="10251" width="7.85546875" style="98" bestFit="1" customWidth="1"/>
    <col min="10252" max="10252" width="13.5703125" style="98" bestFit="1" customWidth="1"/>
    <col min="10253" max="10253" width="9.5703125" style="98" bestFit="1" customWidth="1"/>
    <col min="10254" max="10254" width="9.7109375" style="98" bestFit="1" customWidth="1"/>
    <col min="10255" max="10256" width="6.140625" style="98" bestFit="1" customWidth="1"/>
    <col min="10257" max="10258" width="5.7109375" style="98" bestFit="1" customWidth="1"/>
    <col min="10259" max="10259" width="3.85546875" style="98" bestFit="1" customWidth="1"/>
    <col min="10260" max="10260" width="6.5703125" style="98" bestFit="1" customWidth="1"/>
    <col min="10261" max="10261" width="9.28515625" style="98" bestFit="1" customWidth="1"/>
    <col min="10262" max="10495" width="13.42578125" style="98"/>
    <col min="10496" max="10496" width="15" style="98" customWidth="1"/>
    <col min="10497" max="10500" width="13.42578125" style="98" customWidth="1"/>
    <col min="10501" max="10501" width="22.28515625" style="98" customWidth="1"/>
    <col min="10502" max="10504" width="13.42578125" style="98" customWidth="1"/>
    <col min="10505" max="10505" width="6.5703125" style="98" bestFit="1" customWidth="1"/>
    <col min="10506" max="10506" width="13.42578125" style="98" customWidth="1"/>
    <col min="10507" max="10507" width="7.85546875" style="98" bestFit="1" customWidth="1"/>
    <col min="10508" max="10508" width="13.5703125" style="98" bestFit="1" customWidth="1"/>
    <col min="10509" max="10509" width="9.5703125" style="98" bestFit="1" customWidth="1"/>
    <col min="10510" max="10510" width="9.7109375" style="98" bestFit="1" customWidth="1"/>
    <col min="10511" max="10512" width="6.140625" style="98" bestFit="1" customWidth="1"/>
    <col min="10513" max="10514" width="5.7109375" style="98" bestFit="1" customWidth="1"/>
    <col min="10515" max="10515" width="3.85546875" style="98" bestFit="1" customWidth="1"/>
    <col min="10516" max="10516" width="6.5703125" style="98" bestFit="1" customWidth="1"/>
    <col min="10517" max="10517" width="9.28515625" style="98" bestFit="1" customWidth="1"/>
    <col min="10518" max="10751" width="13.42578125" style="98"/>
    <col min="10752" max="10752" width="15" style="98" customWidth="1"/>
    <col min="10753" max="10756" width="13.42578125" style="98" customWidth="1"/>
    <col min="10757" max="10757" width="22.28515625" style="98" customWidth="1"/>
    <col min="10758" max="10760" width="13.42578125" style="98" customWidth="1"/>
    <col min="10761" max="10761" width="6.5703125" style="98" bestFit="1" customWidth="1"/>
    <col min="10762" max="10762" width="13.42578125" style="98" customWidth="1"/>
    <col min="10763" max="10763" width="7.85546875" style="98" bestFit="1" customWidth="1"/>
    <col min="10764" max="10764" width="13.5703125" style="98" bestFit="1" customWidth="1"/>
    <col min="10765" max="10765" width="9.5703125" style="98" bestFit="1" customWidth="1"/>
    <col min="10766" max="10766" width="9.7109375" style="98" bestFit="1" customWidth="1"/>
    <col min="10767" max="10768" width="6.140625" style="98" bestFit="1" customWidth="1"/>
    <col min="10769" max="10770" width="5.7109375" style="98" bestFit="1" customWidth="1"/>
    <col min="10771" max="10771" width="3.85546875" style="98" bestFit="1" customWidth="1"/>
    <col min="10772" max="10772" width="6.5703125" style="98" bestFit="1" customWidth="1"/>
    <col min="10773" max="10773" width="9.28515625" style="98" bestFit="1" customWidth="1"/>
    <col min="10774" max="11007" width="13.42578125" style="98"/>
    <col min="11008" max="11008" width="15" style="98" customWidth="1"/>
    <col min="11009" max="11012" width="13.42578125" style="98" customWidth="1"/>
    <col min="11013" max="11013" width="22.28515625" style="98" customWidth="1"/>
    <col min="11014" max="11016" width="13.42578125" style="98" customWidth="1"/>
    <col min="11017" max="11017" width="6.5703125" style="98" bestFit="1" customWidth="1"/>
    <col min="11018" max="11018" width="13.42578125" style="98" customWidth="1"/>
    <col min="11019" max="11019" width="7.85546875" style="98" bestFit="1" customWidth="1"/>
    <col min="11020" max="11020" width="13.5703125" style="98" bestFit="1" customWidth="1"/>
    <col min="11021" max="11021" width="9.5703125" style="98" bestFit="1" customWidth="1"/>
    <col min="11022" max="11022" width="9.7109375" style="98" bestFit="1" customWidth="1"/>
    <col min="11023" max="11024" width="6.140625" style="98" bestFit="1" customWidth="1"/>
    <col min="11025" max="11026" width="5.7109375" style="98" bestFit="1" customWidth="1"/>
    <col min="11027" max="11027" width="3.85546875" style="98" bestFit="1" customWidth="1"/>
    <col min="11028" max="11028" width="6.5703125" style="98" bestFit="1" customWidth="1"/>
    <col min="11029" max="11029" width="9.28515625" style="98" bestFit="1" customWidth="1"/>
    <col min="11030" max="11263" width="13.42578125" style="98"/>
    <col min="11264" max="11264" width="15" style="98" customWidth="1"/>
    <col min="11265" max="11268" width="13.42578125" style="98" customWidth="1"/>
    <col min="11269" max="11269" width="22.28515625" style="98" customWidth="1"/>
    <col min="11270" max="11272" width="13.42578125" style="98" customWidth="1"/>
    <col min="11273" max="11273" width="6.5703125" style="98" bestFit="1" customWidth="1"/>
    <col min="11274" max="11274" width="13.42578125" style="98" customWidth="1"/>
    <col min="11275" max="11275" width="7.85546875" style="98" bestFit="1" customWidth="1"/>
    <col min="11276" max="11276" width="13.5703125" style="98" bestFit="1" customWidth="1"/>
    <col min="11277" max="11277" width="9.5703125" style="98" bestFit="1" customWidth="1"/>
    <col min="11278" max="11278" width="9.7109375" style="98" bestFit="1" customWidth="1"/>
    <col min="11279" max="11280" width="6.140625" style="98" bestFit="1" customWidth="1"/>
    <col min="11281" max="11282" width="5.7109375" style="98" bestFit="1" customWidth="1"/>
    <col min="11283" max="11283" width="3.85546875" style="98" bestFit="1" customWidth="1"/>
    <col min="11284" max="11284" width="6.5703125" style="98" bestFit="1" customWidth="1"/>
    <col min="11285" max="11285" width="9.28515625" style="98" bestFit="1" customWidth="1"/>
    <col min="11286" max="11519" width="13.42578125" style="98"/>
    <col min="11520" max="11520" width="15" style="98" customWidth="1"/>
    <col min="11521" max="11524" width="13.42578125" style="98" customWidth="1"/>
    <col min="11525" max="11525" width="22.28515625" style="98" customWidth="1"/>
    <col min="11526" max="11528" width="13.42578125" style="98" customWidth="1"/>
    <col min="11529" max="11529" width="6.5703125" style="98" bestFit="1" customWidth="1"/>
    <col min="11530" max="11530" width="13.42578125" style="98" customWidth="1"/>
    <col min="11531" max="11531" width="7.85546875" style="98" bestFit="1" customWidth="1"/>
    <col min="11532" max="11532" width="13.5703125" style="98" bestFit="1" customWidth="1"/>
    <col min="11533" max="11533" width="9.5703125" style="98" bestFit="1" customWidth="1"/>
    <col min="11534" max="11534" width="9.7109375" style="98" bestFit="1" customWidth="1"/>
    <col min="11535" max="11536" width="6.140625" style="98" bestFit="1" customWidth="1"/>
    <col min="11537" max="11538" width="5.7109375" style="98" bestFit="1" customWidth="1"/>
    <col min="11539" max="11539" width="3.85546875" style="98" bestFit="1" customWidth="1"/>
    <col min="11540" max="11540" width="6.5703125" style="98" bestFit="1" customWidth="1"/>
    <col min="11541" max="11541" width="9.28515625" style="98" bestFit="1" customWidth="1"/>
    <col min="11542" max="11775" width="13.42578125" style="98"/>
    <col min="11776" max="11776" width="15" style="98" customWidth="1"/>
    <col min="11777" max="11780" width="13.42578125" style="98" customWidth="1"/>
    <col min="11781" max="11781" width="22.28515625" style="98" customWidth="1"/>
    <col min="11782" max="11784" width="13.42578125" style="98" customWidth="1"/>
    <col min="11785" max="11785" width="6.5703125" style="98" bestFit="1" customWidth="1"/>
    <col min="11786" max="11786" width="13.42578125" style="98" customWidth="1"/>
    <col min="11787" max="11787" width="7.85546875" style="98" bestFit="1" customWidth="1"/>
    <col min="11788" max="11788" width="13.5703125" style="98" bestFit="1" customWidth="1"/>
    <col min="11789" max="11789" width="9.5703125" style="98" bestFit="1" customWidth="1"/>
    <col min="11790" max="11790" width="9.7109375" style="98" bestFit="1" customWidth="1"/>
    <col min="11791" max="11792" width="6.140625" style="98" bestFit="1" customWidth="1"/>
    <col min="11793" max="11794" width="5.7109375" style="98" bestFit="1" customWidth="1"/>
    <col min="11795" max="11795" width="3.85546875" style="98" bestFit="1" customWidth="1"/>
    <col min="11796" max="11796" width="6.5703125" style="98" bestFit="1" customWidth="1"/>
    <col min="11797" max="11797" width="9.28515625" style="98" bestFit="1" customWidth="1"/>
    <col min="11798" max="12031" width="13.42578125" style="98"/>
    <col min="12032" max="12032" width="15" style="98" customWidth="1"/>
    <col min="12033" max="12036" width="13.42578125" style="98" customWidth="1"/>
    <col min="12037" max="12037" width="22.28515625" style="98" customWidth="1"/>
    <col min="12038" max="12040" width="13.42578125" style="98" customWidth="1"/>
    <col min="12041" max="12041" width="6.5703125" style="98" bestFit="1" customWidth="1"/>
    <col min="12042" max="12042" width="13.42578125" style="98" customWidth="1"/>
    <col min="12043" max="12043" width="7.85546875" style="98" bestFit="1" customWidth="1"/>
    <col min="12044" max="12044" width="13.5703125" style="98" bestFit="1" customWidth="1"/>
    <col min="12045" max="12045" width="9.5703125" style="98" bestFit="1" customWidth="1"/>
    <col min="12046" max="12046" width="9.7109375" style="98" bestFit="1" customWidth="1"/>
    <col min="12047" max="12048" width="6.140625" style="98" bestFit="1" customWidth="1"/>
    <col min="12049" max="12050" width="5.7109375" style="98" bestFit="1" customWidth="1"/>
    <col min="12051" max="12051" width="3.85546875" style="98" bestFit="1" customWidth="1"/>
    <col min="12052" max="12052" width="6.5703125" style="98" bestFit="1" customWidth="1"/>
    <col min="12053" max="12053" width="9.28515625" style="98" bestFit="1" customWidth="1"/>
    <col min="12054" max="12287" width="13.42578125" style="98"/>
    <col min="12288" max="12288" width="15" style="98" customWidth="1"/>
    <col min="12289" max="12292" width="13.42578125" style="98" customWidth="1"/>
    <col min="12293" max="12293" width="22.28515625" style="98" customWidth="1"/>
    <col min="12294" max="12296" width="13.42578125" style="98" customWidth="1"/>
    <col min="12297" max="12297" width="6.5703125" style="98" bestFit="1" customWidth="1"/>
    <col min="12298" max="12298" width="13.42578125" style="98" customWidth="1"/>
    <col min="12299" max="12299" width="7.85546875" style="98" bestFit="1" customWidth="1"/>
    <col min="12300" max="12300" width="13.5703125" style="98" bestFit="1" customWidth="1"/>
    <col min="12301" max="12301" width="9.5703125" style="98" bestFit="1" customWidth="1"/>
    <col min="12302" max="12302" width="9.7109375" style="98" bestFit="1" customWidth="1"/>
    <col min="12303" max="12304" width="6.140625" style="98" bestFit="1" customWidth="1"/>
    <col min="12305" max="12306" width="5.7109375" style="98" bestFit="1" customWidth="1"/>
    <col min="12307" max="12307" width="3.85546875" style="98" bestFit="1" customWidth="1"/>
    <col min="12308" max="12308" width="6.5703125" style="98" bestFit="1" customWidth="1"/>
    <col min="12309" max="12309" width="9.28515625" style="98" bestFit="1" customWidth="1"/>
    <col min="12310" max="12543" width="13.42578125" style="98"/>
    <col min="12544" max="12544" width="15" style="98" customWidth="1"/>
    <col min="12545" max="12548" width="13.42578125" style="98" customWidth="1"/>
    <col min="12549" max="12549" width="22.28515625" style="98" customWidth="1"/>
    <col min="12550" max="12552" width="13.42578125" style="98" customWidth="1"/>
    <col min="12553" max="12553" width="6.5703125" style="98" bestFit="1" customWidth="1"/>
    <col min="12554" max="12554" width="13.42578125" style="98" customWidth="1"/>
    <col min="12555" max="12555" width="7.85546875" style="98" bestFit="1" customWidth="1"/>
    <col min="12556" max="12556" width="13.5703125" style="98" bestFit="1" customWidth="1"/>
    <col min="12557" max="12557" width="9.5703125" style="98" bestFit="1" customWidth="1"/>
    <col min="12558" max="12558" width="9.7109375" style="98" bestFit="1" customWidth="1"/>
    <col min="12559" max="12560" width="6.140625" style="98" bestFit="1" customWidth="1"/>
    <col min="12561" max="12562" width="5.7109375" style="98" bestFit="1" customWidth="1"/>
    <col min="12563" max="12563" width="3.85546875" style="98" bestFit="1" customWidth="1"/>
    <col min="12564" max="12564" width="6.5703125" style="98" bestFit="1" customWidth="1"/>
    <col min="12565" max="12565" width="9.28515625" style="98" bestFit="1" customWidth="1"/>
    <col min="12566" max="12799" width="13.42578125" style="98"/>
    <col min="12800" max="12800" width="15" style="98" customWidth="1"/>
    <col min="12801" max="12804" width="13.42578125" style="98" customWidth="1"/>
    <col min="12805" max="12805" width="22.28515625" style="98" customWidth="1"/>
    <col min="12806" max="12808" width="13.42578125" style="98" customWidth="1"/>
    <col min="12809" max="12809" width="6.5703125" style="98" bestFit="1" customWidth="1"/>
    <col min="12810" max="12810" width="13.42578125" style="98" customWidth="1"/>
    <col min="12811" max="12811" width="7.85546875" style="98" bestFit="1" customWidth="1"/>
    <col min="12812" max="12812" width="13.5703125" style="98" bestFit="1" customWidth="1"/>
    <col min="12813" max="12813" width="9.5703125" style="98" bestFit="1" customWidth="1"/>
    <col min="12814" max="12814" width="9.7109375" style="98" bestFit="1" customWidth="1"/>
    <col min="12815" max="12816" width="6.140625" style="98" bestFit="1" customWidth="1"/>
    <col min="12817" max="12818" width="5.7109375" style="98" bestFit="1" customWidth="1"/>
    <col min="12819" max="12819" width="3.85546875" style="98" bestFit="1" customWidth="1"/>
    <col min="12820" max="12820" width="6.5703125" style="98" bestFit="1" customWidth="1"/>
    <col min="12821" max="12821" width="9.28515625" style="98" bestFit="1" customWidth="1"/>
    <col min="12822" max="13055" width="13.42578125" style="98"/>
    <col min="13056" max="13056" width="15" style="98" customWidth="1"/>
    <col min="13057" max="13060" width="13.42578125" style="98" customWidth="1"/>
    <col min="13061" max="13061" width="22.28515625" style="98" customWidth="1"/>
    <col min="13062" max="13064" width="13.42578125" style="98" customWidth="1"/>
    <col min="13065" max="13065" width="6.5703125" style="98" bestFit="1" customWidth="1"/>
    <col min="13066" max="13066" width="13.42578125" style="98" customWidth="1"/>
    <col min="13067" max="13067" width="7.85546875" style="98" bestFit="1" customWidth="1"/>
    <col min="13068" max="13068" width="13.5703125" style="98" bestFit="1" customWidth="1"/>
    <col min="13069" max="13069" width="9.5703125" style="98" bestFit="1" customWidth="1"/>
    <col min="13070" max="13070" width="9.7109375" style="98" bestFit="1" customWidth="1"/>
    <col min="13071" max="13072" width="6.140625" style="98" bestFit="1" customWidth="1"/>
    <col min="13073" max="13074" width="5.7109375" style="98" bestFit="1" customWidth="1"/>
    <col min="13075" max="13075" width="3.85546875" style="98" bestFit="1" customWidth="1"/>
    <col min="13076" max="13076" width="6.5703125" style="98" bestFit="1" customWidth="1"/>
    <col min="13077" max="13077" width="9.28515625" style="98" bestFit="1" customWidth="1"/>
    <col min="13078" max="13311" width="13.42578125" style="98"/>
    <col min="13312" max="13312" width="15" style="98" customWidth="1"/>
    <col min="13313" max="13316" width="13.42578125" style="98" customWidth="1"/>
    <col min="13317" max="13317" width="22.28515625" style="98" customWidth="1"/>
    <col min="13318" max="13320" width="13.42578125" style="98" customWidth="1"/>
    <col min="13321" max="13321" width="6.5703125" style="98" bestFit="1" customWidth="1"/>
    <col min="13322" max="13322" width="13.42578125" style="98" customWidth="1"/>
    <col min="13323" max="13323" width="7.85546875" style="98" bestFit="1" customWidth="1"/>
    <col min="13324" max="13324" width="13.5703125" style="98" bestFit="1" customWidth="1"/>
    <col min="13325" max="13325" width="9.5703125" style="98" bestFit="1" customWidth="1"/>
    <col min="13326" max="13326" width="9.7109375" style="98" bestFit="1" customWidth="1"/>
    <col min="13327" max="13328" width="6.140625" style="98" bestFit="1" customWidth="1"/>
    <col min="13329" max="13330" width="5.7109375" style="98" bestFit="1" customWidth="1"/>
    <col min="13331" max="13331" width="3.85546875" style="98" bestFit="1" customWidth="1"/>
    <col min="13332" max="13332" width="6.5703125" style="98" bestFit="1" customWidth="1"/>
    <col min="13333" max="13333" width="9.28515625" style="98" bestFit="1" customWidth="1"/>
    <col min="13334" max="13567" width="13.42578125" style="98"/>
    <col min="13568" max="13568" width="15" style="98" customWidth="1"/>
    <col min="13569" max="13572" width="13.42578125" style="98" customWidth="1"/>
    <col min="13573" max="13573" width="22.28515625" style="98" customWidth="1"/>
    <col min="13574" max="13576" width="13.42578125" style="98" customWidth="1"/>
    <col min="13577" max="13577" width="6.5703125" style="98" bestFit="1" customWidth="1"/>
    <col min="13578" max="13578" width="13.42578125" style="98" customWidth="1"/>
    <col min="13579" max="13579" width="7.85546875" style="98" bestFit="1" customWidth="1"/>
    <col min="13580" max="13580" width="13.5703125" style="98" bestFit="1" customWidth="1"/>
    <col min="13581" max="13581" width="9.5703125" style="98" bestFit="1" customWidth="1"/>
    <col min="13582" max="13582" width="9.7109375" style="98" bestFit="1" customWidth="1"/>
    <col min="13583" max="13584" width="6.140625" style="98" bestFit="1" customWidth="1"/>
    <col min="13585" max="13586" width="5.7109375" style="98" bestFit="1" customWidth="1"/>
    <col min="13587" max="13587" width="3.85546875" style="98" bestFit="1" customWidth="1"/>
    <col min="13588" max="13588" width="6.5703125" style="98" bestFit="1" customWidth="1"/>
    <col min="13589" max="13589" width="9.28515625" style="98" bestFit="1" customWidth="1"/>
    <col min="13590" max="13823" width="13.42578125" style="98"/>
    <col min="13824" max="13824" width="15" style="98" customWidth="1"/>
    <col min="13825" max="13828" width="13.42578125" style="98" customWidth="1"/>
    <col min="13829" max="13829" width="22.28515625" style="98" customWidth="1"/>
    <col min="13830" max="13832" width="13.42578125" style="98" customWidth="1"/>
    <col min="13833" max="13833" width="6.5703125" style="98" bestFit="1" customWidth="1"/>
    <col min="13834" max="13834" width="13.42578125" style="98" customWidth="1"/>
    <col min="13835" max="13835" width="7.85546875" style="98" bestFit="1" customWidth="1"/>
    <col min="13836" max="13836" width="13.5703125" style="98" bestFit="1" customWidth="1"/>
    <col min="13837" max="13837" width="9.5703125" style="98" bestFit="1" customWidth="1"/>
    <col min="13838" max="13838" width="9.7109375" style="98" bestFit="1" customWidth="1"/>
    <col min="13839" max="13840" width="6.140625" style="98" bestFit="1" customWidth="1"/>
    <col min="13841" max="13842" width="5.7109375" style="98" bestFit="1" customWidth="1"/>
    <col min="13843" max="13843" width="3.85546875" style="98" bestFit="1" customWidth="1"/>
    <col min="13844" max="13844" width="6.5703125" style="98" bestFit="1" customWidth="1"/>
    <col min="13845" max="13845" width="9.28515625" style="98" bestFit="1" customWidth="1"/>
    <col min="13846" max="14079" width="13.42578125" style="98"/>
    <col min="14080" max="14080" width="15" style="98" customWidth="1"/>
    <col min="14081" max="14084" width="13.42578125" style="98" customWidth="1"/>
    <col min="14085" max="14085" width="22.28515625" style="98" customWidth="1"/>
    <col min="14086" max="14088" width="13.42578125" style="98" customWidth="1"/>
    <col min="14089" max="14089" width="6.5703125" style="98" bestFit="1" customWidth="1"/>
    <col min="14090" max="14090" width="13.42578125" style="98" customWidth="1"/>
    <col min="14091" max="14091" width="7.85546875" style="98" bestFit="1" customWidth="1"/>
    <col min="14092" max="14092" width="13.5703125" style="98" bestFit="1" customWidth="1"/>
    <col min="14093" max="14093" width="9.5703125" style="98" bestFit="1" customWidth="1"/>
    <col min="14094" max="14094" width="9.7109375" style="98" bestFit="1" customWidth="1"/>
    <col min="14095" max="14096" width="6.140625" style="98" bestFit="1" customWidth="1"/>
    <col min="14097" max="14098" width="5.7109375" style="98" bestFit="1" customWidth="1"/>
    <col min="14099" max="14099" width="3.85546875" style="98" bestFit="1" customWidth="1"/>
    <col min="14100" max="14100" width="6.5703125" style="98" bestFit="1" customWidth="1"/>
    <col min="14101" max="14101" width="9.28515625" style="98" bestFit="1" customWidth="1"/>
    <col min="14102" max="14335" width="13.42578125" style="98"/>
    <col min="14336" max="14336" width="15" style="98" customWidth="1"/>
    <col min="14337" max="14340" width="13.42578125" style="98" customWidth="1"/>
    <col min="14341" max="14341" width="22.28515625" style="98" customWidth="1"/>
    <col min="14342" max="14344" width="13.42578125" style="98" customWidth="1"/>
    <col min="14345" max="14345" width="6.5703125" style="98" bestFit="1" customWidth="1"/>
    <col min="14346" max="14346" width="13.42578125" style="98" customWidth="1"/>
    <col min="14347" max="14347" width="7.85546875" style="98" bestFit="1" customWidth="1"/>
    <col min="14348" max="14348" width="13.5703125" style="98" bestFit="1" customWidth="1"/>
    <col min="14349" max="14349" width="9.5703125" style="98" bestFit="1" customWidth="1"/>
    <col min="14350" max="14350" width="9.7109375" style="98" bestFit="1" customWidth="1"/>
    <col min="14351" max="14352" width="6.140625" style="98" bestFit="1" customWidth="1"/>
    <col min="14353" max="14354" width="5.7109375" style="98" bestFit="1" customWidth="1"/>
    <col min="14355" max="14355" width="3.85546875" style="98" bestFit="1" customWidth="1"/>
    <col min="14356" max="14356" width="6.5703125" style="98" bestFit="1" customWidth="1"/>
    <col min="14357" max="14357" width="9.28515625" style="98" bestFit="1" customWidth="1"/>
    <col min="14358" max="14591" width="13.42578125" style="98"/>
    <col min="14592" max="14592" width="15" style="98" customWidth="1"/>
    <col min="14593" max="14596" width="13.42578125" style="98" customWidth="1"/>
    <col min="14597" max="14597" width="22.28515625" style="98" customWidth="1"/>
    <col min="14598" max="14600" width="13.42578125" style="98" customWidth="1"/>
    <col min="14601" max="14601" width="6.5703125" style="98" bestFit="1" customWidth="1"/>
    <col min="14602" max="14602" width="13.42578125" style="98" customWidth="1"/>
    <col min="14603" max="14603" width="7.85546875" style="98" bestFit="1" customWidth="1"/>
    <col min="14604" max="14604" width="13.5703125" style="98" bestFit="1" customWidth="1"/>
    <col min="14605" max="14605" width="9.5703125" style="98" bestFit="1" customWidth="1"/>
    <col min="14606" max="14606" width="9.7109375" style="98" bestFit="1" customWidth="1"/>
    <col min="14607" max="14608" width="6.140625" style="98" bestFit="1" customWidth="1"/>
    <col min="14609" max="14610" width="5.7109375" style="98" bestFit="1" customWidth="1"/>
    <col min="14611" max="14611" width="3.85546875" style="98" bestFit="1" customWidth="1"/>
    <col min="14612" max="14612" width="6.5703125" style="98" bestFit="1" customWidth="1"/>
    <col min="14613" max="14613" width="9.28515625" style="98" bestFit="1" customWidth="1"/>
    <col min="14614" max="14847" width="13.42578125" style="98"/>
    <col min="14848" max="14848" width="15" style="98" customWidth="1"/>
    <col min="14849" max="14852" width="13.42578125" style="98" customWidth="1"/>
    <col min="14853" max="14853" width="22.28515625" style="98" customWidth="1"/>
    <col min="14854" max="14856" width="13.42578125" style="98" customWidth="1"/>
    <col min="14857" max="14857" width="6.5703125" style="98" bestFit="1" customWidth="1"/>
    <col min="14858" max="14858" width="13.42578125" style="98" customWidth="1"/>
    <col min="14859" max="14859" width="7.85546875" style="98" bestFit="1" customWidth="1"/>
    <col min="14860" max="14860" width="13.5703125" style="98" bestFit="1" customWidth="1"/>
    <col min="14861" max="14861" width="9.5703125" style="98" bestFit="1" customWidth="1"/>
    <col min="14862" max="14862" width="9.7109375" style="98" bestFit="1" customWidth="1"/>
    <col min="14863" max="14864" width="6.140625" style="98" bestFit="1" customWidth="1"/>
    <col min="14865" max="14866" width="5.7109375" style="98" bestFit="1" customWidth="1"/>
    <col min="14867" max="14867" width="3.85546875" style="98" bestFit="1" customWidth="1"/>
    <col min="14868" max="14868" width="6.5703125" style="98" bestFit="1" customWidth="1"/>
    <col min="14869" max="14869" width="9.28515625" style="98" bestFit="1" customWidth="1"/>
    <col min="14870" max="15103" width="13.42578125" style="98"/>
    <col min="15104" max="15104" width="15" style="98" customWidth="1"/>
    <col min="15105" max="15108" width="13.42578125" style="98" customWidth="1"/>
    <col min="15109" max="15109" width="22.28515625" style="98" customWidth="1"/>
    <col min="15110" max="15112" width="13.42578125" style="98" customWidth="1"/>
    <col min="15113" max="15113" width="6.5703125" style="98" bestFit="1" customWidth="1"/>
    <col min="15114" max="15114" width="13.42578125" style="98" customWidth="1"/>
    <col min="15115" max="15115" width="7.85546875" style="98" bestFit="1" customWidth="1"/>
    <col min="15116" max="15116" width="13.5703125" style="98" bestFit="1" customWidth="1"/>
    <col min="15117" max="15117" width="9.5703125" style="98" bestFit="1" customWidth="1"/>
    <col min="15118" max="15118" width="9.7109375" style="98" bestFit="1" customWidth="1"/>
    <col min="15119" max="15120" width="6.140625" style="98" bestFit="1" customWidth="1"/>
    <col min="15121" max="15122" width="5.7109375" style="98" bestFit="1" customWidth="1"/>
    <col min="15123" max="15123" width="3.85546875" style="98" bestFit="1" customWidth="1"/>
    <col min="15124" max="15124" width="6.5703125" style="98" bestFit="1" customWidth="1"/>
    <col min="15125" max="15125" width="9.28515625" style="98" bestFit="1" customWidth="1"/>
    <col min="15126" max="15359" width="13.42578125" style="98"/>
    <col min="15360" max="15360" width="15" style="98" customWidth="1"/>
    <col min="15361" max="15364" width="13.42578125" style="98" customWidth="1"/>
    <col min="15365" max="15365" width="22.28515625" style="98" customWidth="1"/>
    <col min="15366" max="15368" width="13.42578125" style="98" customWidth="1"/>
    <col min="15369" max="15369" width="6.5703125" style="98" bestFit="1" customWidth="1"/>
    <col min="15370" max="15370" width="13.42578125" style="98" customWidth="1"/>
    <col min="15371" max="15371" width="7.85546875" style="98" bestFit="1" customWidth="1"/>
    <col min="15372" max="15372" width="13.5703125" style="98" bestFit="1" customWidth="1"/>
    <col min="15373" max="15373" width="9.5703125" style="98" bestFit="1" customWidth="1"/>
    <col min="15374" max="15374" width="9.7109375" style="98" bestFit="1" customWidth="1"/>
    <col min="15375" max="15376" width="6.140625" style="98" bestFit="1" customWidth="1"/>
    <col min="15377" max="15378" width="5.7109375" style="98" bestFit="1" customWidth="1"/>
    <col min="15379" max="15379" width="3.85546875" style="98" bestFit="1" customWidth="1"/>
    <col min="15380" max="15380" width="6.5703125" style="98" bestFit="1" customWidth="1"/>
    <col min="15381" max="15381" width="9.28515625" style="98" bestFit="1" customWidth="1"/>
    <col min="15382" max="15615" width="13.42578125" style="98"/>
    <col min="15616" max="15616" width="15" style="98" customWidth="1"/>
    <col min="15617" max="15620" width="13.42578125" style="98" customWidth="1"/>
    <col min="15621" max="15621" width="22.28515625" style="98" customWidth="1"/>
    <col min="15622" max="15624" width="13.42578125" style="98" customWidth="1"/>
    <col min="15625" max="15625" width="6.5703125" style="98" bestFit="1" customWidth="1"/>
    <col min="15626" max="15626" width="13.42578125" style="98" customWidth="1"/>
    <col min="15627" max="15627" width="7.85546875" style="98" bestFit="1" customWidth="1"/>
    <col min="15628" max="15628" width="13.5703125" style="98" bestFit="1" customWidth="1"/>
    <col min="15629" max="15629" width="9.5703125" style="98" bestFit="1" customWidth="1"/>
    <col min="15630" max="15630" width="9.7109375" style="98" bestFit="1" customWidth="1"/>
    <col min="15631" max="15632" width="6.140625" style="98" bestFit="1" customWidth="1"/>
    <col min="15633" max="15634" width="5.7109375" style="98" bestFit="1" customWidth="1"/>
    <col min="15635" max="15635" width="3.85546875" style="98" bestFit="1" customWidth="1"/>
    <col min="15636" max="15636" width="6.5703125" style="98" bestFit="1" customWidth="1"/>
    <col min="15637" max="15637" width="9.28515625" style="98" bestFit="1" customWidth="1"/>
    <col min="15638" max="15871" width="13.42578125" style="98"/>
    <col min="15872" max="15872" width="15" style="98" customWidth="1"/>
    <col min="15873" max="15876" width="13.42578125" style="98" customWidth="1"/>
    <col min="15877" max="15877" width="22.28515625" style="98" customWidth="1"/>
    <col min="15878" max="15880" width="13.42578125" style="98" customWidth="1"/>
    <col min="15881" max="15881" width="6.5703125" style="98" bestFit="1" customWidth="1"/>
    <col min="15882" max="15882" width="13.42578125" style="98" customWidth="1"/>
    <col min="15883" max="15883" width="7.85546875" style="98" bestFit="1" customWidth="1"/>
    <col min="15884" max="15884" width="13.5703125" style="98" bestFit="1" customWidth="1"/>
    <col min="15885" max="15885" width="9.5703125" style="98" bestFit="1" customWidth="1"/>
    <col min="15886" max="15886" width="9.7109375" style="98" bestFit="1" customWidth="1"/>
    <col min="15887" max="15888" width="6.140625" style="98" bestFit="1" customWidth="1"/>
    <col min="15889" max="15890" width="5.7109375" style="98" bestFit="1" customWidth="1"/>
    <col min="15891" max="15891" width="3.85546875" style="98" bestFit="1" customWidth="1"/>
    <col min="15892" max="15892" width="6.5703125" style="98" bestFit="1" customWidth="1"/>
    <col min="15893" max="15893" width="9.28515625" style="98" bestFit="1" customWidth="1"/>
    <col min="15894" max="16127" width="13.42578125" style="98"/>
    <col min="16128" max="16128" width="15" style="98" customWidth="1"/>
    <col min="16129" max="16132" width="13.42578125" style="98" customWidth="1"/>
    <col min="16133" max="16133" width="22.28515625" style="98" customWidth="1"/>
    <col min="16134" max="16136" width="13.42578125" style="98" customWidth="1"/>
    <col min="16137" max="16137" width="6.5703125" style="98" bestFit="1" customWidth="1"/>
    <col min="16138" max="16138" width="13.42578125" style="98" customWidth="1"/>
    <col min="16139" max="16139" width="7.85546875" style="98" bestFit="1" customWidth="1"/>
    <col min="16140" max="16140" width="13.5703125" style="98" bestFit="1" customWidth="1"/>
    <col min="16141" max="16141" width="9.5703125" style="98" bestFit="1" customWidth="1"/>
    <col min="16142" max="16142" width="9.7109375" style="98" bestFit="1" customWidth="1"/>
    <col min="16143" max="16144" width="6.140625" style="98" bestFit="1" customWidth="1"/>
    <col min="16145" max="16146" width="5.7109375" style="98" bestFit="1" customWidth="1"/>
    <col min="16147" max="16147" width="3.85546875" style="98" bestFit="1" customWidth="1"/>
    <col min="16148" max="16148" width="6.5703125" style="98" bestFit="1" customWidth="1"/>
    <col min="16149" max="16149" width="9.28515625" style="98" bestFit="1" customWidth="1"/>
    <col min="16150" max="16384" width="13.42578125" style="98"/>
  </cols>
  <sheetData>
    <row r="1" spans="1:21" ht="18.75" customHeight="1">
      <c r="A1" s="104" t="s">
        <v>13</v>
      </c>
      <c r="B1" s="105"/>
      <c r="C1" s="130"/>
      <c r="D1" s="130"/>
      <c r="E1" s="105"/>
      <c r="F1" s="105"/>
      <c r="G1" s="106"/>
    </row>
    <row r="2" spans="1:21" s="100" customFormat="1" ht="12" customHeight="1">
      <c r="A2" s="108" t="s">
        <v>43</v>
      </c>
      <c r="B2" s="109" t="s">
        <v>154</v>
      </c>
      <c r="C2" s="131" t="s">
        <v>46</v>
      </c>
      <c r="D2" s="131" t="s">
        <v>343</v>
      </c>
      <c r="E2" s="110" t="s">
        <v>35</v>
      </c>
      <c r="F2" s="109" t="s">
        <v>48</v>
      </c>
      <c r="G2" s="109" t="s">
        <v>49</v>
      </c>
      <c r="H2" s="108" t="s">
        <v>50</v>
      </c>
      <c r="I2" s="290" t="s">
        <v>52</v>
      </c>
      <c r="J2" s="291"/>
      <c r="K2" s="291"/>
      <c r="L2" s="291"/>
      <c r="M2" s="291"/>
    </row>
    <row r="3" spans="1:21" s="101" customFormat="1" ht="12" customHeight="1">
      <c r="A3" s="111" t="s">
        <v>156</v>
      </c>
      <c r="B3" s="111">
        <v>9513</v>
      </c>
      <c r="C3" s="254">
        <v>264</v>
      </c>
      <c r="D3" s="132" t="s">
        <v>344</v>
      </c>
      <c r="E3" s="112">
        <v>39814</v>
      </c>
      <c r="F3" s="115" t="s">
        <v>341</v>
      </c>
      <c r="G3" s="111" t="s">
        <v>155</v>
      </c>
      <c r="H3" s="111" t="s">
        <v>339</v>
      </c>
      <c r="I3" s="298" t="s">
        <v>61</v>
      </c>
      <c r="J3" s="299"/>
      <c r="K3" s="299"/>
      <c r="L3" s="299"/>
      <c r="M3" s="300"/>
    </row>
    <row r="4" spans="1:21" s="101" customFormat="1" ht="12" customHeight="1">
      <c r="A4" s="111" t="s">
        <v>158</v>
      </c>
      <c r="B4" s="111">
        <v>9513</v>
      </c>
      <c r="C4" s="254">
        <v>264</v>
      </c>
      <c r="D4" s="132" t="s">
        <v>344</v>
      </c>
      <c r="E4" s="112">
        <v>39814</v>
      </c>
      <c r="F4" s="115" t="s">
        <v>342</v>
      </c>
      <c r="G4" s="111" t="s">
        <v>157</v>
      </c>
      <c r="H4" s="113" t="s">
        <v>339</v>
      </c>
      <c r="I4" s="301"/>
      <c r="J4" s="302"/>
      <c r="K4" s="302"/>
      <c r="L4" s="302"/>
      <c r="M4" s="303"/>
    </row>
    <row r="5" spans="1:21" s="102" customFormat="1" ht="12" customHeight="1">
      <c r="A5" s="114" t="s">
        <v>163</v>
      </c>
      <c r="B5" s="111">
        <v>9513</v>
      </c>
      <c r="C5" s="254">
        <v>312</v>
      </c>
      <c r="D5" s="132" t="s">
        <v>345</v>
      </c>
      <c r="E5" s="112">
        <v>40023</v>
      </c>
      <c r="F5" s="115" t="s">
        <v>164</v>
      </c>
      <c r="G5" s="116" t="s">
        <v>162</v>
      </c>
      <c r="H5" s="113" t="s">
        <v>339</v>
      </c>
      <c r="I5" s="301"/>
      <c r="J5" s="302"/>
      <c r="K5" s="302"/>
      <c r="L5" s="302"/>
      <c r="M5" s="303"/>
      <c r="N5" s="98"/>
      <c r="O5" s="98"/>
      <c r="P5" s="98"/>
      <c r="Q5" s="98"/>
      <c r="R5" s="98"/>
      <c r="S5" s="98"/>
      <c r="T5" s="98"/>
      <c r="U5" s="98"/>
    </row>
    <row r="6" spans="1:21" ht="12" customHeight="1">
      <c r="A6" s="114" t="s">
        <v>160</v>
      </c>
      <c r="B6" s="111">
        <v>9513</v>
      </c>
      <c r="C6" s="254">
        <v>312</v>
      </c>
      <c r="D6" s="132" t="s">
        <v>345</v>
      </c>
      <c r="E6" s="112">
        <v>40023</v>
      </c>
      <c r="F6" s="115" t="s">
        <v>161</v>
      </c>
      <c r="G6" s="116" t="s">
        <v>159</v>
      </c>
      <c r="H6" s="113" t="s">
        <v>339</v>
      </c>
      <c r="I6" s="304"/>
      <c r="J6" s="305"/>
      <c r="K6" s="305"/>
      <c r="L6" s="305"/>
      <c r="M6" s="306"/>
    </row>
    <row r="7" spans="1:21" s="99" customFormat="1" ht="16.5" customHeight="1">
      <c r="A7" s="117"/>
      <c r="B7" s="118"/>
      <c r="C7" s="134">
        <f>SUM(C3:C6)</f>
        <v>1152</v>
      </c>
      <c r="D7" s="251"/>
      <c r="E7" s="118"/>
      <c r="F7" s="119"/>
      <c r="G7" s="120"/>
      <c r="H7" s="118"/>
      <c r="I7" s="118"/>
      <c r="J7" s="118"/>
      <c r="K7" s="118"/>
      <c r="L7" s="118"/>
      <c r="M7" s="118"/>
    </row>
    <row r="8" spans="1:21" ht="25.5" customHeight="1">
      <c r="A8" s="104" t="s">
        <v>204</v>
      </c>
      <c r="B8" s="105"/>
      <c r="C8" s="130"/>
      <c r="D8" s="130"/>
      <c r="E8" s="105"/>
      <c r="F8" s="105"/>
      <c r="G8" s="106"/>
      <c r="H8" s="121"/>
      <c r="I8" s="121"/>
      <c r="J8" s="121"/>
      <c r="K8" s="121"/>
      <c r="L8" s="121"/>
      <c r="M8" s="121"/>
      <c r="N8" s="103"/>
      <c r="O8" s="103"/>
      <c r="P8" s="103"/>
      <c r="Q8" s="103"/>
      <c r="R8" s="103"/>
      <c r="S8" s="103"/>
      <c r="T8" s="103"/>
    </row>
    <row r="9" spans="1:21" ht="12" customHeight="1">
      <c r="A9" s="108" t="s">
        <v>43</v>
      </c>
      <c r="B9" s="109" t="s">
        <v>154</v>
      </c>
      <c r="C9" s="131" t="s">
        <v>46</v>
      </c>
      <c r="D9" s="131"/>
      <c r="E9" s="110" t="s">
        <v>35</v>
      </c>
      <c r="F9" s="109" t="s">
        <v>48</v>
      </c>
      <c r="G9" s="109" t="s">
        <v>49</v>
      </c>
      <c r="H9" s="108" t="s">
        <v>50</v>
      </c>
      <c r="I9" s="290" t="s">
        <v>52</v>
      </c>
      <c r="J9" s="291"/>
      <c r="K9" s="291"/>
      <c r="L9" s="291"/>
      <c r="M9" s="291"/>
      <c r="N9" s="103"/>
      <c r="O9" s="103"/>
      <c r="P9" s="103"/>
      <c r="Q9" s="103"/>
      <c r="R9" s="103"/>
      <c r="S9" s="103"/>
      <c r="T9" s="103"/>
    </row>
    <row r="10" spans="1:21" ht="12" customHeight="1">
      <c r="A10" s="122" t="s">
        <v>172</v>
      </c>
      <c r="B10" s="111">
        <v>9513</v>
      </c>
      <c r="C10" s="254">
        <v>192</v>
      </c>
      <c r="D10" s="132" t="s">
        <v>346</v>
      </c>
      <c r="E10" s="112">
        <v>40208</v>
      </c>
      <c r="F10" s="123" t="s">
        <v>173</v>
      </c>
      <c r="G10" s="111" t="s">
        <v>171</v>
      </c>
      <c r="H10" s="111" t="s">
        <v>339</v>
      </c>
      <c r="I10" s="307" t="s">
        <v>205</v>
      </c>
      <c r="J10" s="308"/>
      <c r="K10" s="308"/>
      <c r="L10" s="308"/>
      <c r="M10" s="308"/>
    </row>
    <row r="11" spans="1:21" ht="12" customHeight="1">
      <c r="A11" s="122" t="s">
        <v>177</v>
      </c>
      <c r="B11" s="111">
        <v>9513</v>
      </c>
      <c r="C11" s="254">
        <v>192</v>
      </c>
      <c r="D11" s="132" t="s">
        <v>346</v>
      </c>
      <c r="E11" s="112">
        <v>40208</v>
      </c>
      <c r="F11" s="123" t="s">
        <v>178</v>
      </c>
      <c r="G11" s="111" t="s">
        <v>176</v>
      </c>
      <c r="H11" s="113" t="s">
        <v>339</v>
      </c>
      <c r="I11" s="308"/>
      <c r="J11" s="308"/>
      <c r="K11" s="308"/>
      <c r="L11" s="308"/>
      <c r="M11" s="308"/>
    </row>
    <row r="12" spans="1:21" ht="12" customHeight="1">
      <c r="A12" s="122" t="s">
        <v>188</v>
      </c>
      <c r="B12" s="111">
        <v>9513</v>
      </c>
      <c r="C12" s="254">
        <v>264</v>
      </c>
      <c r="D12" s="132" t="s">
        <v>349</v>
      </c>
      <c r="E12" s="112">
        <v>40208</v>
      </c>
      <c r="F12" s="123" t="s">
        <v>189</v>
      </c>
      <c r="G12" s="111" t="s">
        <v>187</v>
      </c>
      <c r="H12" s="113" t="s">
        <v>339</v>
      </c>
      <c r="I12" s="308"/>
      <c r="J12" s="308"/>
      <c r="K12" s="308"/>
      <c r="L12" s="308"/>
      <c r="M12" s="308"/>
    </row>
    <row r="13" spans="1:21" ht="12" customHeight="1">
      <c r="A13" s="111" t="s">
        <v>174</v>
      </c>
      <c r="B13" s="111">
        <v>9513</v>
      </c>
      <c r="C13" s="254">
        <v>204</v>
      </c>
      <c r="D13" s="132" t="s">
        <v>348</v>
      </c>
      <c r="E13" s="112">
        <v>40208</v>
      </c>
      <c r="F13" s="124" t="s">
        <v>175</v>
      </c>
      <c r="G13" s="111" t="s">
        <v>206</v>
      </c>
      <c r="H13" s="113" t="s">
        <v>339</v>
      </c>
      <c r="I13" s="308"/>
      <c r="J13" s="308"/>
      <c r="K13" s="308"/>
      <c r="L13" s="308"/>
      <c r="M13" s="308"/>
    </row>
    <row r="14" spans="1:21" ht="12" customHeight="1">
      <c r="A14" s="114" t="s">
        <v>166</v>
      </c>
      <c r="B14" s="111">
        <v>9513</v>
      </c>
      <c r="C14" s="254">
        <v>204</v>
      </c>
      <c r="D14" s="132" t="s">
        <v>348</v>
      </c>
      <c r="E14" s="112">
        <v>40208</v>
      </c>
      <c r="F14" s="123" t="s">
        <v>167</v>
      </c>
      <c r="G14" s="116" t="s">
        <v>165</v>
      </c>
      <c r="H14" s="113" t="s">
        <v>339</v>
      </c>
      <c r="I14" s="308"/>
      <c r="J14" s="308"/>
      <c r="K14" s="308"/>
      <c r="L14" s="308"/>
      <c r="M14" s="308"/>
    </row>
    <row r="15" spans="1:21" ht="12" customHeight="1">
      <c r="A15" s="122" t="s">
        <v>191</v>
      </c>
      <c r="B15" s="111">
        <v>9513</v>
      </c>
      <c r="C15" s="254">
        <v>264</v>
      </c>
      <c r="D15" s="132" t="s">
        <v>349</v>
      </c>
      <c r="E15" s="112">
        <v>40208</v>
      </c>
      <c r="F15" s="123" t="s">
        <v>192</v>
      </c>
      <c r="G15" s="111" t="s">
        <v>190</v>
      </c>
      <c r="H15" s="113" t="s">
        <v>339</v>
      </c>
      <c r="I15" s="308"/>
      <c r="J15" s="308"/>
      <c r="K15" s="308"/>
      <c r="L15" s="308"/>
      <c r="M15" s="308"/>
    </row>
    <row r="16" spans="1:21" ht="12" customHeight="1">
      <c r="A16" s="122" t="s">
        <v>169</v>
      </c>
      <c r="B16" s="111">
        <v>9513</v>
      </c>
      <c r="C16" s="254">
        <v>192</v>
      </c>
      <c r="D16" s="132" t="s">
        <v>346</v>
      </c>
      <c r="E16" s="112">
        <v>40208</v>
      </c>
      <c r="F16" s="123" t="s">
        <v>170</v>
      </c>
      <c r="G16" s="111" t="s">
        <v>168</v>
      </c>
      <c r="H16" s="113" t="s">
        <v>339</v>
      </c>
      <c r="I16" s="308"/>
      <c r="J16" s="308"/>
      <c r="K16" s="308"/>
      <c r="L16" s="308"/>
      <c r="M16" s="308"/>
    </row>
    <row r="17" spans="1:14" ht="12" customHeight="1">
      <c r="A17" s="122" t="s">
        <v>180</v>
      </c>
      <c r="B17" s="111">
        <v>9513</v>
      </c>
      <c r="C17" s="254">
        <v>192</v>
      </c>
      <c r="D17" s="132" t="s">
        <v>346</v>
      </c>
      <c r="E17" s="112">
        <v>40208</v>
      </c>
      <c r="F17" s="123" t="s">
        <v>181</v>
      </c>
      <c r="G17" s="111" t="s">
        <v>179</v>
      </c>
      <c r="H17" s="113" t="s">
        <v>339</v>
      </c>
      <c r="I17" s="308"/>
      <c r="J17" s="308"/>
      <c r="K17" s="308"/>
      <c r="L17" s="308"/>
      <c r="M17" s="308"/>
    </row>
    <row r="18" spans="1:14" ht="17.25" customHeight="1">
      <c r="A18" s="118"/>
      <c r="C18" s="134">
        <f>SUM(C10:C17)</f>
        <v>1704</v>
      </c>
      <c r="D18" s="251"/>
    </row>
    <row r="19" spans="1:14" ht="22.5" customHeight="1">
      <c r="A19" s="125" t="s">
        <v>16</v>
      </c>
      <c r="B19" s="105"/>
      <c r="C19" s="130"/>
      <c r="D19" s="130"/>
      <c r="E19" s="105"/>
      <c r="F19" s="105"/>
      <c r="G19" s="106"/>
    </row>
    <row r="20" spans="1:14" ht="12" customHeight="1">
      <c r="A20" s="108" t="s">
        <v>43</v>
      </c>
      <c r="B20" s="109" t="s">
        <v>154</v>
      </c>
      <c r="C20" s="131" t="s">
        <v>46</v>
      </c>
      <c r="D20" s="131"/>
      <c r="E20" s="110" t="s">
        <v>35</v>
      </c>
      <c r="F20" s="109" t="s">
        <v>48</v>
      </c>
      <c r="G20" s="109" t="s">
        <v>49</v>
      </c>
      <c r="H20" s="129" t="s">
        <v>50</v>
      </c>
      <c r="I20" s="290" t="s">
        <v>52</v>
      </c>
      <c r="J20" s="291"/>
      <c r="K20" s="291"/>
      <c r="L20" s="291"/>
      <c r="M20" s="291"/>
    </row>
    <row r="21" spans="1:14" ht="12" customHeight="1">
      <c r="A21" s="126" t="s">
        <v>194</v>
      </c>
      <c r="B21" s="127">
        <v>9513</v>
      </c>
      <c r="C21" s="255">
        <v>240</v>
      </c>
      <c r="D21" s="132" t="s">
        <v>350</v>
      </c>
      <c r="E21" s="128">
        <v>40035</v>
      </c>
      <c r="F21" s="127" t="s">
        <v>195</v>
      </c>
      <c r="G21" s="127" t="s">
        <v>193</v>
      </c>
      <c r="H21" s="113" t="s">
        <v>339</v>
      </c>
      <c r="I21" s="292" t="s">
        <v>61</v>
      </c>
      <c r="J21" s="293"/>
      <c r="K21" s="293"/>
      <c r="L21" s="293"/>
      <c r="M21" s="294"/>
    </row>
    <row r="22" spans="1:14" ht="15">
      <c r="A22" s="126" t="s">
        <v>197</v>
      </c>
      <c r="B22" s="127">
        <v>9513</v>
      </c>
      <c r="C22" s="255">
        <v>240</v>
      </c>
      <c r="D22" s="132" t="s">
        <v>350</v>
      </c>
      <c r="E22" s="128">
        <v>40035</v>
      </c>
      <c r="F22" s="127" t="s">
        <v>208</v>
      </c>
      <c r="G22" s="127" t="s">
        <v>196</v>
      </c>
      <c r="H22" s="113" t="s">
        <v>339</v>
      </c>
      <c r="I22" s="295"/>
      <c r="J22" s="296"/>
      <c r="K22" s="296"/>
      <c r="L22" s="296"/>
      <c r="M22" s="297"/>
    </row>
    <row r="23" spans="1:14" ht="16.5" customHeight="1">
      <c r="A23" s="118"/>
      <c r="C23" s="134">
        <f>SUM(C21:C22)</f>
        <v>480</v>
      </c>
      <c r="D23" s="251"/>
      <c r="I23" s="136"/>
      <c r="J23" s="136"/>
      <c r="K23" s="136"/>
      <c r="L23" s="136"/>
      <c r="M23" s="136"/>
      <c r="N23" s="137"/>
    </row>
    <row r="24" spans="1:14" ht="12" customHeight="1">
      <c r="A24" s="118"/>
      <c r="I24" s="136"/>
      <c r="J24" s="136"/>
      <c r="K24" s="136"/>
      <c r="L24" s="136"/>
      <c r="M24" s="136"/>
      <c r="N24" s="137"/>
    </row>
    <row r="25" spans="1:14" ht="23.25" customHeight="1">
      <c r="A25" s="309" t="s">
        <v>294</v>
      </c>
      <c r="B25" s="310"/>
      <c r="C25" s="134">
        <f>SUM(C23,C18,C7)</f>
        <v>3336</v>
      </c>
      <c r="D25" s="251"/>
      <c r="I25" s="136"/>
      <c r="J25" s="136"/>
      <c r="K25" s="136"/>
      <c r="L25" s="136"/>
      <c r="M25" s="136"/>
      <c r="N25" s="137"/>
    </row>
    <row r="26" spans="1:14" ht="12" customHeight="1">
      <c r="I26" s="136"/>
      <c r="J26" s="136"/>
      <c r="K26" s="136"/>
      <c r="L26" s="136"/>
      <c r="M26" s="136"/>
      <c r="N26" s="137"/>
    </row>
    <row r="27" spans="1:14" ht="12" customHeight="1">
      <c r="A27" s="122" t="s">
        <v>183</v>
      </c>
      <c r="B27" s="111">
        <v>9509</v>
      </c>
      <c r="C27" s="132">
        <v>144</v>
      </c>
      <c r="D27" s="132"/>
      <c r="E27" s="112">
        <v>40208</v>
      </c>
      <c r="F27" s="123" t="s">
        <v>184</v>
      </c>
      <c r="G27" s="111" t="s">
        <v>182</v>
      </c>
      <c r="H27" s="111" t="s">
        <v>340</v>
      </c>
      <c r="I27" s="136" t="s">
        <v>347</v>
      </c>
      <c r="J27" s="136"/>
      <c r="K27" s="136"/>
      <c r="L27" s="136"/>
      <c r="M27" s="136"/>
      <c r="N27" s="137"/>
    </row>
    <row r="28" spans="1:14" ht="12" customHeight="1">
      <c r="A28" s="111" t="s">
        <v>185</v>
      </c>
      <c r="B28" s="111">
        <v>9509</v>
      </c>
      <c r="C28" s="132">
        <v>144</v>
      </c>
      <c r="D28" s="132"/>
      <c r="E28" s="112">
        <v>40208</v>
      </c>
      <c r="F28" s="124" t="s">
        <v>186</v>
      </c>
      <c r="G28" s="111" t="s">
        <v>207</v>
      </c>
      <c r="H28" s="113" t="s">
        <v>340</v>
      </c>
      <c r="I28" s="136" t="s">
        <v>347</v>
      </c>
      <c r="J28" s="136"/>
      <c r="K28" s="136"/>
      <c r="L28" s="136"/>
      <c r="M28" s="136"/>
      <c r="N28" s="137"/>
    </row>
    <row r="29" spans="1:14" ht="30" customHeight="1">
      <c r="A29" s="311" t="s">
        <v>295</v>
      </c>
      <c r="B29" s="312"/>
      <c r="C29" s="193">
        <f>SUM(C27:C28)</f>
        <v>288</v>
      </c>
      <c r="D29" s="252"/>
      <c r="E29" s="190"/>
      <c r="F29" s="191"/>
      <c r="G29" s="120"/>
      <c r="H29" s="192"/>
      <c r="I29" s="136"/>
      <c r="J29" s="136"/>
      <c r="K29" s="136"/>
      <c r="L29" s="136"/>
      <c r="M29" s="136"/>
      <c r="N29" s="137"/>
    </row>
    <row r="30" spans="1:14" ht="12" customHeight="1">
      <c r="A30" s="120"/>
      <c r="B30" s="120"/>
      <c r="C30" s="189"/>
      <c r="D30" s="189"/>
      <c r="E30" s="190"/>
      <c r="F30" s="191"/>
      <c r="G30" s="120"/>
      <c r="H30" s="192"/>
      <c r="I30" s="136"/>
      <c r="J30" s="136"/>
      <c r="K30" s="136"/>
      <c r="L30" s="136"/>
      <c r="M30" s="136"/>
      <c r="N30" s="137"/>
    </row>
    <row r="31" spans="1:14" ht="12" customHeight="1">
      <c r="I31" s="136"/>
      <c r="J31" s="136"/>
      <c r="K31" s="136"/>
      <c r="L31" s="136"/>
      <c r="M31" s="136"/>
      <c r="N31" s="137"/>
    </row>
    <row r="32" spans="1:14" ht="24" customHeight="1">
      <c r="A32" s="288" t="s">
        <v>200</v>
      </c>
      <c r="B32" s="289"/>
      <c r="C32" s="138">
        <v>454310</v>
      </c>
      <c r="D32" s="253"/>
      <c r="E32" s="135"/>
      <c r="I32" s="136"/>
      <c r="J32" s="136"/>
      <c r="K32" s="136"/>
      <c r="L32" s="136"/>
      <c r="M32" s="136"/>
      <c r="N32" s="137"/>
    </row>
    <row r="33" spans="1:14" ht="12" customHeight="1">
      <c r="I33" s="136"/>
      <c r="J33" s="136"/>
      <c r="K33" s="136"/>
      <c r="L33" s="136"/>
      <c r="M33" s="136"/>
      <c r="N33" s="137"/>
    </row>
    <row r="34" spans="1:14" ht="12" customHeight="1">
      <c r="I34" s="136"/>
      <c r="J34" s="136"/>
      <c r="K34" s="136"/>
      <c r="L34" s="136"/>
      <c r="M34" s="136"/>
      <c r="N34" s="137"/>
    </row>
    <row r="35" spans="1:14" ht="12" customHeight="1">
      <c r="A35" s="98"/>
      <c r="B35" s="98"/>
      <c r="C35" s="98"/>
      <c r="D35" s="98"/>
      <c r="E35" s="98"/>
      <c r="F35" s="98"/>
      <c r="G35" s="98"/>
      <c r="H35" s="98"/>
      <c r="I35" s="136"/>
      <c r="J35" s="136"/>
      <c r="K35" s="136"/>
      <c r="L35" s="136"/>
      <c r="M35" s="136"/>
      <c r="N35" s="137"/>
    </row>
    <row r="36" spans="1:14" ht="12" customHeight="1">
      <c r="A36" s="98"/>
      <c r="B36" s="98"/>
      <c r="C36" s="98"/>
      <c r="D36" s="98"/>
      <c r="E36" s="98"/>
      <c r="F36" s="98"/>
      <c r="G36" s="98"/>
      <c r="H36" s="98"/>
    </row>
  </sheetData>
  <mergeCells count="9">
    <mergeCell ref="A32:B32"/>
    <mergeCell ref="I20:M20"/>
    <mergeCell ref="I21:M22"/>
    <mergeCell ref="I2:M2"/>
    <mergeCell ref="I3:M6"/>
    <mergeCell ref="I9:M9"/>
    <mergeCell ref="I10:M17"/>
    <mergeCell ref="A25:B25"/>
    <mergeCell ref="A29:B29"/>
  </mergeCells>
  <pageMargins left="0.75" right="0.75" top="1" bottom="1" header="0.5" footer="0.5"/>
  <pageSetup scale="67" orientation="landscape" r:id="rId1"/>
  <headerFooter alignWithMargins="0">
    <oddHeader>&amp;A</oddHeader>
    <oddFooter>&amp;L&amp;BHitachi Data Systems Confidential&amp;B&amp;C&amp;D&amp;RPage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opLeftCell="A22" workbookViewId="0">
      <selection activeCell="D53" sqref="D53"/>
    </sheetView>
  </sheetViews>
  <sheetFormatPr defaultRowHeight="15"/>
  <cols>
    <col min="1" max="1" width="44.42578125" customWidth="1"/>
    <col min="2" max="2" width="17.7109375" customWidth="1"/>
    <col min="3" max="3" width="15.7109375" customWidth="1"/>
    <col min="4" max="4" width="16" customWidth="1"/>
    <col min="5" max="5" width="14.85546875" customWidth="1"/>
    <col min="6" max="6" width="15.28515625" bestFit="1" customWidth="1"/>
  </cols>
  <sheetData>
    <row r="1" spans="1:8">
      <c r="A1" s="205" t="s">
        <v>302</v>
      </c>
    </row>
    <row r="2" spans="1:8">
      <c r="A2" s="205"/>
    </row>
    <row r="3" spans="1:8">
      <c r="A3" s="203" t="s">
        <v>303</v>
      </c>
      <c r="B3" s="206"/>
      <c r="C3" s="206"/>
      <c r="D3" s="206"/>
      <c r="E3" s="206"/>
      <c r="F3" s="206"/>
    </row>
    <row r="4" spans="1:8">
      <c r="A4" s="207"/>
      <c r="B4" s="208">
        <v>2014</v>
      </c>
      <c r="C4" s="208">
        <v>2015</v>
      </c>
      <c r="D4" s="208">
        <v>2016</v>
      </c>
      <c r="E4" s="208">
        <v>2017</v>
      </c>
      <c r="F4" s="209" t="s">
        <v>304</v>
      </c>
    </row>
    <row r="5" spans="1:8">
      <c r="A5" s="210" t="s">
        <v>305</v>
      </c>
      <c r="B5" s="211"/>
      <c r="C5" s="211"/>
      <c r="D5" s="211"/>
      <c r="E5" s="211"/>
      <c r="F5" s="314"/>
    </row>
    <row r="6" spans="1:8">
      <c r="A6" s="209" t="s">
        <v>306</v>
      </c>
      <c r="B6" s="12">
        <v>3072580.12</v>
      </c>
      <c r="C6" s="12">
        <v>1557386.84</v>
      </c>
      <c r="D6" s="12">
        <v>424954.9</v>
      </c>
      <c r="E6" s="12">
        <v>0</v>
      </c>
      <c r="F6" s="315"/>
      <c r="G6" s="13"/>
      <c r="H6" s="13"/>
    </row>
    <row r="7" spans="1:8">
      <c r="A7" s="209" t="s">
        <v>322</v>
      </c>
      <c r="B7" s="12">
        <v>0</v>
      </c>
      <c r="C7" s="12">
        <v>1828971.25</v>
      </c>
      <c r="D7" s="12">
        <v>3691590</v>
      </c>
      <c r="E7" s="12">
        <v>3691590</v>
      </c>
      <c r="F7" s="315"/>
      <c r="G7" s="13"/>
      <c r="H7" s="13"/>
    </row>
    <row r="8" spans="1:8">
      <c r="A8" s="209" t="s">
        <v>311</v>
      </c>
      <c r="B8" s="12">
        <v>0</v>
      </c>
      <c r="C8" s="12">
        <v>0</v>
      </c>
      <c r="D8" s="12">
        <v>0</v>
      </c>
      <c r="E8" s="12">
        <v>0</v>
      </c>
      <c r="F8" s="315"/>
      <c r="G8" s="13"/>
      <c r="H8" s="13"/>
    </row>
    <row r="9" spans="1:8">
      <c r="A9" s="209" t="s">
        <v>307</v>
      </c>
      <c r="B9" s="213">
        <f>SUM(B6:B8)</f>
        <v>3072580.12</v>
      </c>
      <c r="C9" s="213">
        <f>SUM(C6:C8)</f>
        <v>3386358.09</v>
      </c>
      <c r="D9" s="213">
        <f t="shared" ref="D9:E9" si="0">SUM(D6:D8)</f>
        <v>4116544.9</v>
      </c>
      <c r="E9" s="213">
        <f t="shared" si="0"/>
        <v>3691590</v>
      </c>
      <c r="F9" s="315"/>
      <c r="G9" s="13"/>
      <c r="H9" s="13"/>
    </row>
    <row r="10" spans="1:8">
      <c r="A10" s="210" t="s">
        <v>308</v>
      </c>
      <c r="B10" s="214"/>
      <c r="C10" s="214"/>
      <c r="D10" s="214"/>
      <c r="E10" s="214"/>
      <c r="F10" s="315"/>
      <c r="G10" s="13"/>
      <c r="H10" s="13"/>
    </row>
    <row r="11" spans="1:8">
      <c r="A11" s="209" t="s">
        <v>306</v>
      </c>
      <c r="B11" s="12">
        <v>3072580</v>
      </c>
      <c r="C11" s="12">
        <v>3072580</v>
      </c>
      <c r="D11" s="12">
        <v>3072580</v>
      </c>
      <c r="E11" s="12">
        <v>3072580</v>
      </c>
      <c r="F11" s="315"/>
      <c r="G11" s="13"/>
      <c r="H11" s="13"/>
    </row>
    <row r="12" spans="1:8">
      <c r="A12" s="210"/>
      <c r="B12" s="215">
        <f>SUM(B9-B11)</f>
        <v>0.12000000011175871</v>
      </c>
      <c r="C12" s="215">
        <f>SUM(C9-C11)</f>
        <v>313778.08999999985</v>
      </c>
      <c r="D12" s="215">
        <f>SUM(D9-D11)</f>
        <v>1043964.8999999999</v>
      </c>
      <c r="E12" s="215">
        <f>SUM(E9-E11)</f>
        <v>619010</v>
      </c>
      <c r="F12" s="199">
        <f>SUM(B12:E12)</f>
        <v>1976753.1099999999</v>
      </c>
      <c r="G12" s="13"/>
      <c r="H12" s="13"/>
    </row>
    <row r="13" spans="1:8">
      <c r="A13" s="216"/>
      <c r="B13" s="13"/>
      <c r="C13" s="13"/>
      <c r="D13" s="13"/>
      <c r="E13" s="13"/>
      <c r="F13" s="13"/>
      <c r="G13" s="13"/>
      <c r="H13" s="13"/>
    </row>
    <row r="14" spans="1:8">
      <c r="A14" s="316"/>
      <c r="B14" s="264"/>
      <c r="C14" s="264"/>
      <c r="D14" s="264"/>
      <c r="E14" s="264"/>
      <c r="F14" s="264"/>
      <c r="G14" s="13"/>
      <c r="H14" s="13"/>
    </row>
    <row r="15" spans="1:8">
      <c r="A15" s="203" t="s">
        <v>309</v>
      </c>
      <c r="B15" s="217"/>
      <c r="C15" s="217"/>
      <c r="D15" s="217"/>
      <c r="E15" s="217"/>
      <c r="F15" s="217"/>
      <c r="G15" s="13"/>
      <c r="H15" s="13"/>
    </row>
    <row r="16" spans="1:8">
      <c r="A16" s="207"/>
      <c r="B16" s="208">
        <v>2014</v>
      </c>
      <c r="C16" s="208">
        <v>2015</v>
      </c>
      <c r="D16" s="208">
        <v>2016</v>
      </c>
      <c r="E16" s="208">
        <v>2017</v>
      </c>
      <c r="F16" s="209" t="s">
        <v>304</v>
      </c>
      <c r="G16" s="13"/>
      <c r="H16" s="13"/>
    </row>
    <row r="17" spans="1:8">
      <c r="A17" s="210" t="s">
        <v>305</v>
      </c>
      <c r="B17" s="211"/>
      <c r="C17" s="211"/>
      <c r="D17" s="211"/>
      <c r="E17" s="211"/>
      <c r="F17" s="313"/>
      <c r="G17" s="13"/>
      <c r="H17" s="13"/>
    </row>
    <row r="18" spans="1:8">
      <c r="A18" s="209" t="s">
        <v>310</v>
      </c>
      <c r="B18" s="12">
        <v>0</v>
      </c>
      <c r="C18" s="12">
        <v>0</v>
      </c>
      <c r="D18" s="12">
        <v>0</v>
      </c>
      <c r="E18" s="12">
        <v>0</v>
      </c>
      <c r="F18" s="313"/>
      <c r="G18" s="13"/>
      <c r="H18" s="13"/>
    </row>
    <row r="19" spans="1:8">
      <c r="A19" s="209" t="s">
        <v>327</v>
      </c>
      <c r="B19" s="12">
        <v>1093285.44</v>
      </c>
      <c r="C19" s="12">
        <v>1093285.44</v>
      </c>
      <c r="D19" s="12">
        <v>1093285.44</v>
      </c>
      <c r="E19" s="12">
        <v>1093285.44</v>
      </c>
      <c r="F19" s="313"/>
      <c r="G19" s="13"/>
      <c r="H19" s="13"/>
    </row>
    <row r="20" spans="1:8">
      <c r="A20" s="209" t="s">
        <v>311</v>
      </c>
      <c r="B20" s="218">
        <v>636693.04</v>
      </c>
      <c r="C20" s="218">
        <v>0</v>
      </c>
      <c r="D20" s="218">
        <v>0</v>
      </c>
      <c r="E20" s="218">
        <v>0</v>
      </c>
      <c r="F20" s="313"/>
    </row>
    <row r="21" spans="1:8">
      <c r="A21" s="209" t="s">
        <v>307</v>
      </c>
      <c r="B21" s="219">
        <f>SUM(B18:B20)</f>
        <v>1729978.48</v>
      </c>
      <c r="C21" s="219">
        <f t="shared" ref="C21:E21" si="1">SUM(C18:C20)</f>
        <v>1093285.44</v>
      </c>
      <c r="D21" s="219">
        <f t="shared" si="1"/>
        <v>1093285.44</v>
      </c>
      <c r="E21" s="219">
        <f t="shared" si="1"/>
        <v>1093285.44</v>
      </c>
      <c r="F21" s="313"/>
    </row>
    <row r="22" spans="1:8">
      <c r="A22" s="210" t="s">
        <v>308</v>
      </c>
      <c r="B22" s="214"/>
      <c r="C22" s="214"/>
      <c r="D22" s="214"/>
      <c r="E22" s="214"/>
      <c r="F22" s="313"/>
    </row>
    <row r="23" spans="1:8">
      <c r="A23" s="209" t="s">
        <v>306</v>
      </c>
      <c r="B23" s="12">
        <v>1093285.44</v>
      </c>
      <c r="C23" s="12">
        <v>1093285.44</v>
      </c>
      <c r="D23" s="12">
        <v>1093285.44</v>
      </c>
      <c r="E23" s="12">
        <v>1093285.44</v>
      </c>
      <c r="F23" s="313"/>
    </row>
    <row r="24" spans="1:8">
      <c r="A24" s="210"/>
      <c r="B24" s="215">
        <f>SUM(B21-B23)</f>
        <v>636693.04</v>
      </c>
      <c r="C24" s="215">
        <f>SUM(C21-C23)</f>
        <v>0</v>
      </c>
      <c r="D24" s="215">
        <f>SUM(D21-D23)</f>
        <v>0</v>
      </c>
      <c r="E24" s="215">
        <f>SUM(E21-E23)</f>
        <v>0</v>
      </c>
      <c r="F24" s="199">
        <f>SUM(B24:E24)</f>
        <v>636693.04</v>
      </c>
    </row>
    <row r="25" spans="1:8">
      <c r="A25" s="220"/>
      <c r="B25" s="221"/>
      <c r="C25" s="221"/>
      <c r="D25" s="221"/>
      <c r="E25" s="221"/>
      <c r="F25" s="221"/>
    </row>
    <row r="26" spans="1:8">
      <c r="A26" s="203" t="s">
        <v>312</v>
      </c>
      <c r="B26" s="206"/>
      <c r="C26" s="206"/>
      <c r="D26" s="206"/>
      <c r="E26" s="206"/>
      <c r="F26" s="206"/>
    </row>
    <row r="27" spans="1:8">
      <c r="A27" s="207"/>
      <c r="B27" s="208">
        <v>2014</v>
      </c>
      <c r="C27" s="208">
        <v>2015</v>
      </c>
      <c r="D27" s="208">
        <v>2016</v>
      </c>
      <c r="E27" s="208">
        <v>2017</v>
      </c>
      <c r="F27" s="209" t="s">
        <v>304</v>
      </c>
    </row>
    <row r="28" spans="1:8">
      <c r="A28" s="210" t="s">
        <v>305</v>
      </c>
      <c r="B28" s="211"/>
      <c r="C28" s="211"/>
      <c r="D28" s="211"/>
      <c r="E28" s="211"/>
      <c r="F28" s="313"/>
    </row>
    <row r="29" spans="1:8">
      <c r="A29" s="209" t="s">
        <v>306</v>
      </c>
      <c r="B29" s="12">
        <v>213139</v>
      </c>
      <c r="C29" s="12">
        <v>0</v>
      </c>
      <c r="D29" s="12">
        <v>0</v>
      </c>
      <c r="E29" s="12">
        <v>0</v>
      </c>
      <c r="F29" s="313"/>
    </row>
    <row r="30" spans="1:8">
      <c r="A30" s="209" t="s">
        <v>322</v>
      </c>
      <c r="B30" s="12">
        <v>0</v>
      </c>
      <c r="C30" s="12">
        <v>447993.83</v>
      </c>
      <c r="D30" s="12">
        <v>447993.83</v>
      </c>
      <c r="E30" s="12">
        <v>447993.83</v>
      </c>
      <c r="F30" s="313"/>
    </row>
    <row r="31" spans="1:8">
      <c r="A31" s="209" t="s">
        <v>311</v>
      </c>
      <c r="B31" s="218">
        <v>54139.360000000001</v>
      </c>
      <c r="C31" s="218">
        <v>0</v>
      </c>
      <c r="D31" s="218">
        <v>0</v>
      </c>
      <c r="E31" s="218">
        <v>0</v>
      </c>
      <c r="F31" s="313"/>
    </row>
    <row r="32" spans="1:8">
      <c r="A32" s="209" t="s">
        <v>307</v>
      </c>
      <c r="B32" s="212">
        <f t="shared" ref="B32:E32" si="2">SUM(B29:B31)</f>
        <v>267278.36</v>
      </c>
      <c r="C32" s="212">
        <f t="shared" si="2"/>
        <v>447993.83</v>
      </c>
      <c r="D32" s="212">
        <f t="shared" si="2"/>
        <v>447993.83</v>
      </c>
      <c r="E32" s="212">
        <f t="shared" si="2"/>
        <v>447993.83</v>
      </c>
      <c r="F32" s="313"/>
    </row>
    <row r="33" spans="1:6">
      <c r="A33" s="210" t="s">
        <v>308</v>
      </c>
      <c r="B33" s="214"/>
      <c r="C33" s="214"/>
      <c r="D33" s="214"/>
      <c r="E33" s="214"/>
      <c r="F33" s="313"/>
    </row>
    <row r="34" spans="1:6">
      <c r="A34" s="209" t="s">
        <v>306</v>
      </c>
      <c r="B34" s="12">
        <v>267278</v>
      </c>
      <c r="C34" s="12">
        <v>267278</v>
      </c>
      <c r="D34" s="12">
        <v>267278</v>
      </c>
      <c r="E34" s="12">
        <v>267278</v>
      </c>
      <c r="F34" s="313"/>
    </row>
    <row r="35" spans="1:6">
      <c r="A35" s="210"/>
      <c r="B35" s="215">
        <f t="shared" ref="B35:E35" si="3">SUM(B32-B34)</f>
        <v>0.35999999998603016</v>
      </c>
      <c r="C35" s="215">
        <f t="shared" si="3"/>
        <v>180715.83000000002</v>
      </c>
      <c r="D35" s="215">
        <f t="shared" si="3"/>
        <v>180715.83000000002</v>
      </c>
      <c r="E35" s="215">
        <f t="shared" si="3"/>
        <v>180715.83000000002</v>
      </c>
      <c r="F35" s="215">
        <f>SUM(B35:E35)</f>
        <v>542147.85000000009</v>
      </c>
    </row>
    <row r="36" spans="1:6">
      <c r="A36" s="316"/>
      <c r="B36" s="264"/>
      <c r="C36" s="264"/>
      <c r="D36" s="264"/>
      <c r="E36" s="264"/>
      <c r="F36" s="264"/>
    </row>
    <row r="37" spans="1:6">
      <c r="A37" s="203" t="s">
        <v>313</v>
      </c>
      <c r="B37" s="217"/>
      <c r="C37" s="217"/>
      <c r="D37" s="217"/>
      <c r="E37" s="217"/>
      <c r="F37" s="217"/>
    </row>
    <row r="38" spans="1:6">
      <c r="A38" s="207"/>
      <c r="B38" s="208">
        <v>2014</v>
      </c>
      <c r="C38" s="208">
        <v>2015</v>
      </c>
      <c r="D38" s="208">
        <v>2016</v>
      </c>
      <c r="E38" s="208">
        <v>2017</v>
      </c>
      <c r="F38" s="209" t="s">
        <v>304</v>
      </c>
    </row>
    <row r="39" spans="1:6">
      <c r="A39" s="210" t="s">
        <v>305</v>
      </c>
      <c r="B39" s="211"/>
      <c r="C39" s="211"/>
      <c r="D39" s="211"/>
      <c r="E39" s="211"/>
      <c r="F39" s="313"/>
    </row>
    <row r="40" spans="1:6">
      <c r="A40" s="209" t="s">
        <v>306</v>
      </c>
      <c r="B40" s="12">
        <v>0</v>
      </c>
      <c r="C40" s="12">
        <v>0</v>
      </c>
      <c r="D40" s="12">
        <v>0</v>
      </c>
      <c r="E40" s="12">
        <v>0</v>
      </c>
      <c r="F40" s="313"/>
    </row>
    <row r="41" spans="1:6">
      <c r="A41" s="209" t="s">
        <v>327</v>
      </c>
      <c r="B41" s="12">
        <v>528678.36</v>
      </c>
      <c r="C41" s="12">
        <v>528678.36</v>
      </c>
      <c r="D41" s="12">
        <v>528678.36</v>
      </c>
      <c r="E41" s="12">
        <v>528678.36</v>
      </c>
      <c r="F41" s="313"/>
    </row>
    <row r="42" spans="1:6">
      <c r="A42" s="209" t="s">
        <v>311</v>
      </c>
      <c r="B42" s="218">
        <v>454310</v>
      </c>
      <c r="C42" s="218">
        <v>0</v>
      </c>
      <c r="D42" s="218">
        <v>0</v>
      </c>
      <c r="E42" s="218">
        <v>0</v>
      </c>
      <c r="F42" s="313"/>
    </row>
    <row r="43" spans="1:6">
      <c r="A43" s="209" t="s">
        <v>307</v>
      </c>
      <c r="B43" s="219">
        <f t="shared" ref="B43:E43" si="4">SUM(B40:B42)</f>
        <v>982988.36</v>
      </c>
      <c r="C43" s="219">
        <f t="shared" si="4"/>
        <v>528678.36</v>
      </c>
      <c r="D43" s="219">
        <f t="shared" si="4"/>
        <v>528678.36</v>
      </c>
      <c r="E43" s="219">
        <f t="shared" si="4"/>
        <v>528678.36</v>
      </c>
      <c r="F43" s="313"/>
    </row>
    <row r="44" spans="1:6">
      <c r="A44" s="210" t="s">
        <v>308</v>
      </c>
      <c r="B44" s="214"/>
      <c r="C44" s="214"/>
      <c r="D44" s="214"/>
      <c r="E44" s="214"/>
      <c r="F44" s="313"/>
    </row>
    <row r="45" spans="1:6">
      <c r="A45" s="209" t="s">
        <v>306</v>
      </c>
      <c r="B45" s="12">
        <v>528678.36</v>
      </c>
      <c r="C45" s="12">
        <v>528678.36</v>
      </c>
      <c r="D45" s="12">
        <v>528678.36</v>
      </c>
      <c r="E45" s="12">
        <v>528678.36</v>
      </c>
      <c r="F45" s="313"/>
    </row>
    <row r="46" spans="1:6">
      <c r="A46" s="210"/>
      <c r="B46" s="215">
        <f t="shared" ref="B46:E46" si="5">SUM(B43-B45)</f>
        <v>454310</v>
      </c>
      <c r="C46" s="215">
        <f t="shared" si="5"/>
        <v>0</v>
      </c>
      <c r="D46" s="215">
        <f t="shared" si="5"/>
        <v>0</v>
      </c>
      <c r="E46" s="215">
        <f t="shared" si="5"/>
        <v>0</v>
      </c>
      <c r="F46" s="215">
        <f>SUM(B46:E46)</f>
        <v>454310</v>
      </c>
    </row>
  </sheetData>
  <mergeCells count="6">
    <mergeCell ref="F39:F45"/>
    <mergeCell ref="F5:F11"/>
    <mergeCell ref="A14:F14"/>
    <mergeCell ref="F17:F23"/>
    <mergeCell ref="F28:F34"/>
    <mergeCell ref="A36:F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24"/>
  <sheetViews>
    <sheetView zoomScaleNormal="100" workbookViewId="0">
      <selection activeCell="H32" sqref="H32"/>
    </sheetView>
  </sheetViews>
  <sheetFormatPr defaultRowHeight="12.75" customHeight="1"/>
  <cols>
    <col min="1" max="1" width="9.140625" style="66"/>
    <col min="2" max="2" width="11.7109375" style="65" customWidth="1"/>
    <col min="3" max="3" width="11.85546875" style="31" customWidth="1"/>
    <col min="4" max="4" width="13" style="31" customWidth="1"/>
    <col min="5" max="7" width="15.7109375" style="222" customWidth="1"/>
    <col min="8" max="8" width="17.7109375" style="235" customWidth="1"/>
    <col min="9" max="9" width="14.42578125" style="231" customWidth="1"/>
    <col min="10" max="10" width="9.140625" style="222"/>
    <col min="11" max="12" width="16" style="222" customWidth="1"/>
    <col min="13" max="13" width="13.140625" style="232" customWidth="1"/>
    <col min="14" max="14" width="14.140625" style="222" customWidth="1"/>
    <col min="15" max="15" width="13.85546875" style="222" customWidth="1"/>
    <col min="16" max="16" width="14" style="222" customWidth="1"/>
    <col min="17" max="18" width="9.140625" style="30"/>
    <col min="19" max="19" width="15" style="30" customWidth="1"/>
    <col min="20" max="63" width="9.140625" style="30"/>
    <col min="64" max="258" width="9.140625" style="31"/>
    <col min="259" max="259" width="11.7109375" style="31" customWidth="1"/>
    <col min="260" max="260" width="11.85546875" style="31" customWidth="1"/>
    <col min="261" max="261" width="13" style="31" customWidth="1"/>
    <col min="262" max="274" width="9.140625" style="31"/>
    <col min="275" max="275" width="15" style="31" customWidth="1"/>
    <col min="276" max="514" width="9.140625" style="31"/>
    <col min="515" max="515" width="11.7109375" style="31" customWidth="1"/>
    <col min="516" max="516" width="11.85546875" style="31" customWidth="1"/>
    <col min="517" max="517" width="13" style="31" customWidth="1"/>
    <col min="518" max="530" width="9.140625" style="31"/>
    <col min="531" max="531" width="15" style="31" customWidth="1"/>
    <col min="532" max="770" width="9.140625" style="31"/>
    <col min="771" max="771" width="11.7109375" style="31" customWidth="1"/>
    <col min="772" max="772" width="11.85546875" style="31" customWidth="1"/>
    <col min="773" max="773" width="13" style="31" customWidth="1"/>
    <col min="774" max="786" width="9.140625" style="31"/>
    <col min="787" max="787" width="15" style="31" customWidth="1"/>
    <col min="788" max="1026" width="9.140625" style="31"/>
    <col min="1027" max="1027" width="11.7109375" style="31" customWidth="1"/>
    <col min="1028" max="1028" width="11.85546875" style="31" customWidth="1"/>
    <col min="1029" max="1029" width="13" style="31" customWidth="1"/>
    <col min="1030" max="1042" width="9.140625" style="31"/>
    <col min="1043" max="1043" width="15" style="31" customWidth="1"/>
    <col min="1044" max="1282" width="9.140625" style="31"/>
    <col min="1283" max="1283" width="11.7109375" style="31" customWidth="1"/>
    <col min="1284" max="1284" width="11.85546875" style="31" customWidth="1"/>
    <col min="1285" max="1285" width="13" style="31" customWidth="1"/>
    <col min="1286" max="1298" width="9.140625" style="31"/>
    <col min="1299" max="1299" width="15" style="31" customWidth="1"/>
    <col min="1300" max="1538" width="9.140625" style="31"/>
    <col min="1539" max="1539" width="11.7109375" style="31" customWidth="1"/>
    <col min="1540" max="1540" width="11.85546875" style="31" customWidth="1"/>
    <col min="1541" max="1541" width="13" style="31" customWidth="1"/>
    <col min="1542" max="1554" width="9.140625" style="31"/>
    <col min="1555" max="1555" width="15" style="31" customWidth="1"/>
    <col min="1556" max="1794" width="9.140625" style="31"/>
    <col min="1795" max="1795" width="11.7109375" style="31" customWidth="1"/>
    <col min="1796" max="1796" width="11.85546875" style="31" customWidth="1"/>
    <col min="1797" max="1797" width="13" style="31" customWidth="1"/>
    <col min="1798" max="1810" width="9.140625" style="31"/>
    <col min="1811" max="1811" width="15" style="31" customWidth="1"/>
    <col min="1812" max="2050" width="9.140625" style="31"/>
    <col min="2051" max="2051" width="11.7109375" style="31" customWidth="1"/>
    <col min="2052" max="2052" width="11.85546875" style="31" customWidth="1"/>
    <col min="2053" max="2053" width="13" style="31" customWidth="1"/>
    <col min="2054" max="2066" width="9.140625" style="31"/>
    <col min="2067" max="2067" width="15" style="31" customWidth="1"/>
    <col min="2068" max="2306" width="9.140625" style="31"/>
    <col min="2307" max="2307" width="11.7109375" style="31" customWidth="1"/>
    <col min="2308" max="2308" width="11.85546875" style="31" customWidth="1"/>
    <col min="2309" max="2309" width="13" style="31" customWidth="1"/>
    <col min="2310" max="2322" width="9.140625" style="31"/>
    <col min="2323" max="2323" width="15" style="31" customWidth="1"/>
    <col min="2324" max="2562" width="9.140625" style="31"/>
    <col min="2563" max="2563" width="11.7109375" style="31" customWidth="1"/>
    <col min="2564" max="2564" width="11.85546875" style="31" customWidth="1"/>
    <col min="2565" max="2565" width="13" style="31" customWidth="1"/>
    <col min="2566" max="2578" width="9.140625" style="31"/>
    <col min="2579" max="2579" width="15" style="31" customWidth="1"/>
    <col min="2580" max="2818" width="9.140625" style="31"/>
    <col min="2819" max="2819" width="11.7109375" style="31" customWidth="1"/>
    <col min="2820" max="2820" width="11.85546875" style="31" customWidth="1"/>
    <col min="2821" max="2821" width="13" style="31" customWidth="1"/>
    <col min="2822" max="2834" width="9.140625" style="31"/>
    <col min="2835" max="2835" width="15" style="31" customWidth="1"/>
    <col min="2836" max="3074" width="9.140625" style="31"/>
    <col min="3075" max="3075" width="11.7109375" style="31" customWidth="1"/>
    <col min="3076" max="3076" width="11.85546875" style="31" customWidth="1"/>
    <col min="3077" max="3077" width="13" style="31" customWidth="1"/>
    <col min="3078" max="3090" width="9.140625" style="31"/>
    <col min="3091" max="3091" width="15" style="31" customWidth="1"/>
    <col min="3092" max="3330" width="9.140625" style="31"/>
    <col min="3331" max="3331" width="11.7109375" style="31" customWidth="1"/>
    <col min="3332" max="3332" width="11.85546875" style="31" customWidth="1"/>
    <col min="3333" max="3333" width="13" style="31" customWidth="1"/>
    <col min="3334" max="3346" width="9.140625" style="31"/>
    <col min="3347" max="3347" width="15" style="31" customWidth="1"/>
    <col min="3348" max="3586" width="9.140625" style="31"/>
    <col min="3587" max="3587" width="11.7109375" style="31" customWidth="1"/>
    <col min="3588" max="3588" width="11.85546875" style="31" customWidth="1"/>
    <col min="3589" max="3589" width="13" style="31" customWidth="1"/>
    <col min="3590" max="3602" width="9.140625" style="31"/>
    <col min="3603" max="3603" width="15" style="31" customWidth="1"/>
    <col min="3604" max="3842" width="9.140625" style="31"/>
    <col min="3843" max="3843" width="11.7109375" style="31" customWidth="1"/>
    <col min="3844" max="3844" width="11.85546875" style="31" customWidth="1"/>
    <col min="3845" max="3845" width="13" style="31" customWidth="1"/>
    <col min="3846" max="3858" width="9.140625" style="31"/>
    <col min="3859" max="3859" width="15" style="31" customWidth="1"/>
    <col min="3860" max="4098" width="9.140625" style="31"/>
    <col min="4099" max="4099" width="11.7109375" style="31" customWidth="1"/>
    <col min="4100" max="4100" width="11.85546875" style="31" customWidth="1"/>
    <col min="4101" max="4101" width="13" style="31" customWidth="1"/>
    <col min="4102" max="4114" width="9.140625" style="31"/>
    <col min="4115" max="4115" width="15" style="31" customWidth="1"/>
    <col min="4116" max="4354" width="9.140625" style="31"/>
    <col min="4355" max="4355" width="11.7109375" style="31" customWidth="1"/>
    <col min="4356" max="4356" width="11.85546875" style="31" customWidth="1"/>
    <col min="4357" max="4357" width="13" style="31" customWidth="1"/>
    <col min="4358" max="4370" width="9.140625" style="31"/>
    <col min="4371" max="4371" width="15" style="31" customWidth="1"/>
    <col min="4372" max="4610" width="9.140625" style="31"/>
    <col min="4611" max="4611" width="11.7109375" style="31" customWidth="1"/>
    <col min="4612" max="4612" width="11.85546875" style="31" customWidth="1"/>
    <col min="4613" max="4613" width="13" style="31" customWidth="1"/>
    <col min="4614" max="4626" width="9.140625" style="31"/>
    <col min="4627" max="4627" width="15" style="31" customWidth="1"/>
    <col min="4628" max="4866" width="9.140625" style="31"/>
    <col min="4867" max="4867" width="11.7109375" style="31" customWidth="1"/>
    <col min="4868" max="4868" width="11.85546875" style="31" customWidth="1"/>
    <col min="4869" max="4869" width="13" style="31" customWidth="1"/>
    <col min="4870" max="4882" width="9.140625" style="31"/>
    <col min="4883" max="4883" width="15" style="31" customWidth="1"/>
    <col min="4884" max="5122" width="9.140625" style="31"/>
    <col min="5123" max="5123" width="11.7109375" style="31" customWidth="1"/>
    <col min="5124" max="5124" width="11.85546875" style="31" customWidth="1"/>
    <col min="5125" max="5125" width="13" style="31" customWidth="1"/>
    <col min="5126" max="5138" width="9.140625" style="31"/>
    <col min="5139" max="5139" width="15" style="31" customWidth="1"/>
    <col min="5140" max="5378" width="9.140625" style="31"/>
    <col min="5379" max="5379" width="11.7109375" style="31" customWidth="1"/>
    <col min="5380" max="5380" width="11.85546875" style="31" customWidth="1"/>
    <col min="5381" max="5381" width="13" style="31" customWidth="1"/>
    <col min="5382" max="5394" width="9.140625" style="31"/>
    <col min="5395" max="5395" width="15" style="31" customWidth="1"/>
    <col min="5396" max="5634" width="9.140625" style="31"/>
    <col min="5635" max="5635" width="11.7109375" style="31" customWidth="1"/>
    <col min="5636" max="5636" width="11.85546875" style="31" customWidth="1"/>
    <col min="5637" max="5637" width="13" style="31" customWidth="1"/>
    <col min="5638" max="5650" width="9.140625" style="31"/>
    <col min="5651" max="5651" width="15" style="31" customWidth="1"/>
    <col min="5652" max="5890" width="9.140625" style="31"/>
    <col min="5891" max="5891" width="11.7109375" style="31" customWidth="1"/>
    <col min="5892" max="5892" width="11.85546875" style="31" customWidth="1"/>
    <col min="5893" max="5893" width="13" style="31" customWidth="1"/>
    <col min="5894" max="5906" width="9.140625" style="31"/>
    <col min="5907" max="5907" width="15" style="31" customWidth="1"/>
    <col min="5908" max="6146" width="9.140625" style="31"/>
    <col min="6147" max="6147" width="11.7109375" style="31" customWidth="1"/>
    <col min="6148" max="6148" width="11.85546875" style="31" customWidth="1"/>
    <col min="6149" max="6149" width="13" style="31" customWidth="1"/>
    <col min="6150" max="6162" width="9.140625" style="31"/>
    <col min="6163" max="6163" width="15" style="31" customWidth="1"/>
    <col min="6164" max="6402" width="9.140625" style="31"/>
    <col min="6403" max="6403" width="11.7109375" style="31" customWidth="1"/>
    <col min="6404" max="6404" width="11.85546875" style="31" customWidth="1"/>
    <col min="6405" max="6405" width="13" style="31" customWidth="1"/>
    <col min="6406" max="6418" width="9.140625" style="31"/>
    <col min="6419" max="6419" width="15" style="31" customWidth="1"/>
    <col min="6420" max="6658" width="9.140625" style="31"/>
    <col min="6659" max="6659" width="11.7109375" style="31" customWidth="1"/>
    <col min="6660" max="6660" width="11.85546875" style="31" customWidth="1"/>
    <col min="6661" max="6661" width="13" style="31" customWidth="1"/>
    <col min="6662" max="6674" width="9.140625" style="31"/>
    <col min="6675" max="6675" width="15" style="31" customWidth="1"/>
    <col min="6676" max="6914" width="9.140625" style="31"/>
    <col min="6915" max="6915" width="11.7109375" style="31" customWidth="1"/>
    <col min="6916" max="6916" width="11.85546875" style="31" customWidth="1"/>
    <col min="6917" max="6917" width="13" style="31" customWidth="1"/>
    <col min="6918" max="6930" width="9.140625" style="31"/>
    <col min="6931" max="6931" width="15" style="31" customWidth="1"/>
    <col min="6932" max="7170" width="9.140625" style="31"/>
    <col min="7171" max="7171" width="11.7109375" style="31" customWidth="1"/>
    <col min="7172" max="7172" width="11.85546875" style="31" customWidth="1"/>
    <col min="7173" max="7173" width="13" style="31" customWidth="1"/>
    <col min="7174" max="7186" width="9.140625" style="31"/>
    <col min="7187" max="7187" width="15" style="31" customWidth="1"/>
    <col min="7188" max="7426" width="9.140625" style="31"/>
    <col min="7427" max="7427" width="11.7109375" style="31" customWidth="1"/>
    <col min="7428" max="7428" width="11.85546875" style="31" customWidth="1"/>
    <col min="7429" max="7429" width="13" style="31" customWidth="1"/>
    <col min="7430" max="7442" width="9.140625" style="31"/>
    <col min="7443" max="7443" width="15" style="31" customWidth="1"/>
    <col min="7444" max="7682" width="9.140625" style="31"/>
    <col min="7683" max="7683" width="11.7109375" style="31" customWidth="1"/>
    <col min="7684" max="7684" width="11.85546875" style="31" customWidth="1"/>
    <col min="7685" max="7685" width="13" style="31" customWidth="1"/>
    <col min="7686" max="7698" width="9.140625" style="31"/>
    <col min="7699" max="7699" width="15" style="31" customWidth="1"/>
    <col min="7700" max="7938" width="9.140625" style="31"/>
    <col min="7939" max="7939" width="11.7109375" style="31" customWidth="1"/>
    <col min="7940" max="7940" width="11.85546875" style="31" customWidth="1"/>
    <col min="7941" max="7941" width="13" style="31" customWidth="1"/>
    <col min="7942" max="7954" width="9.140625" style="31"/>
    <col min="7955" max="7955" width="15" style="31" customWidth="1"/>
    <col min="7956" max="8194" width="9.140625" style="31"/>
    <col min="8195" max="8195" width="11.7109375" style="31" customWidth="1"/>
    <col min="8196" max="8196" width="11.85546875" style="31" customWidth="1"/>
    <col min="8197" max="8197" width="13" style="31" customWidth="1"/>
    <col min="8198" max="8210" width="9.140625" style="31"/>
    <col min="8211" max="8211" width="15" style="31" customWidth="1"/>
    <col min="8212" max="8450" width="9.140625" style="31"/>
    <col min="8451" max="8451" width="11.7109375" style="31" customWidth="1"/>
    <col min="8452" max="8452" width="11.85546875" style="31" customWidth="1"/>
    <col min="8453" max="8453" width="13" style="31" customWidth="1"/>
    <col min="8454" max="8466" width="9.140625" style="31"/>
    <col min="8467" max="8467" width="15" style="31" customWidth="1"/>
    <col min="8468" max="8706" width="9.140625" style="31"/>
    <col min="8707" max="8707" width="11.7109375" style="31" customWidth="1"/>
    <col min="8708" max="8708" width="11.85546875" style="31" customWidth="1"/>
    <col min="8709" max="8709" width="13" style="31" customWidth="1"/>
    <col min="8710" max="8722" width="9.140625" style="31"/>
    <col min="8723" max="8723" width="15" style="31" customWidth="1"/>
    <col min="8724" max="8962" width="9.140625" style="31"/>
    <col min="8963" max="8963" width="11.7109375" style="31" customWidth="1"/>
    <col min="8964" max="8964" width="11.85546875" style="31" customWidth="1"/>
    <col min="8965" max="8965" width="13" style="31" customWidth="1"/>
    <col min="8966" max="8978" width="9.140625" style="31"/>
    <col min="8979" max="8979" width="15" style="31" customWidth="1"/>
    <col min="8980" max="9218" width="9.140625" style="31"/>
    <col min="9219" max="9219" width="11.7109375" style="31" customWidth="1"/>
    <col min="9220" max="9220" width="11.85546875" style="31" customWidth="1"/>
    <col min="9221" max="9221" width="13" style="31" customWidth="1"/>
    <col min="9222" max="9234" width="9.140625" style="31"/>
    <col min="9235" max="9235" width="15" style="31" customWidth="1"/>
    <col min="9236" max="9474" width="9.140625" style="31"/>
    <col min="9475" max="9475" width="11.7109375" style="31" customWidth="1"/>
    <col min="9476" max="9476" width="11.85546875" style="31" customWidth="1"/>
    <col min="9477" max="9477" width="13" style="31" customWidth="1"/>
    <col min="9478" max="9490" width="9.140625" style="31"/>
    <col min="9491" max="9491" width="15" style="31" customWidth="1"/>
    <col min="9492" max="9730" width="9.140625" style="31"/>
    <col min="9731" max="9731" width="11.7109375" style="31" customWidth="1"/>
    <col min="9732" max="9732" width="11.85546875" style="31" customWidth="1"/>
    <col min="9733" max="9733" width="13" style="31" customWidth="1"/>
    <col min="9734" max="9746" width="9.140625" style="31"/>
    <col min="9747" max="9747" width="15" style="31" customWidth="1"/>
    <col min="9748" max="9986" width="9.140625" style="31"/>
    <col min="9987" max="9987" width="11.7109375" style="31" customWidth="1"/>
    <col min="9988" max="9988" width="11.85546875" style="31" customWidth="1"/>
    <col min="9989" max="9989" width="13" style="31" customWidth="1"/>
    <col min="9990" max="10002" width="9.140625" style="31"/>
    <col min="10003" max="10003" width="15" style="31" customWidth="1"/>
    <col min="10004" max="10242" width="9.140625" style="31"/>
    <col min="10243" max="10243" width="11.7109375" style="31" customWidth="1"/>
    <col min="10244" max="10244" width="11.85546875" style="31" customWidth="1"/>
    <col min="10245" max="10245" width="13" style="31" customWidth="1"/>
    <col min="10246" max="10258" width="9.140625" style="31"/>
    <col min="10259" max="10259" width="15" style="31" customWidth="1"/>
    <col min="10260" max="10498" width="9.140625" style="31"/>
    <col min="10499" max="10499" width="11.7109375" style="31" customWidth="1"/>
    <col min="10500" max="10500" width="11.85546875" style="31" customWidth="1"/>
    <col min="10501" max="10501" width="13" style="31" customWidth="1"/>
    <col min="10502" max="10514" width="9.140625" style="31"/>
    <col min="10515" max="10515" width="15" style="31" customWidth="1"/>
    <col min="10516" max="10754" width="9.140625" style="31"/>
    <col min="10755" max="10755" width="11.7109375" style="31" customWidth="1"/>
    <col min="10756" max="10756" width="11.85546875" style="31" customWidth="1"/>
    <col min="10757" max="10757" width="13" style="31" customWidth="1"/>
    <col min="10758" max="10770" width="9.140625" style="31"/>
    <col min="10771" max="10771" width="15" style="31" customWidth="1"/>
    <col min="10772" max="11010" width="9.140625" style="31"/>
    <col min="11011" max="11011" width="11.7109375" style="31" customWidth="1"/>
    <col min="11012" max="11012" width="11.85546875" style="31" customWidth="1"/>
    <col min="11013" max="11013" width="13" style="31" customWidth="1"/>
    <col min="11014" max="11026" width="9.140625" style="31"/>
    <col min="11027" max="11027" width="15" style="31" customWidth="1"/>
    <col min="11028" max="11266" width="9.140625" style="31"/>
    <col min="11267" max="11267" width="11.7109375" style="31" customWidth="1"/>
    <col min="11268" max="11268" width="11.85546875" style="31" customWidth="1"/>
    <col min="11269" max="11269" width="13" style="31" customWidth="1"/>
    <col min="11270" max="11282" width="9.140625" style="31"/>
    <col min="11283" max="11283" width="15" style="31" customWidth="1"/>
    <col min="11284" max="11522" width="9.140625" style="31"/>
    <col min="11523" max="11523" width="11.7109375" style="31" customWidth="1"/>
    <col min="11524" max="11524" width="11.85546875" style="31" customWidth="1"/>
    <col min="11525" max="11525" width="13" style="31" customWidth="1"/>
    <col min="11526" max="11538" width="9.140625" style="31"/>
    <col min="11539" max="11539" width="15" style="31" customWidth="1"/>
    <col min="11540" max="11778" width="9.140625" style="31"/>
    <col min="11779" max="11779" width="11.7109375" style="31" customWidth="1"/>
    <col min="11780" max="11780" width="11.85546875" style="31" customWidth="1"/>
    <col min="11781" max="11781" width="13" style="31" customWidth="1"/>
    <col min="11782" max="11794" width="9.140625" style="31"/>
    <col min="11795" max="11795" width="15" style="31" customWidth="1"/>
    <col min="11796" max="12034" width="9.140625" style="31"/>
    <col min="12035" max="12035" width="11.7109375" style="31" customWidth="1"/>
    <col min="12036" max="12036" width="11.85546875" style="31" customWidth="1"/>
    <col min="12037" max="12037" width="13" style="31" customWidth="1"/>
    <col min="12038" max="12050" width="9.140625" style="31"/>
    <col min="12051" max="12051" width="15" style="31" customWidth="1"/>
    <col min="12052" max="12290" width="9.140625" style="31"/>
    <col min="12291" max="12291" width="11.7109375" style="31" customWidth="1"/>
    <col min="12292" max="12292" width="11.85546875" style="31" customWidth="1"/>
    <col min="12293" max="12293" width="13" style="31" customWidth="1"/>
    <col min="12294" max="12306" width="9.140625" style="31"/>
    <col min="12307" max="12307" width="15" style="31" customWidth="1"/>
    <col min="12308" max="12546" width="9.140625" style="31"/>
    <col min="12547" max="12547" width="11.7109375" style="31" customWidth="1"/>
    <col min="12548" max="12548" width="11.85546875" style="31" customWidth="1"/>
    <col min="12549" max="12549" width="13" style="31" customWidth="1"/>
    <col min="12550" max="12562" width="9.140625" style="31"/>
    <col min="12563" max="12563" width="15" style="31" customWidth="1"/>
    <col min="12564" max="12802" width="9.140625" style="31"/>
    <col min="12803" max="12803" width="11.7109375" style="31" customWidth="1"/>
    <col min="12804" max="12804" width="11.85546875" style="31" customWidth="1"/>
    <col min="12805" max="12805" width="13" style="31" customWidth="1"/>
    <col min="12806" max="12818" width="9.140625" style="31"/>
    <col min="12819" max="12819" width="15" style="31" customWidth="1"/>
    <col min="12820" max="13058" width="9.140625" style="31"/>
    <col min="13059" max="13059" width="11.7109375" style="31" customWidth="1"/>
    <col min="13060" max="13060" width="11.85546875" style="31" customWidth="1"/>
    <col min="13061" max="13061" width="13" style="31" customWidth="1"/>
    <col min="13062" max="13074" width="9.140625" style="31"/>
    <col min="13075" max="13075" width="15" style="31" customWidth="1"/>
    <col min="13076" max="13314" width="9.140625" style="31"/>
    <col min="13315" max="13315" width="11.7109375" style="31" customWidth="1"/>
    <col min="13316" max="13316" width="11.85546875" style="31" customWidth="1"/>
    <col min="13317" max="13317" width="13" style="31" customWidth="1"/>
    <col min="13318" max="13330" width="9.140625" style="31"/>
    <col min="13331" max="13331" width="15" style="31" customWidth="1"/>
    <col min="13332" max="13570" width="9.140625" style="31"/>
    <col min="13571" max="13571" width="11.7109375" style="31" customWidth="1"/>
    <col min="13572" max="13572" width="11.85546875" style="31" customWidth="1"/>
    <col min="13573" max="13573" width="13" style="31" customWidth="1"/>
    <col min="13574" max="13586" width="9.140625" style="31"/>
    <col min="13587" max="13587" width="15" style="31" customWidth="1"/>
    <col min="13588" max="13826" width="9.140625" style="31"/>
    <col min="13827" max="13827" width="11.7109375" style="31" customWidth="1"/>
    <col min="13828" max="13828" width="11.85546875" style="31" customWidth="1"/>
    <col min="13829" max="13829" width="13" style="31" customWidth="1"/>
    <col min="13830" max="13842" width="9.140625" style="31"/>
    <col min="13843" max="13843" width="15" style="31" customWidth="1"/>
    <col min="13844" max="14082" width="9.140625" style="31"/>
    <col min="14083" max="14083" width="11.7109375" style="31" customWidth="1"/>
    <col min="14084" max="14084" width="11.85546875" style="31" customWidth="1"/>
    <col min="14085" max="14085" width="13" style="31" customWidth="1"/>
    <col min="14086" max="14098" width="9.140625" style="31"/>
    <col min="14099" max="14099" width="15" style="31" customWidth="1"/>
    <col min="14100" max="14338" width="9.140625" style="31"/>
    <col min="14339" max="14339" width="11.7109375" style="31" customWidth="1"/>
    <col min="14340" max="14340" width="11.85546875" style="31" customWidth="1"/>
    <col min="14341" max="14341" width="13" style="31" customWidth="1"/>
    <col min="14342" max="14354" width="9.140625" style="31"/>
    <col min="14355" max="14355" width="15" style="31" customWidth="1"/>
    <col min="14356" max="14594" width="9.140625" style="31"/>
    <col min="14595" max="14595" width="11.7109375" style="31" customWidth="1"/>
    <col min="14596" max="14596" width="11.85546875" style="31" customWidth="1"/>
    <col min="14597" max="14597" width="13" style="31" customWidth="1"/>
    <col min="14598" max="14610" width="9.140625" style="31"/>
    <col min="14611" max="14611" width="15" style="31" customWidth="1"/>
    <col min="14612" max="14850" width="9.140625" style="31"/>
    <col min="14851" max="14851" width="11.7109375" style="31" customWidth="1"/>
    <col min="14852" max="14852" width="11.85546875" style="31" customWidth="1"/>
    <col min="14853" max="14853" width="13" style="31" customWidth="1"/>
    <col min="14854" max="14866" width="9.140625" style="31"/>
    <col min="14867" max="14867" width="15" style="31" customWidth="1"/>
    <col min="14868" max="15106" width="9.140625" style="31"/>
    <col min="15107" max="15107" width="11.7109375" style="31" customWidth="1"/>
    <col min="15108" max="15108" width="11.85546875" style="31" customWidth="1"/>
    <col min="15109" max="15109" width="13" style="31" customWidth="1"/>
    <col min="15110" max="15122" width="9.140625" style="31"/>
    <col min="15123" max="15123" width="15" style="31" customWidth="1"/>
    <col min="15124" max="15362" width="9.140625" style="31"/>
    <col min="15363" max="15363" width="11.7109375" style="31" customWidth="1"/>
    <col min="15364" max="15364" width="11.85546875" style="31" customWidth="1"/>
    <col min="15365" max="15365" width="13" style="31" customWidth="1"/>
    <col min="15366" max="15378" width="9.140625" style="31"/>
    <col min="15379" max="15379" width="15" style="31" customWidth="1"/>
    <col min="15380" max="15618" width="9.140625" style="31"/>
    <col min="15619" max="15619" width="11.7109375" style="31" customWidth="1"/>
    <col min="15620" max="15620" width="11.85546875" style="31" customWidth="1"/>
    <col min="15621" max="15621" width="13" style="31" customWidth="1"/>
    <col min="15622" max="15634" width="9.140625" style="31"/>
    <col min="15635" max="15635" width="15" style="31" customWidth="1"/>
    <col min="15636" max="15874" width="9.140625" style="31"/>
    <col min="15875" max="15875" width="11.7109375" style="31" customWidth="1"/>
    <col min="15876" max="15876" width="11.85546875" style="31" customWidth="1"/>
    <col min="15877" max="15877" width="13" style="31" customWidth="1"/>
    <col min="15878" max="15890" width="9.140625" style="31"/>
    <col min="15891" max="15891" width="15" style="31" customWidth="1"/>
    <col min="15892" max="16130" width="9.140625" style="31"/>
    <col min="16131" max="16131" width="11.7109375" style="31" customWidth="1"/>
    <col min="16132" max="16132" width="11.85546875" style="31" customWidth="1"/>
    <col min="16133" max="16133" width="13" style="31" customWidth="1"/>
    <col min="16134" max="16146" width="9.140625" style="31"/>
    <col min="16147" max="16147" width="15" style="31" customWidth="1"/>
    <col min="16148" max="16384" width="9.140625" style="31"/>
  </cols>
  <sheetData>
    <row r="1" spans="1:63" ht="12.75" customHeight="1">
      <c r="A1" s="29"/>
      <c r="B1" s="278"/>
      <c r="C1" s="279"/>
      <c r="D1" s="279"/>
    </row>
    <row r="2" spans="1:63" s="33" customFormat="1" ht="12.75" customHeight="1">
      <c r="A2" s="280" t="s">
        <v>32</v>
      </c>
      <c r="B2" s="281"/>
      <c r="C2" s="281"/>
      <c r="D2" s="281"/>
      <c r="E2" s="223"/>
      <c r="F2" s="223"/>
      <c r="G2" s="223"/>
      <c r="H2" s="228"/>
      <c r="I2" s="229"/>
      <c r="J2" s="223"/>
      <c r="K2" s="223"/>
      <c r="L2" s="223"/>
      <c r="M2" s="233"/>
      <c r="N2" s="223"/>
      <c r="O2" s="223"/>
      <c r="P2" s="223"/>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row>
    <row r="3" spans="1:63" s="36" customFormat="1" ht="30" customHeight="1">
      <c r="A3" s="34"/>
      <c r="B3" s="35" t="s">
        <v>33</v>
      </c>
      <c r="C3" s="35" t="s">
        <v>34</v>
      </c>
      <c r="D3" s="35" t="s">
        <v>35</v>
      </c>
      <c r="E3" s="224" t="s">
        <v>314</v>
      </c>
      <c r="F3" s="224" t="s">
        <v>315</v>
      </c>
      <c r="G3" s="224" t="s">
        <v>316</v>
      </c>
      <c r="H3" s="225" t="s">
        <v>317</v>
      </c>
      <c r="I3" s="226" t="s">
        <v>318</v>
      </c>
      <c r="J3" s="224" t="s">
        <v>319</v>
      </c>
      <c r="K3" s="224" t="s">
        <v>320</v>
      </c>
      <c r="L3" s="224" t="s">
        <v>321</v>
      </c>
      <c r="M3" s="224" t="s">
        <v>323</v>
      </c>
      <c r="N3" s="224" t="s">
        <v>324</v>
      </c>
      <c r="O3" s="224" t="s">
        <v>325</v>
      </c>
      <c r="P3" s="224" t="s">
        <v>326</v>
      </c>
    </row>
    <row r="4" spans="1:63" s="36" customFormat="1" ht="15">
      <c r="A4" s="37">
        <v>1</v>
      </c>
      <c r="B4" s="38">
        <v>65064</v>
      </c>
      <c r="C4" s="39" t="s">
        <v>12</v>
      </c>
      <c r="D4" s="40" t="s">
        <v>36</v>
      </c>
      <c r="E4" s="227">
        <v>320847</v>
      </c>
      <c r="F4" s="227">
        <v>80211.75</v>
      </c>
      <c r="G4" s="227">
        <v>0</v>
      </c>
      <c r="H4" s="228">
        <v>42095</v>
      </c>
      <c r="I4" s="229">
        <v>418000</v>
      </c>
      <c r="J4" s="230">
        <v>3.18</v>
      </c>
      <c r="K4" s="230">
        <f>SUM(I4*J4)</f>
        <v>1329240</v>
      </c>
      <c r="L4" s="230">
        <f>SUM(K4/48)</f>
        <v>27692.5</v>
      </c>
      <c r="M4" s="230">
        <v>0</v>
      </c>
      <c r="N4" s="230">
        <f>SUM(L4*8)</f>
        <v>221540</v>
      </c>
      <c r="O4" s="230">
        <f>SUM(L4*12)</f>
        <v>332310</v>
      </c>
      <c r="P4" s="230">
        <f>SUM(L4*12)</f>
        <v>332310</v>
      </c>
    </row>
    <row r="5" spans="1:63" s="36" customFormat="1" ht="15">
      <c r="A5" s="37">
        <v>2</v>
      </c>
      <c r="B5" s="38">
        <v>65075</v>
      </c>
      <c r="C5" s="39" t="s">
        <v>12</v>
      </c>
      <c r="D5" s="40" t="s">
        <v>36</v>
      </c>
      <c r="E5" s="227">
        <v>320847</v>
      </c>
      <c r="F5" s="227">
        <v>80211.75</v>
      </c>
      <c r="G5" s="227">
        <v>0</v>
      </c>
      <c r="H5" s="228">
        <v>42095</v>
      </c>
      <c r="I5" s="229">
        <v>418000</v>
      </c>
      <c r="J5" s="230">
        <v>3.18</v>
      </c>
      <c r="K5" s="230">
        <f t="shared" ref="K5:K27" si="0">SUM(I5*J5)</f>
        <v>1329240</v>
      </c>
      <c r="L5" s="230">
        <f t="shared" ref="L5:L27" si="1">SUM(K5/48)</f>
        <v>27692.5</v>
      </c>
      <c r="M5" s="230">
        <v>0</v>
      </c>
      <c r="N5" s="230">
        <f>SUM(L5*8)</f>
        <v>221540</v>
      </c>
      <c r="O5" s="230">
        <f t="shared" ref="O5:O27" si="2">SUM(L5*12)</f>
        <v>332310</v>
      </c>
      <c r="P5" s="230">
        <f t="shared" ref="P5:P27" si="3">SUM(L5*12)</f>
        <v>332310</v>
      </c>
    </row>
    <row r="6" spans="1:63" s="41" customFormat="1" ht="12.75" customHeight="1">
      <c r="A6" s="37"/>
      <c r="B6" s="278"/>
      <c r="C6" s="279"/>
      <c r="D6" s="279"/>
      <c r="E6" s="223"/>
      <c r="F6" s="223"/>
      <c r="G6" s="223"/>
      <c r="H6" s="228"/>
      <c r="I6" s="229"/>
      <c r="J6" s="223"/>
      <c r="K6" s="230"/>
      <c r="L6" s="230"/>
      <c r="M6" s="230"/>
      <c r="N6" s="230"/>
      <c r="O6" s="230"/>
      <c r="P6" s="230"/>
    </row>
    <row r="7" spans="1:63" s="42" customFormat="1" ht="12.75" customHeight="1">
      <c r="A7" s="280" t="s">
        <v>37</v>
      </c>
      <c r="B7" s="281"/>
      <c r="C7" s="281"/>
      <c r="D7" s="281"/>
      <c r="E7" s="223"/>
      <c r="F7" s="223"/>
      <c r="G7" s="223"/>
      <c r="H7" s="228"/>
      <c r="I7" s="229"/>
      <c r="J7" s="223"/>
      <c r="K7" s="230"/>
      <c r="L7" s="230"/>
      <c r="M7" s="230"/>
      <c r="N7" s="230"/>
      <c r="O7" s="230"/>
      <c r="P7" s="230"/>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row>
    <row r="8" spans="1:63" s="41" customFormat="1" ht="12.75" customHeight="1">
      <c r="A8" s="34"/>
      <c r="B8" s="35" t="s">
        <v>33</v>
      </c>
      <c r="C8" s="35" t="s">
        <v>34</v>
      </c>
      <c r="D8" s="35" t="s">
        <v>35</v>
      </c>
      <c r="E8" s="223"/>
      <c r="F8" s="223"/>
      <c r="G8" s="223"/>
      <c r="H8" s="228"/>
      <c r="I8" s="229"/>
      <c r="J8" s="223"/>
      <c r="K8" s="230"/>
      <c r="L8" s="230"/>
      <c r="M8" s="230"/>
      <c r="N8" s="230"/>
      <c r="O8" s="230"/>
      <c r="P8" s="230"/>
      <c r="Q8" s="43"/>
      <c r="R8" s="43"/>
      <c r="S8" s="43"/>
      <c r="T8" s="283"/>
      <c r="U8" s="283"/>
      <c r="V8" s="283"/>
      <c r="W8" s="283"/>
      <c r="X8" s="283"/>
      <c r="Y8" s="283"/>
      <c r="Z8" s="283"/>
      <c r="AA8" s="283"/>
    </row>
    <row r="9" spans="1:63" s="41" customFormat="1" ht="12.75" customHeight="1">
      <c r="A9" s="37">
        <v>3</v>
      </c>
      <c r="B9" s="38">
        <v>65029</v>
      </c>
      <c r="C9" s="39" t="s">
        <v>12</v>
      </c>
      <c r="D9" s="40" t="s">
        <v>36</v>
      </c>
      <c r="E9" s="223">
        <v>213532.44</v>
      </c>
      <c r="F9" s="223">
        <v>53383.11</v>
      </c>
      <c r="G9" s="223">
        <v>0</v>
      </c>
      <c r="H9" s="228">
        <v>42095</v>
      </c>
      <c r="I9" s="229">
        <v>200000</v>
      </c>
      <c r="J9" s="223">
        <v>3.18</v>
      </c>
      <c r="K9" s="230">
        <f t="shared" si="0"/>
        <v>636000</v>
      </c>
      <c r="L9" s="230">
        <f t="shared" si="1"/>
        <v>13250</v>
      </c>
      <c r="M9" s="230">
        <v>0</v>
      </c>
      <c r="N9" s="230">
        <f>SUM(L9*8)</f>
        <v>106000</v>
      </c>
      <c r="O9" s="230">
        <f t="shared" si="2"/>
        <v>159000</v>
      </c>
      <c r="P9" s="230">
        <f t="shared" si="3"/>
        <v>159000</v>
      </c>
      <c r="Q9" s="204"/>
      <c r="R9" s="204"/>
      <c r="S9" s="204"/>
      <c r="T9" s="204"/>
      <c r="U9" s="204"/>
      <c r="V9" s="204"/>
      <c r="W9" s="204"/>
      <c r="X9" s="204"/>
      <c r="Y9" s="204"/>
      <c r="Z9" s="204"/>
      <c r="AA9" s="204"/>
    </row>
    <row r="10" spans="1:63" s="41" customFormat="1" ht="12.75" customHeight="1">
      <c r="A10" s="37">
        <v>4</v>
      </c>
      <c r="B10" s="38">
        <v>65037</v>
      </c>
      <c r="C10" s="39" t="s">
        <v>12</v>
      </c>
      <c r="D10" s="40" t="s">
        <v>36</v>
      </c>
      <c r="E10" s="223">
        <v>213532.44</v>
      </c>
      <c r="F10" s="223">
        <v>53383.11</v>
      </c>
      <c r="G10" s="223">
        <v>0</v>
      </c>
      <c r="H10" s="228">
        <v>42095</v>
      </c>
      <c r="I10" s="229">
        <v>200000</v>
      </c>
      <c r="J10" s="223">
        <v>3.18</v>
      </c>
      <c r="K10" s="230">
        <f t="shared" si="0"/>
        <v>636000</v>
      </c>
      <c r="L10" s="230">
        <f t="shared" si="1"/>
        <v>13250</v>
      </c>
      <c r="M10" s="230">
        <v>0</v>
      </c>
      <c r="N10" s="230">
        <f>SUM(L10*8)</f>
        <v>106000</v>
      </c>
      <c r="O10" s="230">
        <f t="shared" si="2"/>
        <v>159000</v>
      </c>
      <c r="P10" s="230">
        <f t="shared" si="3"/>
        <v>159000</v>
      </c>
      <c r="Q10" s="47"/>
      <c r="R10" s="47"/>
      <c r="S10" s="48"/>
      <c r="T10" s="49"/>
      <c r="U10" s="49"/>
      <c r="V10" s="49"/>
      <c r="W10" s="49"/>
      <c r="X10" s="49"/>
      <c r="Y10" s="49"/>
      <c r="Z10" s="49"/>
      <c r="AA10" s="49"/>
    </row>
    <row r="11" spans="1:63" s="41" customFormat="1" ht="12.75" customHeight="1">
      <c r="A11" s="37"/>
      <c r="B11" s="278"/>
      <c r="C11" s="279"/>
      <c r="D11" s="279"/>
      <c r="E11" s="223"/>
      <c r="F11" s="223"/>
      <c r="G11" s="223"/>
      <c r="H11" s="228"/>
      <c r="I11" s="229"/>
      <c r="J11" s="223"/>
      <c r="K11" s="230"/>
      <c r="L11" s="230"/>
      <c r="M11" s="230"/>
      <c r="N11" s="230"/>
      <c r="O11" s="230"/>
      <c r="P11" s="230"/>
      <c r="Q11" s="47"/>
      <c r="R11" s="47"/>
      <c r="S11" s="48"/>
      <c r="T11" s="49"/>
      <c r="U11" s="49"/>
      <c r="V11" s="49"/>
      <c r="W11" s="49"/>
      <c r="X11" s="49"/>
      <c r="Y11" s="49"/>
      <c r="Z11" s="49"/>
      <c r="AA11" s="49"/>
    </row>
    <row r="12" spans="1:63" s="42" customFormat="1" ht="12.75" customHeight="1">
      <c r="A12" s="284" t="s">
        <v>38</v>
      </c>
      <c r="B12" s="281"/>
      <c r="C12" s="281"/>
      <c r="D12" s="281"/>
      <c r="E12" s="223"/>
      <c r="F12" s="223"/>
      <c r="G12" s="223"/>
      <c r="H12" s="228"/>
      <c r="I12" s="229"/>
      <c r="J12" s="223"/>
      <c r="K12" s="230"/>
      <c r="L12" s="230"/>
      <c r="M12" s="230"/>
      <c r="N12" s="230"/>
      <c r="O12" s="230"/>
      <c r="P12" s="230"/>
      <c r="Q12" s="47"/>
      <c r="R12" s="47"/>
      <c r="S12" s="48"/>
      <c r="T12" s="49"/>
      <c r="U12" s="49"/>
      <c r="V12" s="49"/>
      <c r="W12" s="49"/>
      <c r="X12" s="49"/>
      <c r="Y12" s="49"/>
      <c r="Z12" s="49"/>
      <c r="AA12" s="49"/>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row>
    <row r="13" spans="1:63" s="41" customFormat="1" ht="12.75" customHeight="1">
      <c r="A13" s="34"/>
      <c r="B13" s="50" t="s">
        <v>33</v>
      </c>
      <c r="C13" s="50" t="s">
        <v>34</v>
      </c>
      <c r="D13" s="50" t="s">
        <v>35</v>
      </c>
      <c r="E13" s="223"/>
      <c r="F13" s="223"/>
      <c r="G13" s="223"/>
      <c r="H13" s="228"/>
      <c r="I13" s="229"/>
      <c r="J13" s="223"/>
      <c r="K13" s="230"/>
      <c r="L13" s="230"/>
      <c r="M13" s="230"/>
      <c r="N13" s="230"/>
      <c r="O13" s="230"/>
      <c r="P13" s="230"/>
      <c r="Q13" s="47"/>
      <c r="R13" s="47"/>
      <c r="S13" s="53"/>
      <c r="T13" s="49"/>
      <c r="U13" s="49"/>
      <c r="V13" s="49"/>
      <c r="W13" s="49"/>
      <c r="X13" s="49"/>
      <c r="Y13" s="49"/>
      <c r="Z13" s="49"/>
      <c r="AA13" s="49"/>
    </row>
    <row r="14" spans="1:63" s="41" customFormat="1" ht="12.75" customHeight="1">
      <c r="A14" s="37">
        <v>5</v>
      </c>
      <c r="B14" s="54">
        <v>53562</v>
      </c>
      <c r="C14" s="55" t="s">
        <v>12</v>
      </c>
      <c r="D14" s="40" t="s">
        <v>36</v>
      </c>
      <c r="E14" s="223">
        <v>306070.44</v>
      </c>
      <c r="F14" s="223">
        <v>76517.61</v>
      </c>
      <c r="G14" s="223">
        <v>0</v>
      </c>
      <c r="H14" s="228">
        <v>42095</v>
      </c>
      <c r="I14" s="229">
        <v>334000</v>
      </c>
      <c r="J14" s="223">
        <v>3.18</v>
      </c>
      <c r="K14" s="230">
        <f t="shared" si="0"/>
        <v>1062120</v>
      </c>
      <c r="L14" s="230">
        <f t="shared" si="1"/>
        <v>22127.5</v>
      </c>
      <c r="M14" s="230">
        <v>0</v>
      </c>
      <c r="N14" s="230">
        <f>SUM(L14*8)</f>
        <v>177020</v>
      </c>
      <c r="O14" s="230">
        <f t="shared" si="2"/>
        <v>265530</v>
      </c>
      <c r="P14" s="230">
        <f t="shared" si="3"/>
        <v>265530</v>
      </c>
      <c r="Q14" s="47"/>
      <c r="R14" s="56"/>
      <c r="S14" s="53"/>
      <c r="T14" s="49"/>
      <c r="U14" s="49"/>
      <c r="V14" s="49"/>
      <c r="W14" s="49"/>
      <c r="X14" s="49"/>
      <c r="Y14" s="49"/>
      <c r="Z14" s="49"/>
      <c r="AA14" s="49"/>
    </row>
    <row r="15" spans="1:63" s="41" customFormat="1" ht="21.75" customHeight="1">
      <c r="A15" s="37">
        <v>6</v>
      </c>
      <c r="B15" s="57">
        <v>53758</v>
      </c>
      <c r="C15" s="58" t="s">
        <v>12</v>
      </c>
      <c r="D15" s="40" t="s">
        <v>36</v>
      </c>
      <c r="E15" s="223">
        <v>306070.44</v>
      </c>
      <c r="F15" s="223">
        <v>76517.61</v>
      </c>
      <c r="G15" s="223">
        <v>0</v>
      </c>
      <c r="H15" s="228">
        <v>42095</v>
      </c>
      <c r="I15" s="229">
        <v>650000</v>
      </c>
      <c r="J15" s="223">
        <v>3.18</v>
      </c>
      <c r="K15" s="230">
        <f t="shared" si="0"/>
        <v>2067000</v>
      </c>
      <c r="L15" s="230">
        <f t="shared" si="1"/>
        <v>43062.5</v>
      </c>
      <c r="M15" s="230">
        <v>0</v>
      </c>
      <c r="N15" s="230">
        <f>SUM(L15*8)</f>
        <v>344500</v>
      </c>
      <c r="O15" s="230">
        <f t="shared" si="2"/>
        <v>516750</v>
      </c>
      <c r="P15" s="230">
        <f t="shared" si="3"/>
        <v>516750</v>
      </c>
      <c r="Q15" s="47"/>
      <c r="R15" s="56"/>
      <c r="S15" s="53"/>
      <c r="T15" s="49"/>
      <c r="U15" s="49"/>
      <c r="V15" s="49"/>
      <c r="W15" s="49"/>
      <c r="X15" s="49"/>
      <c r="Y15" s="49"/>
      <c r="Z15" s="49"/>
      <c r="AA15" s="49"/>
    </row>
    <row r="16" spans="1:63" s="41" customFormat="1" ht="12.75" customHeight="1">
      <c r="A16" s="37">
        <v>7</v>
      </c>
      <c r="B16" s="54">
        <v>65389</v>
      </c>
      <c r="C16" s="55" t="s">
        <v>12</v>
      </c>
      <c r="D16" s="40">
        <v>40679</v>
      </c>
      <c r="E16" s="223">
        <v>298693.56</v>
      </c>
      <c r="F16" s="223">
        <v>174237.91</v>
      </c>
      <c r="G16" s="223">
        <v>0</v>
      </c>
      <c r="H16" s="228">
        <v>42217</v>
      </c>
      <c r="I16" s="229">
        <v>450000</v>
      </c>
      <c r="J16" s="223">
        <v>3.11</v>
      </c>
      <c r="K16" s="230">
        <f t="shared" si="0"/>
        <v>1399500</v>
      </c>
      <c r="L16" s="230">
        <f t="shared" si="1"/>
        <v>29156.25</v>
      </c>
      <c r="M16" s="230">
        <v>0</v>
      </c>
      <c r="N16" s="230">
        <f>SUM(L16*8)</f>
        <v>233250</v>
      </c>
      <c r="O16" s="230">
        <f t="shared" si="2"/>
        <v>349875</v>
      </c>
      <c r="P16" s="230">
        <f t="shared" si="3"/>
        <v>349875</v>
      </c>
      <c r="Q16" s="47"/>
      <c r="R16" s="56"/>
      <c r="S16" s="53"/>
      <c r="T16" s="49"/>
      <c r="U16" s="49"/>
      <c r="V16" s="49"/>
      <c r="W16" s="49"/>
      <c r="X16" s="49"/>
      <c r="Y16" s="49"/>
      <c r="Z16" s="49"/>
      <c r="AA16" s="49"/>
    </row>
    <row r="17" spans="1:63" s="41" customFormat="1" ht="12.75" customHeight="1">
      <c r="A17" s="37">
        <v>8</v>
      </c>
      <c r="B17" s="54">
        <v>65592</v>
      </c>
      <c r="C17" s="55" t="s">
        <v>12</v>
      </c>
      <c r="D17" s="40">
        <v>40831</v>
      </c>
      <c r="E17" s="223">
        <v>448122.96</v>
      </c>
      <c r="F17" s="223">
        <v>373435.8</v>
      </c>
      <c r="G17" s="223"/>
      <c r="H17" s="228">
        <v>42309</v>
      </c>
      <c r="I17" s="229">
        <v>586000</v>
      </c>
      <c r="J17" s="223">
        <v>3.03</v>
      </c>
      <c r="K17" s="230">
        <f t="shared" si="0"/>
        <v>1775580</v>
      </c>
      <c r="L17" s="230">
        <f t="shared" si="1"/>
        <v>36991.25</v>
      </c>
      <c r="M17" s="230">
        <v>0</v>
      </c>
      <c r="N17" s="230">
        <f>SUM(L17*1)</f>
        <v>36991.25</v>
      </c>
      <c r="O17" s="230">
        <f t="shared" si="2"/>
        <v>443895</v>
      </c>
      <c r="P17" s="230">
        <f t="shared" si="3"/>
        <v>443895</v>
      </c>
      <c r="Q17" s="43"/>
      <c r="R17" s="43"/>
      <c r="S17" s="43"/>
      <c r="T17" s="49"/>
      <c r="U17" s="49"/>
      <c r="V17" s="49"/>
      <c r="W17" s="49"/>
      <c r="X17" s="49"/>
      <c r="Y17" s="49"/>
      <c r="Z17" s="49"/>
      <c r="AA17" s="49"/>
    </row>
    <row r="18" spans="1:63" s="41" customFormat="1" ht="12.75" customHeight="1">
      <c r="A18" s="37">
        <v>9</v>
      </c>
      <c r="B18" s="54">
        <v>66776</v>
      </c>
      <c r="C18" s="55" t="s">
        <v>12</v>
      </c>
      <c r="D18" s="40">
        <v>41130</v>
      </c>
      <c r="E18" s="223">
        <v>258984.36</v>
      </c>
      <c r="F18" s="223">
        <v>258984.36</v>
      </c>
      <c r="G18" s="223">
        <v>215820.3</v>
      </c>
      <c r="H18" s="228">
        <v>42675</v>
      </c>
      <c r="I18" s="229">
        <v>586000</v>
      </c>
      <c r="J18" s="223">
        <v>2.74</v>
      </c>
      <c r="K18" s="230">
        <f t="shared" si="0"/>
        <v>1605640.0000000002</v>
      </c>
      <c r="L18" s="230">
        <f t="shared" si="1"/>
        <v>33450.833333333336</v>
      </c>
      <c r="M18" s="230">
        <v>0</v>
      </c>
      <c r="N18" s="230">
        <v>0</v>
      </c>
      <c r="O18" s="230">
        <f t="shared" si="2"/>
        <v>401410</v>
      </c>
      <c r="P18" s="230">
        <f t="shared" si="3"/>
        <v>401410</v>
      </c>
      <c r="Q18" s="204"/>
      <c r="R18" s="204"/>
      <c r="S18" s="204"/>
      <c r="T18" s="44"/>
      <c r="U18" s="44"/>
      <c r="V18" s="44"/>
      <c r="W18" s="49"/>
      <c r="X18" s="49"/>
      <c r="Y18" s="49"/>
      <c r="Z18" s="49"/>
      <c r="AA18" s="49"/>
    </row>
    <row r="19" spans="1:63" s="41" customFormat="1" ht="12.75" customHeight="1">
      <c r="A19" s="37">
        <v>10</v>
      </c>
      <c r="B19" s="54">
        <v>67022</v>
      </c>
      <c r="C19" s="55" t="s">
        <v>12</v>
      </c>
      <c r="D19" s="40">
        <v>41211</v>
      </c>
      <c r="E19" s="223">
        <v>250961.52</v>
      </c>
      <c r="F19" s="223">
        <v>250961.52</v>
      </c>
      <c r="G19" s="223">
        <v>209134.6</v>
      </c>
      <c r="H19" s="228">
        <v>42675</v>
      </c>
      <c r="I19" s="229">
        <v>392000</v>
      </c>
      <c r="J19" s="223">
        <v>2.74</v>
      </c>
      <c r="K19" s="230">
        <f t="shared" si="0"/>
        <v>1074080</v>
      </c>
      <c r="L19" s="230">
        <f t="shared" si="1"/>
        <v>22376.666666666668</v>
      </c>
      <c r="M19" s="230">
        <v>0</v>
      </c>
      <c r="N19" s="230">
        <v>0</v>
      </c>
      <c r="O19" s="230">
        <f t="shared" si="2"/>
        <v>268520</v>
      </c>
      <c r="P19" s="230">
        <f t="shared" si="3"/>
        <v>268520</v>
      </c>
      <c r="Q19" s="47"/>
      <c r="R19" s="47"/>
      <c r="S19" s="48"/>
      <c r="T19" s="49"/>
      <c r="U19" s="49"/>
      <c r="V19" s="49"/>
      <c r="W19" s="49"/>
      <c r="X19" s="49"/>
      <c r="Y19" s="49"/>
      <c r="Z19" s="49"/>
      <c r="AA19" s="49"/>
    </row>
    <row r="20" spans="1:63" s="41" customFormat="1" ht="12.75" customHeight="1">
      <c r="A20" s="37"/>
      <c r="B20" s="278"/>
      <c r="C20" s="279"/>
      <c r="D20" s="279"/>
      <c r="E20" s="223"/>
      <c r="F20" s="223"/>
      <c r="G20" s="223"/>
      <c r="H20" s="228"/>
      <c r="I20" s="229"/>
      <c r="J20" s="223"/>
      <c r="K20" s="230"/>
      <c r="L20" s="230"/>
      <c r="M20" s="230"/>
      <c r="N20" s="230"/>
      <c r="O20" s="230"/>
      <c r="P20" s="230"/>
      <c r="Q20" s="47"/>
      <c r="R20" s="56"/>
      <c r="S20" s="53"/>
      <c r="T20" s="49"/>
      <c r="U20" s="49"/>
      <c r="V20" s="49"/>
      <c r="W20" s="49"/>
      <c r="X20" s="49"/>
      <c r="Y20" s="49"/>
      <c r="Z20" s="49"/>
      <c r="AA20" s="49"/>
    </row>
    <row r="21" spans="1:63" s="42" customFormat="1" ht="12.75" customHeight="1">
      <c r="A21" s="280" t="s">
        <v>39</v>
      </c>
      <c r="B21" s="281"/>
      <c r="C21" s="281"/>
      <c r="D21" s="281"/>
      <c r="E21" s="223"/>
      <c r="F21" s="223"/>
      <c r="G21" s="223"/>
      <c r="H21" s="228"/>
      <c r="I21" s="229"/>
      <c r="J21" s="223"/>
      <c r="K21" s="230"/>
      <c r="L21" s="230"/>
      <c r="M21" s="230"/>
      <c r="N21" s="230"/>
      <c r="O21" s="230"/>
      <c r="P21" s="230"/>
      <c r="Q21" s="47"/>
      <c r="R21" s="56"/>
      <c r="S21" s="53"/>
      <c r="T21" s="49"/>
      <c r="U21" s="49"/>
      <c r="V21" s="49"/>
      <c r="W21" s="49"/>
      <c r="X21" s="49"/>
      <c r="Y21" s="49"/>
      <c r="Z21" s="49"/>
      <c r="AA21" s="49"/>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row>
    <row r="22" spans="1:63" s="41" customFormat="1" ht="12.75" customHeight="1">
      <c r="A22" s="34"/>
      <c r="B22" s="35" t="s">
        <v>33</v>
      </c>
      <c r="C22" s="35" t="s">
        <v>34</v>
      </c>
      <c r="D22" s="35" t="s">
        <v>35</v>
      </c>
      <c r="E22" s="223"/>
      <c r="F22" s="223"/>
      <c r="G22" s="223"/>
      <c r="H22" s="228"/>
      <c r="I22" s="229"/>
      <c r="J22" s="223"/>
      <c r="K22" s="230"/>
      <c r="L22" s="230"/>
      <c r="M22" s="230"/>
      <c r="N22" s="230"/>
      <c r="O22" s="230"/>
      <c r="P22" s="230"/>
      <c r="Q22" s="47"/>
      <c r="R22" s="56"/>
      <c r="S22" s="53"/>
      <c r="T22" s="49"/>
      <c r="U22" s="49"/>
      <c r="V22" s="49"/>
      <c r="W22" s="49"/>
      <c r="X22" s="49"/>
      <c r="Y22" s="49"/>
      <c r="Z22" s="49"/>
      <c r="AA22" s="49"/>
    </row>
    <row r="23" spans="1:63" s="41" customFormat="1" ht="12.75" customHeight="1">
      <c r="A23" s="37">
        <v>11</v>
      </c>
      <c r="B23" s="39">
        <v>65289</v>
      </c>
      <c r="C23" s="39" t="s">
        <v>12</v>
      </c>
      <c r="D23" s="40">
        <v>40664</v>
      </c>
      <c r="E23" s="223">
        <v>132903.96</v>
      </c>
      <c r="F23" s="223">
        <v>77527.31</v>
      </c>
      <c r="G23" s="223">
        <v>0</v>
      </c>
      <c r="H23" s="228">
        <v>42217</v>
      </c>
      <c r="I23" s="229">
        <v>156000</v>
      </c>
      <c r="J23" s="223">
        <v>3.11</v>
      </c>
      <c r="K23" s="230">
        <f t="shared" si="0"/>
        <v>485160</v>
      </c>
      <c r="L23" s="230">
        <f t="shared" si="1"/>
        <v>10107.5</v>
      </c>
      <c r="M23" s="230">
        <v>0</v>
      </c>
      <c r="N23" s="230">
        <f>SUM(L23*4)</f>
        <v>40430</v>
      </c>
      <c r="O23" s="230">
        <f t="shared" si="2"/>
        <v>121290</v>
      </c>
      <c r="P23" s="230">
        <f t="shared" si="3"/>
        <v>121290</v>
      </c>
      <c r="Q23" s="60"/>
      <c r="R23" s="60"/>
      <c r="S23" s="60"/>
      <c r="T23" s="60"/>
      <c r="U23" s="60"/>
      <c r="V23" s="60"/>
      <c r="W23" s="60"/>
      <c r="X23" s="60"/>
      <c r="Y23" s="60"/>
      <c r="Z23" s="60"/>
      <c r="AA23" s="60"/>
    </row>
    <row r="24" spans="1:63" s="41" customFormat="1" ht="12.75" customHeight="1">
      <c r="A24" s="37"/>
      <c r="B24" s="278"/>
      <c r="C24" s="279"/>
      <c r="D24" s="279"/>
      <c r="E24" s="223"/>
      <c r="F24" s="223"/>
      <c r="G24" s="223"/>
      <c r="H24" s="228"/>
      <c r="I24" s="229"/>
      <c r="J24" s="223"/>
      <c r="K24" s="230"/>
      <c r="L24" s="230"/>
      <c r="M24" s="230"/>
      <c r="N24" s="230"/>
      <c r="O24" s="230"/>
      <c r="P24" s="230"/>
    </row>
    <row r="25" spans="1:63" s="42" customFormat="1" ht="12.75" customHeight="1">
      <c r="A25" s="280" t="s">
        <v>40</v>
      </c>
      <c r="B25" s="281"/>
      <c r="C25" s="281"/>
      <c r="D25" s="281"/>
      <c r="E25" s="223"/>
      <c r="F25" s="223"/>
      <c r="G25" s="223"/>
      <c r="H25" s="228"/>
      <c r="I25" s="229"/>
      <c r="J25" s="223"/>
      <c r="K25" s="230"/>
      <c r="L25" s="230"/>
      <c r="M25" s="230"/>
      <c r="N25" s="230"/>
      <c r="O25" s="230"/>
      <c r="P25" s="230"/>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row>
    <row r="26" spans="1:63" s="41" customFormat="1" ht="12.75" customHeight="1">
      <c r="A26" s="34"/>
      <c r="B26" s="35" t="s">
        <v>33</v>
      </c>
      <c r="C26" s="35" t="s">
        <v>34</v>
      </c>
      <c r="D26" s="61" t="s">
        <v>35</v>
      </c>
      <c r="E26" s="223"/>
      <c r="F26" s="223"/>
      <c r="G26" s="223"/>
      <c r="H26" s="228"/>
      <c r="I26" s="229"/>
      <c r="J26" s="223"/>
      <c r="K26" s="230"/>
      <c r="L26" s="230"/>
      <c r="M26" s="230"/>
      <c r="N26" s="230"/>
      <c r="O26" s="230"/>
      <c r="P26" s="230"/>
    </row>
    <row r="27" spans="1:63" s="62" customFormat="1" ht="12.75" customHeight="1">
      <c r="A27" s="29">
        <v>12</v>
      </c>
      <c r="B27" s="38">
        <v>78998</v>
      </c>
      <c r="C27" s="39" t="s">
        <v>41</v>
      </c>
      <c r="D27" s="40">
        <v>40452</v>
      </c>
      <c r="E27" s="223">
        <v>213139</v>
      </c>
      <c r="F27" s="223">
        <v>0</v>
      </c>
      <c r="G27" s="223">
        <v>0</v>
      </c>
      <c r="H27" s="228">
        <v>41944</v>
      </c>
      <c r="I27" s="229">
        <v>408000</v>
      </c>
      <c r="J27" s="223">
        <v>3.35</v>
      </c>
      <c r="K27" s="230">
        <f t="shared" si="0"/>
        <v>1366800</v>
      </c>
      <c r="L27" s="230">
        <f t="shared" si="1"/>
        <v>28475</v>
      </c>
      <c r="M27" s="230">
        <f>SUM(L27*1)</f>
        <v>28475</v>
      </c>
      <c r="N27" s="230">
        <f t="shared" ref="N27" si="4">SUM(L27*12)</f>
        <v>341700</v>
      </c>
      <c r="O27" s="230">
        <f t="shared" si="2"/>
        <v>341700</v>
      </c>
      <c r="P27" s="230">
        <f t="shared" si="3"/>
        <v>341700</v>
      </c>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row>
    <row r="28" spans="1:63" s="62" customFormat="1" ht="12.75" customHeight="1">
      <c r="A28" s="29"/>
      <c r="B28" s="278"/>
      <c r="C28" s="279"/>
      <c r="D28" s="279"/>
      <c r="E28" s="223"/>
      <c r="F28" s="223"/>
      <c r="G28" s="223"/>
      <c r="H28" s="228"/>
      <c r="I28" s="229"/>
      <c r="J28" s="223"/>
      <c r="K28" s="223"/>
      <c r="L28" s="223"/>
      <c r="M28" s="223"/>
      <c r="N28" s="223"/>
      <c r="O28" s="223"/>
      <c r="P28" s="223"/>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row>
    <row r="29" spans="1:63" s="41" customFormat="1" ht="12.75" customHeight="1">
      <c r="A29" s="36"/>
      <c r="B29" s="63"/>
      <c r="C29" s="63"/>
      <c r="D29" s="63"/>
      <c r="E29" s="223"/>
      <c r="F29" s="223"/>
      <c r="G29" s="223"/>
      <c r="H29" s="228"/>
      <c r="I29" s="229"/>
      <c r="J29" s="223"/>
      <c r="K29" s="223"/>
      <c r="L29" s="223"/>
      <c r="M29" s="223"/>
      <c r="N29" s="223"/>
      <c r="O29" s="223"/>
      <c r="P29" s="223"/>
    </row>
    <row r="30" spans="1:63" s="41" customFormat="1" ht="12.75" customHeight="1">
      <c r="A30" s="36"/>
      <c r="B30" s="63"/>
      <c r="C30" s="63"/>
      <c r="D30" s="234"/>
      <c r="E30" s="238">
        <f>SUM(E27,E23,E14:E19,E9:E10,E4:E5)</f>
        <v>3283705.1199999996</v>
      </c>
      <c r="F30" s="238">
        <f>SUM(F27,F23,F14:F19,F9:F10,F4:F5)</f>
        <v>1555371.84</v>
      </c>
      <c r="G30" s="238">
        <f t="shared" ref="G30" si="5">SUM(G27,G23,G14:G19,G9:G10,G4:G5)</f>
        <v>424954.9</v>
      </c>
      <c r="H30" s="239"/>
      <c r="I30" s="240">
        <f>SUM(I27:I29,I4:I26)</f>
        <v>4798000</v>
      </c>
      <c r="J30" s="241"/>
      <c r="K30" s="238">
        <f>SUM(K27:K29,K4:K26)</f>
        <v>14766360</v>
      </c>
      <c r="L30" s="238"/>
      <c r="M30" s="238">
        <f>SUM(M27:M29,M4:M26)</f>
        <v>28475</v>
      </c>
      <c r="N30" s="238">
        <f t="shared" ref="N30:P30" si="6">SUM(N27:N29,N4:N26)</f>
        <v>1828971.25</v>
      </c>
      <c r="O30" s="238">
        <f t="shared" si="6"/>
        <v>3691590</v>
      </c>
      <c r="P30" s="238">
        <f t="shared" si="6"/>
        <v>3691590</v>
      </c>
    </row>
    <row r="31" spans="1:63" s="41" customFormat="1" ht="12.75" customHeight="1">
      <c r="A31" s="36"/>
      <c r="B31" s="63"/>
      <c r="C31" s="63"/>
      <c r="D31" s="63"/>
      <c r="E31" s="223"/>
      <c r="F31" s="223"/>
      <c r="G31" s="223"/>
      <c r="H31" s="228"/>
      <c r="I31" s="229"/>
      <c r="J31" s="223"/>
      <c r="K31" s="223"/>
      <c r="L31" s="223"/>
      <c r="M31" s="234"/>
      <c r="N31" s="223"/>
      <c r="O31" s="223"/>
      <c r="P31" s="223"/>
    </row>
    <row r="32" spans="1:63" s="41" customFormat="1" ht="12.75" customHeight="1">
      <c r="A32" s="36"/>
      <c r="B32" s="63"/>
      <c r="C32" s="63"/>
      <c r="D32" s="63"/>
      <c r="E32" s="223"/>
      <c r="F32" s="223"/>
      <c r="G32" s="238">
        <f>SUM(E30,F30,G30)</f>
        <v>5264031.8600000003</v>
      </c>
      <c r="H32" s="228"/>
      <c r="I32" s="229"/>
      <c r="J32" s="223"/>
      <c r="K32" s="223"/>
      <c r="L32" s="223"/>
      <c r="M32" s="234"/>
      <c r="N32" s="223"/>
      <c r="O32" s="223"/>
      <c r="P32" s="223"/>
    </row>
    <row r="33" spans="1:16" s="41" customFormat="1" ht="12.75" customHeight="1">
      <c r="A33" s="36"/>
      <c r="B33" s="63"/>
      <c r="C33" s="63"/>
      <c r="D33" s="63"/>
      <c r="E33" s="223"/>
      <c r="F33" s="223"/>
      <c r="G33" s="223"/>
      <c r="H33" s="228"/>
      <c r="I33" s="229"/>
      <c r="J33" s="223"/>
      <c r="K33" s="223"/>
      <c r="L33" s="223"/>
      <c r="M33" s="234"/>
      <c r="N33" s="223"/>
      <c r="O33" s="223"/>
      <c r="P33" s="223"/>
    </row>
    <row r="34" spans="1:16" s="41" customFormat="1" ht="15">
      <c r="A34" s="36"/>
      <c r="B34" s="63"/>
      <c r="C34" s="63"/>
      <c r="D34" s="63"/>
      <c r="E34" s="223"/>
      <c r="F34" s="223"/>
      <c r="G34" s="223"/>
      <c r="H34" s="228"/>
      <c r="I34" s="229"/>
      <c r="J34" s="223"/>
      <c r="K34" s="223"/>
      <c r="L34" s="223"/>
      <c r="M34" s="234"/>
      <c r="N34" s="223"/>
      <c r="O34" s="223"/>
      <c r="P34" s="223"/>
    </row>
    <row r="35" spans="1:16" s="41" customFormat="1" ht="12.75" customHeight="1">
      <c r="A35" s="36"/>
      <c r="B35" s="63"/>
      <c r="C35" s="63"/>
      <c r="D35" s="63"/>
      <c r="E35" s="223"/>
      <c r="F35" s="223"/>
      <c r="G35" s="223"/>
      <c r="H35" s="228"/>
      <c r="I35" s="229"/>
      <c r="J35" s="223"/>
      <c r="K35" s="223"/>
      <c r="L35" s="223"/>
      <c r="M35" s="234"/>
      <c r="N35" s="223"/>
      <c r="O35" s="223"/>
      <c r="P35" s="223"/>
    </row>
    <row r="36" spans="1:16" s="41" customFormat="1" ht="12.75" customHeight="1">
      <c r="A36" s="36"/>
      <c r="B36" s="63"/>
      <c r="C36" s="63"/>
      <c r="D36" s="63"/>
      <c r="E36" s="223"/>
      <c r="F36" s="223"/>
      <c r="G36" s="223"/>
      <c r="H36" s="228"/>
      <c r="I36" s="229"/>
      <c r="J36" s="223"/>
      <c r="K36" s="223"/>
      <c r="L36" s="223"/>
      <c r="M36" s="234"/>
      <c r="N36" s="223"/>
      <c r="O36" s="223"/>
      <c r="P36" s="223"/>
    </row>
    <row r="37" spans="1:16" s="41" customFormat="1" ht="12.75" customHeight="1">
      <c r="A37" s="36"/>
      <c r="B37" s="63"/>
      <c r="C37" s="63"/>
      <c r="D37" s="63"/>
      <c r="E37" s="223"/>
      <c r="F37" s="223"/>
      <c r="G37" s="223"/>
      <c r="H37" s="228"/>
      <c r="I37" s="229"/>
      <c r="J37" s="223"/>
      <c r="K37" s="223"/>
      <c r="L37" s="223"/>
      <c r="M37" s="234"/>
      <c r="N37" s="223"/>
      <c r="O37" s="223"/>
      <c r="P37" s="223"/>
    </row>
    <row r="38" spans="1:16" s="41" customFormat="1" ht="12.75" customHeight="1">
      <c r="A38" s="36"/>
      <c r="B38" s="63"/>
      <c r="C38" s="63"/>
      <c r="D38" s="63"/>
      <c r="E38" s="223"/>
      <c r="F38" s="223"/>
      <c r="G38" s="223"/>
      <c r="H38" s="228"/>
      <c r="I38" s="229"/>
      <c r="J38" s="223"/>
      <c r="K38" s="223"/>
      <c r="L38" s="223"/>
      <c r="M38" s="234"/>
      <c r="N38" s="223"/>
      <c r="O38" s="223"/>
      <c r="P38" s="223"/>
    </row>
    <row r="39" spans="1:16" s="41" customFormat="1" ht="12.75" customHeight="1">
      <c r="A39" s="36"/>
      <c r="B39" s="63"/>
      <c r="C39" s="63"/>
      <c r="D39" s="63"/>
      <c r="E39" s="223"/>
      <c r="F39" s="223"/>
      <c r="G39" s="223"/>
      <c r="H39" s="228"/>
      <c r="I39" s="229"/>
      <c r="J39" s="223"/>
      <c r="K39" s="223"/>
      <c r="L39" s="223"/>
      <c r="M39" s="234"/>
      <c r="N39" s="223"/>
      <c r="O39" s="223"/>
      <c r="P39" s="223"/>
    </row>
    <row r="40" spans="1:16" s="41" customFormat="1" ht="12.75" customHeight="1">
      <c r="A40" s="36"/>
      <c r="B40" s="63"/>
      <c r="C40" s="63"/>
      <c r="D40" s="63"/>
      <c r="E40" s="223"/>
      <c r="F40" s="223"/>
      <c r="G40" s="223"/>
      <c r="H40" s="228"/>
      <c r="I40" s="229"/>
      <c r="J40" s="223"/>
      <c r="K40" s="223"/>
      <c r="L40" s="223"/>
      <c r="M40" s="234"/>
      <c r="N40" s="223"/>
      <c r="O40" s="223"/>
      <c r="P40" s="223"/>
    </row>
    <row r="41" spans="1:16" s="41" customFormat="1" ht="12.75" customHeight="1">
      <c r="A41" s="36"/>
      <c r="B41" s="63"/>
      <c r="C41" s="63"/>
      <c r="D41" s="63"/>
      <c r="E41" s="223"/>
      <c r="F41" s="223"/>
      <c r="G41" s="223"/>
      <c r="H41" s="228"/>
      <c r="I41" s="229"/>
      <c r="J41" s="223"/>
      <c r="K41" s="223"/>
      <c r="L41" s="223"/>
      <c r="M41" s="234"/>
      <c r="N41" s="223"/>
      <c r="O41" s="223"/>
      <c r="P41" s="223"/>
    </row>
    <row r="42" spans="1:16" s="41" customFormat="1" ht="12.75" customHeight="1">
      <c r="A42" s="36"/>
      <c r="B42" s="63"/>
      <c r="C42" s="63"/>
      <c r="D42" s="63"/>
      <c r="E42" s="223"/>
      <c r="F42" s="223"/>
      <c r="G42" s="223"/>
      <c r="H42" s="228"/>
      <c r="I42" s="229"/>
      <c r="J42" s="223"/>
      <c r="K42" s="223"/>
      <c r="L42" s="223"/>
      <c r="M42" s="234"/>
      <c r="N42" s="223"/>
      <c r="O42" s="223"/>
      <c r="P42" s="223"/>
    </row>
    <row r="43" spans="1:16" s="41" customFormat="1" ht="12.75" customHeight="1">
      <c r="A43" s="36"/>
      <c r="B43" s="63"/>
      <c r="C43" s="63"/>
      <c r="D43" s="63"/>
      <c r="E43" s="223"/>
      <c r="F43" s="223"/>
      <c r="G43" s="223"/>
      <c r="H43" s="228"/>
      <c r="I43" s="229"/>
      <c r="J43" s="223"/>
      <c r="K43" s="223"/>
      <c r="L43" s="223"/>
      <c r="M43" s="234"/>
      <c r="N43" s="223"/>
      <c r="O43" s="223"/>
      <c r="P43" s="223"/>
    </row>
    <row r="44" spans="1:16" s="41" customFormat="1" ht="12.75" customHeight="1">
      <c r="A44" s="36"/>
      <c r="B44" s="63"/>
      <c r="C44" s="63"/>
      <c r="D44" s="63"/>
      <c r="E44" s="223"/>
      <c r="F44" s="223"/>
      <c r="G44" s="223"/>
      <c r="H44" s="228"/>
      <c r="I44" s="229"/>
      <c r="J44" s="223"/>
      <c r="K44" s="223"/>
      <c r="L44" s="223"/>
      <c r="M44" s="234"/>
      <c r="N44" s="223"/>
      <c r="O44" s="223"/>
      <c r="P44" s="223"/>
    </row>
    <row r="45" spans="1:16" s="41" customFormat="1" ht="12.75" customHeight="1">
      <c r="A45" s="36"/>
      <c r="B45" s="63"/>
      <c r="C45" s="63"/>
      <c r="D45" s="63"/>
      <c r="E45" s="223"/>
      <c r="F45" s="223"/>
      <c r="G45" s="223"/>
      <c r="H45" s="228"/>
      <c r="I45" s="229"/>
      <c r="J45" s="223"/>
      <c r="K45" s="223"/>
      <c r="L45" s="223"/>
      <c r="M45" s="234"/>
      <c r="N45" s="223"/>
      <c r="O45" s="223"/>
      <c r="P45" s="223"/>
    </row>
    <row r="46" spans="1:16" s="41" customFormat="1" ht="12.75" customHeight="1">
      <c r="A46" s="36"/>
      <c r="B46" s="63"/>
      <c r="C46" s="63"/>
      <c r="D46" s="63"/>
      <c r="E46" s="223"/>
      <c r="F46" s="223"/>
      <c r="G46" s="223"/>
      <c r="H46" s="228"/>
      <c r="I46" s="229"/>
      <c r="J46" s="223"/>
      <c r="K46" s="223"/>
      <c r="L46" s="223"/>
      <c r="M46" s="234"/>
      <c r="N46" s="223"/>
      <c r="O46" s="223"/>
      <c r="P46" s="223"/>
    </row>
    <row r="47" spans="1:16" s="41" customFormat="1" ht="12.75" customHeight="1">
      <c r="A47" s="36"/>
      <c r="B47" s="63"/>
      <c r="C47" s="63"/>
      <c r="D47" s="63"/>
      <c r="E47" s="223"/>
      <c r="F47" s="223"/>
      <c r="G47" s="223"/>
      <c r="H47" s="228"/>
      <c r="I47" s="229"/>
      <c r="J47" s="223"/>
      <c r="K47" s="223"/>
      <c r="L47" s="223"/>
      <c r="M47" s="234"/>
      <c r="N47" s="223"/>
      <c r="O47" s="223"/>
      <c r="P47" s="223"/>
    </row>
    <row r="48" spans="1:16" s="41" customFormat="1" ht="12.75" customHeight="1">
      <c r="A48" s="36"/>
      <c r="B48" s="63"/>
      <c r="C48" s="63"/>
      <c r="D48" s="63"/>
      <c r="E48" s="223"/>
      <c r="F48" s="223"/>
      <c r="G48" s="223"/>
      <c r="H48" s="228"/>
      <c r="I48" s="229"/>
      <c r="J48" s="223"/>
      <c r="K48" s="223"/>
      <c r="L48" s="223"/>
      <c r="M48" s="234"/>
      <c r="N48" s="223"/>
      <c r="O48" s="223"/>
      <c r="P48" s="223"/>
    </row>
    <row r="49" spans="1:16" s="41" customFormat="1" ht="12.75" customHeight="1">
      <c r="A49" s="36"/>
      <c r="B49" s="63"/>
      <c r="C49" s="63"/>
      <c r="D49" s="63"/>
      <c r="E49" s="223"/>
      <c r="F49" s="223"/>
      <c r="G49" s="223"/>
      <c r="H49" s="228"/>
      <c r="I49" s="229"/>
      <c r="J49" s="223"/>
      <c r="K49" s="223"/>
      <c r="L49" s="223"/>
      <c r="M49" s="234"/>
      <c r="N49" s="223"/>
      <c r="O49" s="223"/>
      <c r="P49" s="223"/>
    </row>
    <row r="50" spans="1:16" s="41" customFormat="1" ht="12.75" customHeight="1">
      <c r="A50" s="36"/>
      <c r="B50" s="63"/>
      <c r="C50" s="63"/>
      <c r="D50" s="63"/>
      <c r="E50" s="223"/>
      <c r="F50" s="223"/>
      <c r="G50" s="223"/>
      <c r="H50" s="228"/>
      <c r="I50" s="229"/>
      <c r="J50" s="223"/>
      <c r="K50" s="223"/>
      <c r="L50" s="223"/>
      <c r="M50" s="234"/>
      <c r="N50" s="223"/>
      <c r="O50" s="223"/>
      <c r="P50" s="223"/>
    </row>
    <row r="51" spans="1:16" s="41" customFormat="1" ht="12.75" customHeight="1">
      <c r="A51" s="36"/>
      <c r="B51" s="63"/>
      <c r="C51" s="63"/>
      <c r="D51" s="63"/>
      <c r="E51" s="223"/>
      <c r="F51" s="223"/>
      <c r="G51" s="223"/>
      <c r="H51" s="228"/>
      <c r="I51" s="229"/>
      <c r="J51" s="223"/>
      <c r="K51" s="223"/>
      <c r="L51" s="223"/>
      <c r="M51" s="234"/>
      <c r="N51" s="223"/>
      <c r="O51" s="223"/>
      <c r="P51" s="223"/>
    </row>
    <row r="52" spans="1:16" s="41" customFormat="1" ht="12.75" customHeight="1">
      <c r="A52" s="36"/>
      <c r="B52" s="63"/>
      <c r="C52" s="63"/>
      <c r="D52" s="63"/>
      <c r="E52" s="223"/>
      <c r="F52" s="223"/>
      <c r="G52" s="223"/>
      <c r="H52" s="228"/>
      <c r="I52" s="229"/>
      <c r="J52" s="223"/>
      <c r="K52" s="223"/>
      <c r="L52" s="223"/>
      <c r="M52" s="234"/>
      <c r="N52" s="223"/>
      <c r="O52" s="223"/>
      <c r="P52" s="223"/>
    </row>
    <row r="53" spans="1:16" s="41" customFormat="1" ht="12.75" customHeight="1">
      <c r="A53" s="36"/>
      <c r="B53" s="63"/>
      <c r="C53" s="63"/>
      <c r="D53" s="63"/>
      <c r="E53" s="223"/>
      <c r="F53" s="223"/>
      <c r="G53" s="223"/>
      <c r="H53" s="228"/>
      <c r="I53" s="229"/>
      <c r="J53" s="223"/>
      <c r="K53" s="223"/>
      <c r="L53" s="223"/>
      <c r="M53" s="234"/>
      <c r="N53" s="223"/>
      <c r="O53" s="223"/>
      <c r="P53" s="223"/>
    </row>
    <row r="54" spans="1:16" s="41" customFormat="1" ht="12.75" customHeight="1">
      <c r="A54" s="36"/>
      <c r="B54" s="63"/>
      <c r="C54" s="63"/>
      <c r="D54" s="63"/>
      <c r="E54" s="223"/>
      <c r="F54" s="223"/>
      <c r="G54" s="223"/>
      <c r="H54" s="228"/>
      <c r="I54" s="229"/>
      <c r="J54" s="223"/>
      <c r="K54" s="223"/>
      <c r="L54" s="223"/>
      <c r="M54" s="234"/>
      <c r="N54" s="223"/>
      <c r="O54" s="223"/>
      <c r="P54" s="223"/>
    </row>
    <row r="55" spans="1:16" s="41" customFormat="1" ht="12.75" customHeight="1">
      <c r="A55" s="36"/>
      <c r="B55" s="63"/>
      <c r="C55" s="63"/>
      <c r="D55" s="63"/>
      <c r="E55" s="223"/>
      <c r="F55" s="223"/>
      <c r="G55" s="223"/>
      <c r="H55" s="228"/>
      <c r="I55" s="229"/>
      <c r="J55" s="223"/>
      <c r="K55" s="223"/>
      <c r="L55" s="223"/>
      <c r="M55" s="234"/>
      <c r="N55" s="223"/>
      <c r="O55" s="223"/>
      <c r="P55" s="223"/>
    </row>
    <row r="56" spans="1:16" s="41" customFormat="1" ht="12.75" customHeight="1">
      <c r="A56" s="36"/>
      <c r="B56" s="63"/>
      <c r="C56" s="63"/>
      <c r="D56" s="63"/>
      <c r="E56" s="223"/>
      <c r="F56" s="223"/>
      <c r="G56" s="223"/>
      <c r="H56" s="228"/>
      <c r="I56" s="229"/>
      <c r="J56" s="223"/>
      <c r="K56" s="223"/>
      <c r="L56" s="223"/>
      <c r="M56" s="234"/>
      <c r="N56" s="223"/>
      <c r="O56" s="223"/>
      <c r="P56" s="223"/>
    </row>
    <row r="57" spans="1:16" s="41" customFormat="1" ht="12.75" customHeight="1">
      <c r="A57" s="36"/>
      <c r="B57" s="63"/>
      <c r="C57" s="63"/>
      <c r="D57" s="63"/>
      <c r="E57" s="223"/>
      <c r="F57" s="223"/>
      <c r="G57" s="223"/>
      <c r="H57" s="228"/>
      <c r="I57" s="229"/>
      <c r="J57" s="223"/>
      <c r="K57" s="223"/>
      <c r="L57" s="223"/>
      <c r="M57" s="234"/>
      <c r="N57" s="223"/>
      <c r="O57" s="223"/>
      <c r="P57" s="223"/>
    </row>
    <row r="58" spans="1:16" s="41" customFormat="1" ht="12.75" customHeight="1">
      <c r="A58" s="36"/>
      <c r="B58" s="63"/>
      <c r="C58" s="63"/>
      <c r="D58" s="63"/>
      <c r="E58" s="223"/>
      <c r="F58" s="223"/>
      <c r="G58" s="223"/>
      <c r="H58" s="228"/>
      <c r="I58" s="229"/>
      <c r="J58" s="223"/>
      <c r="K58" s="223"/>
      <c r="L58" s="223"/>
      <c r="M58" s="234"/>
      <c r="N58" s="223"/>
      <c r="O58" s="223"/>
      <c r="P58" s="223"/>
    </row>
    <row r="59" spans="1:16" s="41" customFormat="1" ht="12.75" customHeight="1">
      <c r="A59" s="36"/>
      <c r="B59" s="63"/>
      <c r="C59" s="63"/>
      <c r="D59" s="63"/>
      <c r="E59" s="223"/>
      <c r="F59" s="223"/>
      <c r="G59" s="223"/>
      <c r="H59" s="228"/>
      <c r="I59" s="229"/>
      <c r="J59" s="223"/>
      <c r="K59" s="223"/>
      <c r="L59" s="223"/>
      <c r="M59" s="234"/>
      <c r="N59" s="223"/>
      <c r="O59" s="223"/>
      <c r="P59" s="223"/>
    </row>
    <row r="60" spans="1:16" s="41" customFormat="1" ht="12.75" customHeight="1">
      <c r="A60" s="36"/>
      <c r="B60" s="63"/>
      <c r="C60" s="63"/>
      <c r="D60" s="63"/>
      <c r="E60" s="223"/>
      <c r="F60" s="223"/>
      <c r="G60" s="223"/>
      <c r="H60" s="228"/>
      <c r="I60" s="229"/>
      <c r="J60" s="223"/>
      <c r="K60" s="223"/>
      <c r="L60" s="223"/>
      <c r="M60" s="234"/>
      <c r="N60" s="223"/>
      <c r="O60" s="223"/>
      <c r="P60" s="223"/>
    </row>
    <row r="61" spans="1:16" s="41" customFormat="1" ht="12.75" customHeight="1">
      <c r="A61" s="36"/>
      <c r="B61" s="63"/>
      <c r="C61" s="63"/>
      <c r="D61" s="63"/>
      <c r="E61" s="223"/>
      <c r="F61" s="223"/>
      <c r="G61" s="223"/>
      <c r="H61" s="228"/>
      <c r="I61" s="229"/>
      <c r="J61" s="223"/>
      <c r="K61" s="223"/>
      <c r="L61" s="223"/>
      <c r="M61" s="234"/>
      <c r="N61" s="223"/>
      <c r="O61" s="223"/>
      <c r="P61" s="223"/>
    </row>
    <row r="62" spans="1:16" s="41" customFormat="1" ht="12.75" customHeight="1">
      <c r="A62" s="36"/>
      <c r="B62" s="63"/>
      <c r="C62" s="63"/>
      <c r="D62" s="63"/>
      <c r="E62" s="223"/>
      <c r="F62" s="223"/>
      <c r="G62" s="223"/>
      <c r="H62" s="228"/>
      <c r="I62" s="229"/>
      <c r="J62" s="223"/>
      <c r="K62" s="223"/>
      <c r="L62" s="223"/>
      <c r="M62" s="234"/>
      <c r="N62" s="223"/>
      <c r="O62" s="223"/>
      <c r="P62" s="223"/>
    </row>
    <row r="63" spans="1:16" s="41" customFormat="1" ht="12.75" customHeight="1">
      <c r="A63" s="36"/>
      <c r="B63" s="63"/>
      <c r="C63" s="63"/>
      <c r="D63" s="63"/>
      <c r="E63" s="223"/>
      <c r="F63" s="223"/>
      <c r="G63" s="223"/>
      <c r="H63" s="228"/>
      <c r="I63" s="229"/>
      <c r="J63" s="223"/>
      <c r="K63" s="223"/>
      <c r="L63" s="223"/>
      <c r="M63" s="234"/>
      <c r="N63" s="223"/>
      <c r="O63" s="223"/>
      <c r="P63" s="223"/>
    </row>
    <row r="64" spans="1:16" s="41" customFormat="1" ht="12.75" customHeight="1">
      <c r="A64" s="36"/>
      <c r="B64" s="63"/>
      <c r="C64" s="63"/>
      <c r="D64" s="63"/>
      <c r="E64" s="223"/>
      <c r="F64" s="223"/>
      <c r="G64" s="223"/>
      <c r="H64" s="228"/>
      <c r="I64" s="229"/>
      <c r="J64" s="223"/>
      <c r="K64" s="223"/>
      <c r="L64" s="223"/>
      <c r="M64" s="234"/>
      <c r="N64" s="223"/>
      <c r="O64" s="223"/>
      <c r="P64" s="223"/>
    </row>
    <row r="65" spans="1:16" s="41" customFormat="1" ht="12.75" customHeight="1">
      <c r="A65" s="36"/>
      <c r="B65" s="63"/>
      <c r="C65" s="63"/>
      <c r="D65" s="63"/>
      <c r="E65" s="223"/>
      <c r="F65" s="223"/>
      <c r="G65" s="223"/>
      <c r="H65" s="228"/>
      <c r="I65" s="229"/>
      <c r="J65" s="223"/>
      <c r="K65" s="223"/>
      <c r="L65" s="223"/>
      <c r="M65" s="234"/>
      <c r="N65" s="223"/>
      <c r="O65" s="223"/>
      <c r="P65" s="223"/>
    </row>
    <row r="66" spans="1:16" s="41" customFormat="1" ht="12.75" customHeight="1">
      <c r="A66" s="36"/>
      <c r="B66" s="63"/>
      <c r="C66" s="63"/>
      <c r="D66" s="63"/>
      <c r="E66" s="223"/>
      <c r="F66" s="223"/>
      <c r="G66" s="223"/>
      <c r="H66" s="228"/>
      <c r="I66" s="229"/>
      <c r="J66" s="223"/>
      <c r="K66" s="223"/>
      <c r="L66" s="223"/>
      <c r="M66" s="234"/>
      <c r="N66" s="223"/>
      <c r="O66" s="223"/>
      <c r="P66" s="223"/>
    </row>
    <row r="67" spans="1:16" s="41" customFormat="1" ht="12.75" customHeight="1">
      <c r="A67" s="36"/>
      <c r="B67" s="63"/>
      <c r="C67" s="63"/>
      <c r="D67" s="63"/>
      <c r="E67" s="223"/>
      <c r="F67" s="223"/>
      <c r="G67" s="223"/>
      <c r="H67" s="228"/>
      <c r="I67" s="229"/>
      <c r="J67" s="223"/>
      <c r="K67" s="223"/>
      <c r="L67" s="223"/>
      <c r="M67" s="234"/>
      <c r="N67" s="223"/>
      <c r="O67" s="223"/>
      <c r="P67" s="223"/>
    </row>
    <row r="68" spans="1:16" s="41" customFormat="1" ht="12.75" customHeight="1">
      <c r="A68" s="36"/>
      <c r="B68" s="63"/>
      <c r="C68" s="63"/>
      <c r="D68" s="63"/>
      <c r="E68" s="223"/>
      <c r="F68" s="223"/>
      <c r="G68" s="223"/>
      <c r="H68" s="228"/>
      <c r="I68" s="229"/>
      <c r="J68" s="223"/>
      <c r="K68" s="223"/>
      <c r="L68" s="223"/>
      <c r="M68" s="234"/>
      <c r="N68" s="223"/>
      <c r="O68" s="223"/>
      <c r="P68" s="223"/>
    </row>
    <row r="69" spans="1:16" s="41" customFormat="1" ht="12.75" customHeight="1">
      <c r="A69" s="36"/>
      <c r="B69" s="63"/>
      <c r="C69" s="63"/>
      <c r="D69" s="63"/>
      <c r="E69" s="223"/>
      <c r="F69" s="223"/>
      <c r="G69" s="223"/>
      <c r="H69" s="228"/>
      <c r="I69" s="229"/>
      <c r="J69" s="223"/>
      <c r="K69" s="223"/>
      <c r="L69" s="223"/>
      <c r="M69" s="234"/>
      <c r="N69" s="223"/>
      <c r="O69" s="223"/>
      <c r="P69" s="223"/>
    </row>
    <row r="70" spans="1:16" s="41" customFormat="1" ht="12.75" customHeight="1">
      <c r="A70" s="36"/>
      <c r="B70" s="63"/>
      <c r="C70" s="63"/>
      <c r="D70" s="63"/>
      <c r="E70" s="223"/>
      <c r="F70" s="223"/>
      <c r="G70" s="223"/>
      <c r="H70" s="228"/>
      <c r="I70" s="229"/>
      <c r="J70" s="223"/>
      <c r="K70" s="223"/>
      <c r="L70" s="223"/>
      <c r="M70" s="234"/>
      <c r="N70" s="223"/>
      <c r="O70" s="223"/>
      <c r="P70" s="223"/>
    </row>
    <row r="71" spans="1:16" s="41" customFormat="1" ht="12.75" customHeight="1">
      <c r="A71" s="36"/>
      <c r="B71" s="63"/>
      <c r="C71" s="63"/>
      <c r="D71" s="63"/>
      <c r="E71" s="223"/>
      <c r="F71" s="223"/>
      <c r="G71" s="223"/>
      <c r="H71" s="228"/>
      <c r="I71" s="229"/>
      <c r="J71" s="223"/>
      <c r="K71" s="223"/>
      <c r="L71" s="223"/>
      <c r="M71" s="234"/>
      <c r="N71" s="223"/>
      <c r="O71" s="223"/>
      <c r="P71" s="223"/>
    </row>
    <row r="72" spans="1:16" s="41" customFormat="1" ht="12.75" customHeight="1">
      <c r="A72" s="36"/>
      <c r="B72" s="63"/>
      <c r="C72" s="63"/>
      <c r="D72" s="63"/>
      <c r="E72" s="223"/>
      <c r="F72" s="223"/>
      <c r="G72" s="223"/>
      <c r="H72" s="228"/>
      <c r="I72" s="229"/>
      <c r="J72" s="223"/>
      <c r="K72" s="223"/>
      <c r="L72" s="223"/>
      <c r="M72" s="234"/>
      <c r="N72" s="223"/>
      <c r="O72" s="223"/>
      <c r="P72" s="223"/>
    </row>
    <row r="73" spans="1:16" s="41" customFormat="1" ht="12.75" customHeight="1">
      <c r="A73" s="36"/>
      <c r="B73" s="63"/>
      <c r="C73" s="63"/>
      <c r="D73" s="63"/>
      <c r="E73" s="223"/>
      <c r="F73" s="223"/>
      <c r="G73" s="223"/>
      <c r="H73" s="228"/>
      <c r="I73" s="229"/>
      <c r="J73" s="223"/>
      <c r="K73" s="223"/>
      <c r="L73" s="223"/>
      <c r="M73" s="234"/>
      <c r="N73" s="223"/>
      <c r="O73" s="223"/>
      <c r="P73" s="223"/>
    </row>
    <row r="74" spans="1:16" s="41" customFormat="1" ht="12.75" customHeight="1">
      <c r="A74" s="36"/>
      <c r="B74" s="63"/>
      <c r="C74" s="63"/>
      <c r="D74" s="63"/>
      <c r="E74" s="223"/>
      <c r="F74" s="223"/>
      <c r="G74" s="223"/>
      <c r="H74" s="228"/>
      <c r="I74" s="229"/>
      <c r="J74" s="223"/>
      <c r="K74" s="223"/>
      <c r="L74" s="223"/>
      <c r="M74" s="234"/>
      <c r="N74" s="223"/>
      <c r="O74" s="223"/>
      <c r="P74" s="223"/>
    </row>
    <row r="75" spans="1:16" s="41" customFormat="1" ht="12.75" customHeight="1">
      <c r="A75" s="36"/>
      <c r="B75" s="63"/>
      <c r="C75" s="63"/>
      <c r="D75" s="63"/>
      <c r="E75" s="223"/>
      <c r="F75" s="223"/>
      <c r="G75" s="223"/>
      <c r="H75" s="228"/>
      <c r="I75" s="229"/>
      <c r="J75" s="223"/>
      <c r="K75" s="223"/>
      <c r="L75" s="223"/>
      <c r="M75" s="234"/>
      <c r="N75" s="223"/>
      <c r="O75" s="223"/>
      <c r="P75" s="223"/>
    </row>
    <row r="76" spans="1:16" s="41" customFormat="1" ht="12.75" customHeight="1">
      <c r="A76" s="36"/>
      <c r="B76" s="63"/>
      <c r="C76" s="63"/>
      <c r="D76" s="63"/>
      <c r="E76" s="223"/>
      <c r="F76" s="223"/>
      <c r="G76" s="223"/>
      <c r="H76" s="228"/>
      <c r="I76" s="229"/>
      <c r="J76" s="223"/>
      <c r="K76" s="223"/>
      <c r="L76" s="223"/>
      <c r="M76" s="234"/>
      <c r="N76" s="223"/>
      <c r="O76" s="223"/>
      <c r="P76" s="223"/>
    </row>
    <row r="77" spans="1:16" s="41" customFormat="1" ht="12.75" customHeight="1">
      <c r="A77" s="36"/>
      <c r="B77" s="63"/>
      <c r="C77" s="63"/>
      <c r="D77" s="63"/>
      <c r="E77" s="223"/>
      <c r="F77" s="223"/>
      <c r="G77" s="223"/>
      <c r="H77" s="228"/>
      <c r="I77" s="229"/>
      <c r="J77" s="223"/>
      <c r="K77" s="223"/>
      <c r="L77" s="223"/>
      <c r="M77" s="234"/>
      <c r="N77" s="223"/>
      <c r="O77" s="223"/>
      <c r="P77" s="223"/>
    </row>
    <row r="78" spans="1:16" s="41" customFormat="1" ht="12.75" customHeight="1">
      <c r="A78" s="36"/>
      <c r="B78" s="63"/>
      <c r="C78" s="63"/>
      <c r="D78" s="63"/>
      <c r="E78" s="223"/>
      <c r="F78" s="223"/>
      <c r="G78" s="223"/>
      <c r="H78" s="228"/>
      <c r="I78" s="229"/>
      <c r="J78" s="223"/>
      <c r="K78" s="223"/>
      <c r="L78" s="223"/>
      <c r="M78" s="234"/>
      <c r="N78" s="223"/>
      <c r="O78" s="223"/>
      <c r="P78" s="223"/>
    </row>
    <row r="79" spans="1:16" s="41" customFormat="1" ht="12.75" customHeight="1">
      <c r="A79" s="36"/>
      <c r="B79" s="63"/>
      <c r="C79" s="63"/>
      <c r="D79" s="63"/>
      <c r="E79" s="223"/>
      <c r="F79" s="223"/>
      <c r="G79" s="223"/>
      <c r="H79" s="228"/>
      <c r="I79" s="229"/>
      <c r="J79" s="223"/>
      <c r="K79" s="223"/>
      <c r="L79" s="223"/>
      <c r="M79" s="234"/>
      <c r="N79" s="223"/>
      <c r="O79" s="223"/>
      <c r="P79" s="223"/>
    </row>
    <row r="80" spans="1:16" s="41" customFormat="1" ht="12.75" customHeight="1">
      <c r="A80" s="36"/>
      <c r="B80" s="63"/>
      <c r="C80" s="63"/>
      <c r="D80" s="63"/>
      <c r="E80" s="223"/>
      <c r="F80" s="223"/>
      <c r="G80" s="223"/>
      <c r="H80" s="228"/>
      <c r="I80" s="229"/>
      <c r="J80" s="223"/>
      <c r="K80" s="223"/>
      <c r="L80" s="223"/>
      <c r="M80" s="234"/>
      <c r="N80" s="223"/>
      <c r="O80" s="223"/>
      <c r="P80" s="223"/>
    </row>
    <row r="81" spans="1:16" s="41" customFormat="1" ht="12.75" customHeight="1">
      <c r="A81" s="36"/>
      <c r="B81" s="63"/>
      <c r="C81" s="63"/>
      <c r="D81" s="63"/>
      <c r="E81" s="223"/>
      <c r="F81" s="223"/>
      <c r="G81" s="223"/>
      <c r="H81" s="228"/>
      <c r="I81" s="229"/>
      <c r="J81" s="223"/>
      <c r="K81" s="223"/>
      <c r="L81" s="223"/>
      <c r="M81" s="234"/>
      <c r="N81" s="223"/>
      <c r="O81" s="223"/>
      <c r="P81" s="223"/>
    </row>
    <row r="82" spans="1:16" s="41" customFormat="1" ht="12.75" customHeight="1">
      <c r="A82" s="36"/>
      <c r="B82" s="63"/>
      <c r="C82" s="63"/>
      <c r="D82" s="63"/>
      <c r="E82" s="223"/>
      <c r="F82" s="223"/>
      <c r="G82" s="223"/>
      <c r="H82" s="228"/>
      <c r="I82" s="229"/>
      <c r="J82" s="223"/>
      <c r="K82" s="223"/>
      <c r="L82" s="223"/>
      <c r="M82" s="234"/>
      <c r="N82" s="223"/>
      <c r="O82" s="223"/>
      <c r="P82" s="223"/>
    </row>
    <row r="83" spans="1:16" s="41" customFormat="1" ht="12.75" customHeight="1">
      <c r="A83" s="36"/>
      <c r="B83" s="63"/>
      <c r="C83" s="63"/>
      <c r="D83" s="63"/>
      <c r="E83" s="223"/>
      <c r="F83" s="223"/>
      <c r="G83" s="223"/>
      <c r="H83" s="228"/>
      <c r="I83" s="229"/>
      <c r="J83" s="223"/>
      <c r="K83" s="223"/>
      <c r="L83" s="223"/>
      <c r="M83" s="234"/>
      <c r="N83" s="223"/>
      <c r="O83" s="223"/>
      <c r="P83" s="223"/>
    </row>
    <row r="84" spans="1:16" s="41" customFormat="1" ht="12.75" customHeight="1">
      <c r="A84" s="36"/>
      <c r="B84" s="63"/>
      <c r="C84" s="63"/>
      <c r="D84" s="63"/>
      <c r="E84" s="223"/>
      <c r="F84" s="223"/>
      <c r="G84" s="223"/>
      <c r="H84" s="228"/>
      <c r="I84" s="229"/>
      <c r="J84" s="223"/>
      <c r="K84" s="223"/>
      <c r="L84" s="223"/>
      <c r="M84" s="234"/>
      <c r="N84" s="223"/>
      <c r="O84" s="223"/>
      <c r="P84" s="223"/>
    </row>
    <row r="85" spans="1:16" s="41" customFormat="1" ht="12.75" customHeight="1">
      <c r="A85" s="36"/>
      <c r="B85" s="63"/>
      <c r="C85" s="63"/>
      <c r="D85" s="63"/>
      <c r="E85" s="223"/>
      <c r="F85" s="223"/>
      <c r="G85" s="223"/>
      <c r="H85" s="228"/>
      <c r="I85" s="229"/>
      <c r="J85" s="223"/>
      <c r="K85" s="223"/>
      <c r="L85" s="223"/>
      <c r="M85" s="234"/>
      <c r="N85" s="223"/>
      <c r="O85" s="223"/>
      <c r="P85" s="223"/>
    </row>
    <row r="86" spans="1:16" s="41" customFormat="1" ht="12.75" customHeight="1">
      <c r="A86" s="36"/>
      <c r="B86" s="63"/>
      <c r="C86" s="63"/>
      <c r="D86" s="63"/>
      <c r="E86" s="223"/>
      <c r="F86" s="223"/>
      <c r="G86" s="223"/>
      <c r="H86" s="228"/>
      <c r="I86" s="229"/>
      <c r="J86" s="223"/>
      <c r="K86" s="223"/>
      <c r="L86" s="223"/>
      <c r="M86" s="234"/>
      <c r="N86" s="223"/>
      <c r="O86" s="223"/>
      <c r="P86" s="223"/>
    </row>
    <row r="87" spans="1:16" s="41" customFormat="1" ht="12.75" customHeight="1">
      <c r="A87" s="36"/>
      <c r="B87" s="63"/>
      <c r="C87" s="63"/>
      <c r="D87" s="63"/>
      <c r="E87" s="223"/>
      <c r="F87" s="223"/>
      <c r="G87" s="223"/>
      <c r="H87" s="228"/>
      <c r="I87" s="229"/>
      <c r="J87" s="223"/>
      <c r="K87" s="223"/>
      <c r="L87" s="223"/>
      <c r="M87" s="234"/>
      <c r="N87" s="223"/>
      <c r="O87" s="223"/>
      <c r="P87" s="223"/>
    </row>
    <row r="88" spans="1:16" s="41" customFormat="1" ht="12.75" customHeight="1">
      <c r="A88" s="36"/>
      <c r="B88" s="63"/>
      <c r="C88" s="63"/>
      <c r="D88" s="63"/>
      <c r="E88" s="223"/>
      <c r="F88" s="223"/>
      <c r="G88" s="223"/>
      <c r="H88" s="228"/>
      <c r="I88" s="229"/>
      <c r="J88" s="223"/>
      <c r="K88" s="223"/>
      <c r="L88" s="223"/>
      <c r="M88" s="234"/>
      <c r="N88" s="223"/>
      <c r="O88" s="223"/>
      <c r="P88" s="223"/>
    </row>
    <row r="89" spans="1:16" s="41" customFormat="1" ht="12.75" customHeight="1">
      <c r="A89" s="36"/>
      <c r="B89" s="63"/>
      <c r="C89" s="63"/>
      <c r="D89" s="63"/>
      <c r="E89" s="223"/>
      <c r="F89" s="223"/>
      <c r="G89" s="223"/>
      <c r="H89" s="228"/>
      <c r="I89" s="229"/>
      <c r="J89" s="223"/>
      <c r="K89" s="223"/>
      <c r="L89" s="223"/>
      <c r="M89" s="234"/>
      <c r="N89" s="223"/>
      <c r="O89" s="223"/>
      <c r="P89" s="223"/>
    </row>
    <row r="90" spans="1:16" s="41" customFormat="1" ht="12.75" customHeight="1">
      <c r="A90" s="36"/>
      <c r="B90" s="63"/>
      <c r="C90" s="63"/>
      <c r="D90" s="63"/>
      <c r="E90" s="223"/>
      <c r="F90" s="223"/>
      <c r="G90" s="223"/>
      <c r="H90" s="228"/>
      <c r="I90" s="229"/>
      <c r="J90" s="223"/>
      <c r="K90" s="223"/>
      <c r="L90" s="223"/>
      <c r="M90" s="234"/>
      <c r="N90" s="223"/>
      <c r="O90" s="223"/>
      <c r="P90" s="223"/>
    </row>
    <row r="91" spans="1:16" s="41" customFormat="1" ht="12.75" customHeight="1">
      <c r="A91" s="36"/>
      <c r="B91" s="63"/>
      <c r="C91" s="63"/>
      <c r="D91" s="63"/>
      <c r="E91" s="223"/>
      <c r="F91" s="223"/>
      <c r="G91" s="223"/>
      <c r="H91" s="228"/>
      <c r="I91" s="229"/>
      <c r="J91" s="223"/>
      <c r="K91" s="223"/>
      <c r="L91" s="223"/>
      <c r="M91" s="234"/>
      <c r="N91" s="223"/>
      <c r="O91" s="223"/>
      <c r="P91" s="223"/>
    </row>
    <row r="92" spans="1:16" s="41" customFormat="1" ht="12.75" customHeight="1">
      <c r="A92" s="36"/>
      <c r="B92" s="63"/>
      <c r="C92" s="63"/>
      <c r="D92" s="63"/>
      <c r="E92" s="223"/>
      <c r="F92" s="223"/>
      <c r="G92" s="223"/>
      <c r="H92" s="228"/>
      <c r="I92" s="229"/>
      <c r="J92" s="223"/>
      <c r="K92" s="223"/>
      <c r="L92" s="223"/>
      <c r="M92" s="234"/>
      <c r="N92" s="223"/>
      <c r="O92" s="223"/>
      <c r="P92" s="223"/>
    </row>
    <row r="93" spans="1:16" s="41" customFormat="1" ht="12.75" customHeight="1">
      <c r="A93" s="36"/>
      <c r="B93" s="63"/>
      <c r="C93" s="63"/>
      <c r="D93" s="63"/>
      <c r="E93" s="223"/>
      <c r="F93" s="223"/>
      <c r="G93" s="223"/>
      <c r="H93" s="228"/>
      <c r="I93" s="229"/>
      <c r="J93" s="223"/>
      <c r="K93" s="223"/>
      <c r="L93" s="223"/>
      <c r="M93" s="234"/>
      <c r="N93" s="223"/>
      <c r="O93" s="223"/>
      <c r="P93" s="223"/>
    </row>
    <row r="94" spans="1:16" s="41" customFormat="1" ht="12.75" customHeight="1">
      <c r="A94" s="36"/>
      <c r="B94" s="63"/>
      <c r="C94" s="63"/>
      <c r="D94" s="63"/>
      <c r="E94" s="223"/>
      <c r="F94" s="223"/>
      <c r="G94" s="223"/>
      <c r="H94" s="228"/>
      <c r="I94" s="229"/>
      <c r="J94" s="223"/>
      <c r="K94" s="223"/>
      <c r="L94" s="223"/>
      <c r="M94" s="234"/>
      <c r="N94" s="223"/>
      <c r="O94" s="223"/>
      <c r="P94" s="223"/>
    </row>
    <row r="95" spans="1:16" s="41" customFormat="1" ht="12.75" customHeight="1">
      <c r="A95" s="36"/>
      <c r="B95" s="63"/>
      <c r="C95" s="63"/>
      <c r="D95" s="63"/>
      <c r="E95" s="223"/>
      <c r="F95" s="223"/>
      <c r="G95" s="223"/>
      <c r="H95" s="228"/>
      <c r="I95" s="229"/>
      <c r="J95" s="223"/>
      <c r="K95" s="223"/>
      <c r="L95" s="223"/>
      <c r="M95" s="234"/>
      <c r="N95" s="223"/>
      <c r="O95" s="223"/>
      <c r="P95" s="223"/>
    </row>
    <row r="96" spans="1:16" s="41" customFormat="1" ht="12.75" customHeight="1">
      <c r="A96" s="36"/>
      <c r="B96" s="63"/>
      <c r="C96" s="63"/>
      <c r="D96" s="63"/>
      <c r="E96" s="223"/>
      <c r="F96" s="223"/>
      <c r="G96" s="223"/>
      <c r="H96" s="228"/>
      <c r="I96" s="229"/>
      <c r="J96" s="223"/>
      <c r="K96" s="223"/>
      <c r="L96" s="223"/>
      <c r="M96" s="234"/>
      <c r="N96" s="223"/>
      <c r="O96" s="223"/>
      <c r="P96" s="223"/>
    </row>
    <row r="97" spans="1:16" s="41" customFormat="1" ht="12.75" customHeight="1">
      <c r="A97" s="36"/>
      <c r="B97" s="63"/>
      <c r="C97" s="63"/>
      <c r="D97" s="63"/>
      <c r="E97" s="223"/>
      <c r="F97" s="223"/>
      <c r="G97" s="223"/>
      <c r="H97" s="228"/>
      <c r="I97" s="229"/>
      <c r="J97" s="223"/>
      <c r="K97" s="223"/>
      <c r="L97" s="223"/>
      <c r="M97" s="234"/>
      <c r="N97" s="223"/>
      <c r="O97" s="223"/>
      <c r="P97" s="223"/>
    </row>
    <row r="98" spans="1:16" s="41" customFormat="1" ht="12.75" customHeight="1">
      <c r="A98" s="36"/>
      <c r="B98" s="63"/>
      <c r="C98" s="63"/>
      <c r="D98" s="63"/>
      <c r="E98" s="223"/>
      <c r="F98" s="223"/>
      <c r="G98" s="223"/>
      <c r="H98" s="228"/>
      <c r="I98" s="229"/>
      <c r="J98" s="223"/>
      <c r="K98" s="223"/>
      <c r="L98" s="223"/>
      <c r="M98" s="234"/>
      <c r="N98" s="223"/>
      <c r="O98" s="223"/>
      <c r="P98" s="223"/>
    </row>
    <row r="99" spans="1:16" s="41" customFormat="1" ht="12.75" customHeight="1">
      <c r="A99" s="36"/>
      <c r="B99" s="63"/>
      <c r="C99" s="63"/>
      <c r="D99" s="63"/>
      <c r="E99" s="223"/>
      <c r="F99" s="223"/>
      <c r="G99" s="223"/>
      <c r="H99" s="228"/>
      <c r="I99" s="229"/>
      <c r="J99" s="223"/>
      <c r="K99" s="223"/>
      <c r="L99" s="223"/>
      <c r="M99" s="234"/>
      <c r="N99" s="223"/>
      <c r="O99" s="223"/>
      <c r="P99" s="223"/>
    </row>
    <row r="100" spans="1:16" s="41" customFormat="1" ht="12.75" customHeight="1">
      <c r="A100" s="36"/>
      <c r="B100" s="63"/>
      <c r="C100" s="63"/>
      <c r="D100" s="63"/>
      <c r="E100" s="223"/>
      <c r="F100" s="223"/>
      <c r="G100" s="223"/>
      <c r="H100" s="228"/>
      <c r="I100" s="229"/>
      <c r="J100" s="223"/>
      <c r="K100" s="223"/>
      <c r="L100" s="223"/>
      <c r="M100" s="234"/>
      <c r="N100" s="223"/>
      <c r="O100" s="223"/>
      <c r="P100" s="223"/>
    </row>
    <row r="101" spans="1:16" s="41" customFormat="1" ht="12.75" customHeight="1">
      <c r="A101" s="36"/>
      <c r="B101" s="63"/>
      <c r="C101" s="63"/>
      <c r="D101" s="63"/>
      <c r="E101" s="223"/>
      <c r="F101" s="223"/>
      <c r="G101" s="223"/>
      <c r="H101" s="228"/>
      <c r="I101" s="229"/>
      <c r="J101" s="223"/>
      <c r="K101" s="223"/>
      <c r="L101" s="223"/>
      <c r="M101" s="234"/>
      <c r="N101" s="223"/>
      <c r="O101" s="223"/>
      <c r="P101" s="223"/>
    </row>
    <row r="102" spans="1:16" s="41" customFormat="1" ht="12.75" customHeight="1">
      <c r="A102" s="36"/>
      <c r="B102" s="63"/>
      <c r="C102" s="63"/>
      <c r="D102" s="63"/>
      <c r="E102" s="223"/>
      <c r="F102" s="223"/>
      <c r="G102" s="223"/>
      <c r="H102" s="228"/>
      <c r="I102" s="229"/>
      <c r="J102" s="223"/>
      <c r="K102" s="223"/>
      <c r="L102" s="223"/>
      <c r="M102" s="234"/>
      <c r="N102" s="223"/>
      <c r="O102" s="223"/>
      <c r="P102" s="223"/>
    </row>
    <row r="103" spans="1:16" s="41" customFormat="1" ht="12.75" customHeight="1">
      <c r="A103" s="36"/>
      <c r="B103" s="63"/>
      <c r="C103" s="63"/>
      <c r="D103" s="63"/>
      <c r="E103" s="223"/>
      <c r="F103" s="223"/>
      <c r="G103" s="223"/>
      <c r="H103" s="228"/>
      <c r="I103" s="229"/>
      <c r="J103" s="223"/>
      <c r="K103" s="223"/>
      <c r="L103" s="223"/>
      <c r="M103" s="234"/>
      <c r="N103" s="223"/>
      <c r="O103" s="223"/>
      <c r="P103" s="223"/>
    </row>
    <row r="104" spans="1:16" s="41" customFormat="1" ht="12.75" customHeight="1">
      <c r="A104" s="36"/>
      <c r="B104" s="63"/>
      <c r="C104" s="63"/>
      <c r="D104" s="63"/>
      <c r="E104" s="223"/>
      <c r="F104" s="223"/>
      <c r="G104" s="223"/>
      <c r="H104" s="228"/>
      <c r="I104" s="229"/>
      <c r="J104" s="223"/>
      <c r="K104" s="223"/>
      <c r="L104" s="223"/>
      <c r="M104" s="234"/>
      <c r="N104" s="223"/>
      <c r="O104" s="223"/>
      <c r="P104" s="223"/>
    </row>
    <row r="105" spans="1:16" s="41" customFormat="1" ht="12.75" customHeight="1">
      <c r="A105" s="36"/>
      <c r="B105" s="63"/>
      <c r="C105" s="63"/>
      <c r="D105" s="63"/>
      <c r="E105" s="223"/>
      <c r="F105" s="223"/>
      <c r="G105" s="223"/>
      <c r="H105" s="228"/>
      <c r="I105" s="229"/>
      <c r="J105" s="223"/>
      <c r="K105" s="223"/>
      <c r="L105" s="223"/>
      <c r="M105" s="234"/>
      <c r="N105" s="223"/>
      <c r="O105" s="223"/>
      <c r="P105" s="223"/>
    </row>
    <row r="106" spans="1:16" s="41" customFormat="1" ht="12.75" customHeight="1">
      <c r="A106" s="36"/>
      <c r="B106" s="63"/>
      <c r="C106" s="63"/>
      <c r="D106" s="63"/>
      <c r="E106" s="223"/>
      <c r="F106" s="223"/>
      <c r="G106" s="223"/>
      <c r="H106" s="228"/>
      <c r="I106" s="229"/>
      <c r="J106" s="223"/>
      <c r="K106" s="223"/>
      <c r="L106" s="223"/>
      <c r="M106" s="234"/>
      <c r="N106" s="223"/>
      <c r="O106" s="223"/>
      <c r="P106" s="223"/>
    </row>
    <row r="107" spans="1:16" s="41" customFormat="1" ht="12.75" customHeight="1">
      <c r="A107" s="36"/>
      <c r="B107" s="63"/>
      <c r="C107" s="63"/>
      <c r="D107" s="63"/>
      <c r="E107" s="223"/>
      <c r="F107" s="223"/>
      <c r="G107" s="223"/>
      <c r="H107" s="228"/>
      <c r="I107" s="229"/>
      <c r="J107" s="223"/>
      <c r="K107" s="223"/>
      <c r="L107" s="223"/>
      <c r="M107" s="234"/>
      <c r="N107" s="223"/>
      <c r="O107" s="223"/>
      <c r="P107" s="223"/>
    </row>
    <row r="108" spans="1:16" s="41" customFormat="1" ht="12.75" customHeight="1">
      <c r="A108" s="36"/>
      <c r="B108" s="63"/>
      <c r="C108" s="63"/>
      <c r="D108" s="63"/>
      <c r="E108" s="223"/>
      <c r="F108" s="223"/>
      <c r="G108" s="223"/>
      <c r="H108" s="228"/>
      <c r="I108" s="229"/>
      <c r="J108" s="223"/>
      <c r="K108" s="223"/>
      <c r="L108" s="223"/>
      <c r="M108" s="234"/>
      <c r="N108" s="223"/>
      <c r="O108" s="223"/>
      <c r="P108" s="223"/>
    </row>
    <row r="109" spans="1:16" s="41" customFormat="1" ht="12.75" customHeight="1">
      <c r="A109" s="36"/>
      <c r="B109" s="63"/>
      <c r="C109" s="63"/>
      <c r="D109" s="63"/>
      <c r="E109" s="223"/>
      <c r="F109" s="223"/>
      <c r="G109" s="223"/>
      <c r="H109" s="228"/>
      <c r="I109" s="229"/>
      <c r="J109" s="223"/>
      <c r="K109" s="223"/>
      <c r="L109" s="223"/>
      <c r="M109" s="234"/>
      <c r="N109" s="223"/>
      <c r="O109" s="223"/>
      <c r="P109" s="223"/>
    </row>
    <row r="110" spans="1:16" s="41" customFormat="1" ht="12.75" customHeight="1">
      <c r="A110" s="36"/>
      <c r="B110" s="63"/>
      <c r="C110" s="63"/>
      <c r="D110" s="63"/>
      <c r="E110" s="223"/>
      <c r="F110" s="223"/>
      <c r="G110" s="223"/>
      <c r="H110" s="228"/>
      <c r="I110" s="229"/>
      <c r="J110" s="223"/>
      <c r="K110" s="223"/>
      <c r="L110" s="223"/>
      <c r="M110" s="234"/>
      <c r="N110" s="223"/>
      <c r="O110" s="223"/>
      <c r="P110" s="223"/>
    </row>
    <row r="111" spans="1:16" s="41" customFormat="1" ht="12.75" customHeight="1">
      <c r="A111" s="36"/>
      <c r="B111" s="63"/>
      <c r="C111" s="63"/>
      <c r="D111" s="63"/>
      <c r="E111" s="223"/>
      <c r="F111" s="223"/>
      <c r="G111" s="223"/>
      <c r="H111" s="228"/>
      <c r="I111" s="229"/>
      <c r="J111" s="223"/>
      <c r="K111" s="223"/>
      <c r="L111" s="223"/>
      <c r="M111" s="234"/>
      <c r="N111" s="223"/>
      <c r="O111" s="223"/>
      <c r="P111" s="223"/>
    </row>
    <row r="112" spans="1:16" s="41" customFormat="1" ht="12.75" customHeight="1">
      <c r="A112" s="36"/>
      <c r="B112" s="63"/>
      <c r="C112" s="63"/>
      <c r="D112" s="63"/>
      <c r="E112" s="223"/>
      <c r="F112" s="223"/>
      <c r="G112" s="223"/>
      <c r="H112" s="228"/>
      <c r="I112" s="229"/>
      <c r="J112" s="223"/>
      <c r="K112" s="223"/>
      <c r="L112" s="223"/>
      <c r="M112" s="234"/>
      <c r="N112" s="223"/>
      <c r="O112" s="223"/>
      <c r="P112" s="223"/>
    </row>
    <row r="113" spans="1:16" s="41" customFormat="1" ht="12.75" customHeight="1">
      <c r="A113" s="36"/>
      <c r="B113" s="63"/>
      <c r="C113" s="63"/>
      <c r="D113" s="63"/>
      <c r="E113" s="223"/>
      <c r="F113" s="223"/>
      <c r="G113" s="223"/>
      <c r="H113" s="228"/>
      <c r="I113" s="229"/>
      <c r="J113" s="223"/>
      <c r="K113" s="223"/>
      <c r="L113" s="223"/>
      <c r="M113" s="234"/>
      <c r="N113" s="223"/>
      <c r="O113" s="223"/>
      <c r="P113" s="223"/>
    </row>
    <row r="114" spans="1:16" s="41" customFormat="1" ht="12.75" customHeight="1">
      <c r="A114" s="36"/>
      <c r="B114" s="63"/>
      <c r="C114" s="63"/>
      <c r="D114" s="63"/>
      <c r="E114" s="223"/>
      <c r="F114" s="223"/>
      <c r="G114" s="223"/>
      <c r="H114" s="228"/>
      <c r="I114" s="229"/>
      <c r="J114" s="223"/>
      <c r="K114" s="223"/>
      <c r="L114" s="223"/>
      <c r="M114" s="234"/>
      <c r="N114" s="223"/>
      <c r="O114" s="223"/>
      <c r="P114" s="223"/>
    </row>
    <row r="115" spans="1:16" s="41" customFormat="1" ht="12.75" customHeight="1">
      <c r="A115" s="36"/>
      <c r="B115" s="63"/>
      <c r="C115" s="63"/>
      <c r="D115" s="63"/>
      <c r="E115" s="223"/>
      <c r="F115" s="223"/>
      <c r="G115" s="223"/>
      <c r="H115" s="228"/>
      <c r="I115" s="229"/>
      <c r="J115" s="223"/>
      <c r="K115" s="223"/>
      <c r="L115" s="223"/>
      <c r="M115" s="234"/>
      <c r="N115" s="223"/>
      <c r="O115" s="223"/>
      <c r="P115" s="223"/>
    </row>
    <row r="116" spans="1:16" s="41" customFormat="1" ht="12.75" customHeight="1">
      <c r="A116" s="36"/>
      <c r="B116" s="63"/>
      <c r="C116" s="63"/>
      <c r="D116" s="63"/>
      <c r="E116" s="223"/>
      <c r="F116" s="223"/>
      <c r="G116" s="223"/>
      <c r="H116" s="228"/>
      <c r="I116" s="229"/>
      <c r="J116" s="223"/>
      <c r="K116" s="223"/>
      <c r="L116" s="223"/>
      <c r="M116" s="234"/>
      <c r="N116" s="223"/>
      <c r="O116" s="223"/>
      <c r="P116" s="223"/>
    </row>
    <row r="117" spans="1:16" s="41" customFormat="1" ht="12.75" customHeight="1">
      <c r="A117" s="36"/>
      <c r="B117" s="63"/>
      <c r="C117" s="63"/>
      <c r="D117" s="63"/>
      <c r="E117" s="223"/>
      <c r="F117" s="223"/>
      <c r="G117" s="223"/>
      <c r="H117" s="228"/>
      <c r="I117" s="229"/>
      <c r="J117" s="223"/>
      <c r="K117" s="223"/>
      <c r="L117" s="223"/>
      <c r="M117" s="234"/>
      <c r="N117" s="223"/>
      <c r="O117" s="223"/>
      <c r="P117" s="223"/>
    </row>
    <row r="118" spans="1:16" s="41" customFormat="1" ht="12.75" customHeight="1">
      <c r="A118" s="36"/>
      <c r="B118" s="63"/>
      <c r="C118" s="63"/>
      <c r="D118" s="63"/>
      <c r="E118" s="223"/>
      <c r="F118" s="223"/>
      <c r="G118" s="223"/>
      <c r="H118" s="228"/>
      <c r="I118" s="229"/>
      <c r="J118" s="223"/>
      <c r="K118" s="223"/>
      <c r="L118" s="223"/>
      <c r="M118" s="234"/>
      <c r="N118" s="223"/>
      <c r="O118" s="223"/>
      <c r="P118" s="223"/>
    </row>
    <row r="119" spans="1:16" s="41" customFormat="1" ht="12.75" customHeight="1">
      <c r="A119" s="36"/>
      <c r="B119" s="64"/>
      <c r="E119" s="223"/>
      <c r="F119" s="223"/>
      <c r="G119" s="223"/>
      <c r="H119" s="228"/>
      <c r="I119" s="229"/>
      <c r="J119" s="223"/>
      <c r="K119" s="223"/>
      <c r="L119" s="223"/>
      <c r="M119" s="234"/>
      <c r="N119" s="223"/>
      <c r="O119" s="223"/>
      <c r="P119" s="223"/>
    </row>
    <row r="120" spans="1:16" s="41" customFormat="1" ht="12.75" customHeight="1">
      <c r="A120" s="36"/>
      <c r="B120" s="64"/>
      <c r="E120" s="223"/>
      <c r="F120" s="223"/>
      <c r="G120" s="223"/>
      <c r="H120" s="228"/>
      <c r="I120" s="229"/>
      <c r="J120" s="223"/>
      <c r="K120" s="223"/>
      <c r="L120" s="223"/>
      <c r="M120" s="234"/>
      <c r="N120" s="223"/>
      <c r="O120" s="223"/>
      <c r="P120" s="223"/>
    </row>
    <row r="121" spans="1:16" s="41" customFormat="1" ht="12.75" customHeight="1">
      <c r="A121" s="36"/>
      <c r="B121" s="64"/>
      <c r="E121" s="223"/>
      <c r="F121" s="223"/>
      <c r="G121" s="223"/>
      <c r="H121" s="228"/>
      <c r="I121" s="229"/>
      <c r="J121" s="223"/>
      <c r="K121" s="223"/>
      <c r="L121" s="223"/>
      <c r="M121" s="234"/>
      <c r="N121" s="223"/>
      <c r="O121" s="223"/>
      <c r="P121" s="223"/>
    </row>
    <row r="122" spans="1:16" s="41" customFormat="1" ht="12.75" customHeight="1">
      <c r="A122" s="36"/>
      <c r="B122" s="64"/>
      <c r="E122" s="223"/>
      <c r="F122" s="223"/>
      <c r="G122" s="223"/>
      <c r="H122" s="228"/>
      <c r="I122" s="229"/>
      <c r="J122" s="223"/>
      <c r="K122" s="223"/>
      <c r="L122" s="223"/>
      <c r="M122" s="234"/>
      <c r="N122" s="223"/>
      <c r="O122" s="223"/>
      <c r="P122" s="223"/>
    </row>
    <row r="123" spans="1:16" s="41" customFormat="1" ht="12.75" customHeight="1">
      <c r="A123" s="36"/>
      <c r="B123" s="65"/>
      <c r="C123" s="31"/>
      <c r="D123" s="31"/>
      <c r="E123" s="223"/>
      <c r="F123" s="223"/>
      <c r="G123" s="223"/>
      <c r="H123" s="228"/>
      <c r="I123" s="229"/>
      <c r="J123" s="223"/>
      <c r="K123" s="223"/>
      <c r="L123" s="223"/>
      <c r="M123" s="234"/>
      <c r="N123" s="223"/>
      <c r="O123" s="223"/>
      <c r="P123" s="223"/>
    </row>
    <row r="124" spans="1:16" s="41" customFormat="1" ht="12.75" customHeight="1">
      <c r="A124" s="36"/>
      <c r="B124" s="65"/>
      <c r="C124" s="31"/>
      <c r="D124" s="31"/>
      <c r="E124" s="223"/>
      <c r="F124" s="223"/>
      <c r="G124" s="223"/>
      <c r="H124" s="228"/>
      <c r="I124" s="229"/>
      <c r="J124" s="223"/>
      <c r="K124" s="223"/>
      <c r="L124" s="223"/>
      <c r="M124" s="234"/>
      <c r="N124" s="223"/>
      <c r="O124" s="223"/>
      <c r="P124" s="223"/>
    </row>
  </sheetData>
  <mergeCells count="12">
    <mergeCell ref="B1:D1"/>
    <mergeCell ref="A2:D2"/>
    <mergeCell ref="B6:D6"/>
    <mergeCell ref="A7:D7"/>
    <mergeCell ref="T8:AA8"/>
    <mergeCell ref="A25:D25"/>
    <mergeCell ref="B28:D28"/>
    <mergeCell ref="B11:D11"/>
    <mergeCell ref="A12:D12"/>
    <mergeCell ref="B20:D20"/>
    <mergeCell ref="A21:D21"/>
    <mergeCell ref="B24:D24"/>
  </mergeCells>
  <hyperlinks>
    <hyperlink ref="B27" r:id="rId1" display="http://hiconfig.hds.com/hiconfig/prod/servlet/hiconfig.HiConfigServlet?page=displayPhysical&amp;serial=78998&amp;model=USP%20V"/>
  </hyperlinks>
  <printOptions horizontalCentered="1"/>
  <pageMargins left="0.71" right="0.71" top="0.71" bottom="0.71" header="0.5" footer="0.5"/>
  <pageSetup scale="65" fitToHeight="0" orientation="landscape" r:id="rId2"/>
  <headerFooter alignWithMargins="0">
    <oddHeader>&amp;A</oddHeader>
    <oddFooter>&amp;L&amp;BHitachi Data Systems Confidential&amp;B&amp;C&amp;D&amp;RPage &amp;P</oddFooter>
  </headerFooter>
  <ignoredErrors>
    <ignoredError sqref="O4"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W36"/>
  <sheetViews>
    <sheetView tabSelected="1" workbookViewId="0">
      <selection activeCell="D22" sqref="D22"/>
    </sheetView>
  </sheetViews>
  <sheetFormatPr defaultColWidth="9.140625" defaultRowHeight="15"/>
  <cols>
    <col min="1" max="1" width="9.140625" style="143"/>
    <col min="2" max="3" width="15" style="143" bestFit="1" customWidth="1"/>
    <col min="4" max="4" width="11" style="143" bestFit="1" customWidth="1"/>
    <col min="5" max="5" width="12" style="143" bestFit="1" customWidth="1"/>
    <col min="6" max="6" width="12.140625" style="143" bestFit="1" customWidth="1"/>
    <col min="7" max="8" width="9.140625" style="143"/>
    <col min="9" max="9" width="9.140625" style="144"/>
    <col min="10" max="10" width="9.140625" style="143"/>
    <col min="11" max="11" width="72" style="143" customWidth="1"/>
    <col min="12" max="12" width="9.140625" style="143"/>
    <col min="13" max="13" width="14" style="145" bestFit="1" customWidth="1"/>
    <col min="14" max="14" width="9.140625" style="143"/>
    <col min="15" max="15" width="12.28515625" style="145" bestFit="1" customWidth="1"/>
    <col min="16" max="16" width="9.140625" style="146"/>
    <col min="17" max="18" width="14.42578125" style="143" customWidth="1"/>
    <col min="19" max="19" width="12.28515625" style="143" customWidth="1"/>
    <col min="20" max="20" width="14.85546875" style="143" customWidth="1"/>
    <col min="21" max="23" width="12.28515625" style="143" bestFit="1" customWidth="1"/>
    <col min="24" max="16384" width="9.140625" style="143"/>
  </cols>
  <sheetData>
    <row r="2" spans="1:23">
      <c r="A2" s="141" t="s">
        <v>214</v>
      </c>
      <c r="B2" s="142"/>
      <c r="C2" s="142"/>
      <c r="D2" s="142"/>
      <c r="E2" s="142"/>
      <c r="F2" s="142"/>
    </row>
    <row r="3" spans="1:23" ht="45">
      <c r="A3" s="147" t="s">
        <v>33</v>
      </c>
      <c r="B3" s="147" t="s">
        <v>34</v>
      </c>
      <c r="C3" s="147" t="s">
        <v>35</v>
      </c>
      <c r="D3" s="147" t="s">
        <v>215</v>
      </c>
      <c r="E3" s="147" t="s">
        <v>216</v>
      </c>
      <c r="F3" s="147" t="s">
        <v>217</v>
      </c>
      <c r="H3" s="148" t="s">
        <v>218</v>
      </c>
      <c r="I3" s="148" t="s">
        <v>219</v>
      </c>
      <c r="J3" s="148" t="s">
        <v>220</v>
      </c>
      <c r="K3" s="148" t="s">
        <v>221</v>
      </c>
      <c r="L3" s="148" t="s">
        <v>222</v>
      </c>
      <c r="M3" s="149" t="s">
        <v>223</v>
      </c>
      <c r="N3" s="148" t="s">
        <v>224</v>
      </c>
      <c r="O3" s="149" t="s">
        <v>225</v>
      </c>
      <c r="P3" s="150" t="s">
        <v>226</v>
      </c>
      <c r="Q3" s="195">
        <v>2014</v>
      </c>
      <c r="R3" s="195">
        <v>2015</v>
      </c>
      <c r="S3" s="195">
        <v>2016</v>
      </c>
    </row>
    <row r="4" spans="1:23">
      <c r="A4" s="151">
        <v>65064</v>
      </c>
      <c r="B4" s="37" t="s">
        <v>12</v>
      </c>
      <c r="C4" s="152" t="s">
        <v>36</v>
      </c>
      <c r="D4" s="37" t="s">
        <v>227</v>
      </c>
      <c r="E4" s="37" t="s">
        <v>228</v>
      </c>
      <c r="F4" s="37" t="s">
        <v>229</v>
      </c>
      <c r="H4" s="153" t="s">
        <v>230</v>
      </c>
      <c r="I4" s="154" t="s">
        <v>231</v>
      </c>
      <c r="J4" s="153">
        <v>3679786</v>
      </c>
      <c r="K4" s="153" t="s">
        <v>232</v>
      </c>
      <c r="L4" s="153">
        <v>65064</v>
      </c>
      <c r="M4" s="155">
        <v>1283388.02</v>
      </c>
      <c r="N4" s="156">
        <v>40603</v>
      </c>
      <c r="O4" s="155">
        <v>26737.25</v>
      </c>
      <c r="P4" s="157">
        <v>15</v>
      </c>
      <c r="Q4" s="194">
        <f>SUM(O4*12)</f>
        <v>320847</v>
      </c>
      <c r="R4" s="194">
        <f>SUM(O4*3)</f>
        <v>80211.75</v>
      </c>
      <c r="S4" s="194">
        <v>0</v>
      </c>
      <c r="T4" s="194">
        <f>SUM(S4,R4,Q4)</f>
        <v>401058.75</v>
      </c>
      <c r="U4" s="194"/>
    </row>
    <row r="5" spans="1:23">
      <c r="A5" s="151">
        <v>65075</v>
      </c>
      <c r="B5" s="37" t="s">
        <v>12</v>
      </c>
      <c r="C5" s="152" t="s">
        <v>36</v>
      </c>
      <c r="D5" s="37" t="s">
        <v>233</v>
      </c>
      <c r="E5" s="37" t="s">
        <v>234</v>
      </c>
      <c r="F5" s="37" t="s">
        <v>235</v>
      </c>
      <c r="H5" s="153" t="s">
        <v>230</v>
      </c>
      <c r="I5" s="154" t="s">
        <v>231</v>
      </c>
      <c r="J5" s="153">
        <v>3679792</v>
      </c>
      <c r="K5" s="153" t="s">
        <v>236</v>
      </c>
      <c r="L5" s="153">
        <v>65075</v>
      </c>
      <c r="M5" s="155">
        <v>1283388.02</v>
      </c>
      <c r="N5" s="156">
        <v>40603</v>
      </c>
      <c r="O5" s="155">
        <v>26737.25</v>
      </c>
      <c r="P5" s="157">
        <v>15</v>
      </c>
      <c r="Q5" s="194">
        <f>SUM(O5*12)</f>
        <v>320847</v>
      </c>
      <c r="R5" s="194">
        <f>SUM(O5*3)</f>
        <v>80211.75</v>
      </c>
      <c r="S5" s="194">
        <v>0</v>
      </c>
      <c r="T5" s="194">
        <f t="shared" ref="T5:T28" si="0">SUM(S5,R5,Q5)</f>
        <v>401058.75</v>
      </c>
      <c r="U5" s="194"/>
    </row>
    <row r="6" spans="1:23" ht="12.75">
      <c r="A6" s="158"/>
      <c r="B6" s="158"/>
      <c r="C6" s="158"/>
      <c r="D6" s="158"/>
      <c r="E6" s="158"/>
      <c r="F6" s="158"/>
      <c r="H6" s="317" t="s">
        <v>237</v>
      </c>
      <c r="I6" s="318"/>
      <c r="J6" s="318"/>
      <c r="K6" s="318"/>
      <c r="L6" s="318"/>
      <c r="M6" s="318"/>
      <c r="N6" s="318"/>
      <c r="O6" s="318"/>
      <c r="P6" s="319"/>
      <c r="Q6" s="196">
        <f>SUM(Q4:Q5)</f>
        <v>641694</v>
      </c>
      <c r="R6" s="196">
        <f>SUM(R4:R5)</f>
        <v>160423.5</v>
      </c>
      <c r="S6" s="196"/>
      <c r="T6" s="196">
        <f>SUM(T4:T5)</f>
        <v>802117.5</v>
      </c>
      <c r="U6" s="194"/>
    </row>
    <row r="7" spans="1:23" ht="12.75">
      <c r="A7" s="141" t="s">
        <v>238</v>
      </c>
      <c r="B7" s="141"/>
      <c r="C7" s="141"/>
      <c r="D7" s="141"/>
      <c r="E7" s="141"/>
      <c r="F7" s="159"/>
      <c r="H7" s="160"/>
      <c r="I7" s="160"/>
      <c r="J7" s="160"/>
      <c r="K7" s="160"/>
      <c r="L7" s="160"/>
      <c r="M7" s="161"/>
      <c r="N7" s="160"/>
      <c r="O7" s="161"/>
      <c r="P7" s="162"/>
      <c r="Q7" s="194"/>
      <c r="R7" s="194"/>
      <c r="S7" s="194"/>
      <c r="T7" s="194"/>
      <c r="U7" s="194"/>
    </row>
    <row r="8" spans="1:23" ht="23.25">
      <c r="A8" s="147" t="s">
        <v>33</v>
      </c>
      <c r="B8" s="147" t="s">
        <v>34</v>
      </c>
      <c r="C8" s="147" t="s">
        <v>35</v>
      </c>
      <c r="D8" s="147" t="s">
        <v>215</v>
      </c>
      <c r="E8" s="147" t="s">
        <v>216</v>
      </c>
      <c r="F8" s="147" t="s">
        <v>217</v>
      </c>
      <c r="H8" s="153" t="s">
        <v>239</v>
      </c>
      <c r="I8" s="154" t="s">
        <v>240</v>
      </c>
      <c r="J8" s="153">
        <v>3679787</v>
      </c>
      <c r="K8" s="153" t="s">
        <v>241</v>
      </c>
      <c r="L8" s="153">
        <v>65029</v>
      </c>
      <c r="M8" s="155">
        <v>854129.64</v>
      </c>
      <c r="N8" s="156">
        <v>40603</v>
      </c>
      <c r="O8" s="155">
        <v>17794.37</v>
      </c>
      <c r="P8" s="157">
        <v>15</v>
      </c>
      <c r="Q8" s="194">
        <f>SUM(O8*12)</f>
        <v>213532.44</v>
      </c>
      <c r="R8" s="194">
        <f>SUM(O8*3)</f>
        <v>53383.11</v>
      </c>
      <c r="S8" s="194">
        <v>0</v>
      </c>
      <c r="T8" s="194">
        <f t="shared" si="0"/>
        <v>266915.55</v>
      </c>
      <c r="U8" s="194"/>
    </row>
    <row r="9" spans="1:23">
      <c r="A9" s="151">
        <v>65029</v>
      </c>
      <c r="B9" s="37" t="s">
        <v>12</v>
      </c>
      <c r="C9" s="152" t="s">
        <v>36</v>
      </c>
      <c r="D9" s="37" t="s">
        <v>242</v>
      </c>
      <c r="E9" s="37" t="s">
        <v>243</v>
      </c>
      <c r="F9" s="37" t="s">
        <v>244</v>
      </c>
      <c r="H9" s="153" t="s">
        <v>239</v>
      </c>
      <c r="I9" s="154" t="s">
        <v>240</v>
      </c>
      <c r="J9" s="153">
        <v>3679788</v>
      </c>
      <c r="K9" s="153" t="s">
        <v>245</v>
      </c>
      <c r="L9" s="153">
        <v>65037</v>
      </c>
      <c r="M9" s="155">
        <v>854129.64</v>
      </c>
      <c r="N9" s="156">
        <v>40603</v>
      </c>
      <c r="O9" s="155">
        <v>17794.37</v>
      </c>
      <c r="P9" s="157">
        <v>15</v>
      </c>
      <c r="Q9" s="194">
        <f>SUM(O9*12)</f>
        <v>213532.44</v>
      </c>
      <c r="R9" s="194">
        <f>SUM(O9*3)</f>
        <v>53383.11</v>
      </c>
      <c r="S9" s="194">
        <v>0</v>
      </c>
      <c r="T9" s="194">
        <f t="shared" si="0"/>
        <v>266915.55</v>
      </c>
      <c r="U9" s="194"/>
    </row>
    <row r="10" spans="1:23" ht="12.75">
      <c r="A10" s="151">
        <v>65037</v>
      </c>
      <c r="B10" s="37" t="s">
        <v>12</v>
      </c>
      <c r="C10" s="152" t="s">
        <v>36</v>
      </c>
      <c r="D10" s="37" t="s">
        <v>246</v>
      </c>
      <c r="E10" s="37" t="s">
        <v>247</v>
      </c>
      <c r="F10" s="37" t="s">
        <v>248</v>
      </c>
      <c r="H10" s="317" t="s">
        <v>249</v>
      </c>
      <c r="I10" s="318"/>
      <c r="J10" s="318"/>
      <c r="K10" s="318"/>
      <c r="L10" s="318"/>
      <c r="M10" s="318"/>
      <c r="N10" s="318"/>
      <c r="O10" s="318"/>
      <c r="P10" s="319"/>
      <c r="Q10" s="196">
        <f>SUM(Q8:Q9)</f>
        <v>427064.88</v>
      </c>
      <c r="R10" s="196">
        <f>SUM(R8:R9)</f>
        <v>106766.22</v>
      </c>
      <c r="S10" s="196">
        <v>0</v>
      </c>
      <c r="T10" s="196">
        <f>SUM(T8:T9)</f>
        <v>533831.1</v>
      </c>
      <c r="U10" s="194"/>
    </row>
    <row r="11" spans="1:23" ht="12.75">
      <c r="A11" s="163"/>
      <c r="B11" s="36"/>
      <c r="C11" s="164"/>
      <c r="D11" s="36"/>
      <c r="E11" s="36"/>
      <c r="F11" s="36"/>
      <c r="H11" s="165"/>
      <c r="I11" s="165"/>
      <c r="J11" s="165"/>
      <c r="K11" s="165"/>
      <c r="L11" s="165"/>
      <c r="M11" s="165"/>
      <c r="N11" s="165"/>
      <c r="O11" s="165"/>
      <c r="P11" s="166"/>
      <c r="Q11" s="194"/>
      <c r="R11" s="194"/>
      <c r="S11" s="194"/>
      <c r="T11" s="194"/>
      <c r="U11" s="194"/>
    </row>
    <row r="12" spans="1:23">
      <c r="H12" s="167"/>
      <c r="I12" s="168"/>
      <c r="J12" s="169"/>
      <c r="K12" s="169"/>
      <c r="L12" s="169"/>
      <c r="M12" s="170"/>
      <c r="N12" s="169"/>
      <c r="O12" s="170"/>
      <c r="P12" s="171"/>
      <c r="Q12" s="194"/>
      <c r="R12" s="194"/>
      <c r="S12" s="194"/>
      <c r="T12" s="194"/>
      <c r="U12" s="194"/>
    </row>
    <row r="13" spans="1:23">
      <c r="A13" s="141" t="s">
        <v>0</v>
      </c>
      <c r="B13" s="141"/>
      <c r="C13" s="141"/>
      <c r="D13" s="141"/>
      <c r="E13" s="141"/>
      <c r="F13" s="141"/>
      <c r="H13" s="153" t="s">
        <v>250</v>
      </c>
      <c r="I13" s="154" t="s">
        <v>251</v>
      </c>
      <c r="J13" s="153">
        <v>3679790</v>
      </c>
      <c r="K13" s="153" t="s">
        <v>252</v>
      </c>
      <c r="L13" s="153">
        <v>53562</v>
      </c>
      <c r="M13" s="155">
        <v>1224281.52</v>
      </c>
      <c r="N13" s="156">
        <v>40603</v>
      </c>
      <c r="O13" s="155">
        <v>25505.87</v>
      </c>
      <c r="P13" s="157">
        <v>15</v>
      </c>
      <c r="Q13" s="194">
        <f t="shared" ref="Q13:Q25" si="1">SUM(O13*12)</f>
        <v>306070.44</v>
      </c>
      <c r="R13" s="194">
        <f>SUM(O13*3)</f>
        <v>76517.61</v>
      </c>
      <c r="S13" s="194">
        <v>0</v>
      </c>
      <c r="T13" s="194">
        <f t="shared" si="0"/>
        <v>382588.05</v>
      </c>
      <c r="U13" s="194"/>
    </row>
    <row r="14" spans="1:23" ht="23.25">
      <c r="A14" s="172" t="s">
        <v>33</v>
      </c>
      <c r="B14" s="172" t="s">
        <v>34</v>
      </c>
      <c r="C14" s="172" t="s">
        <v>35</v>
      </c>
      <c r="D14" s="172" t="s">
        <v>215</v>
      </c>
      <c r="E14" s="172" t="s">
        <v>216</v>
      </c>
      <c r="F14" s="172" t="s">
        <v>217</v>
      </c>
      <c r="H14" s="153" t="s">
        <v>250</v>
      </c>
      <c r="I14" s="154" t="s">
        <v>251</v>
      </c>
      <c r="J14" s="153">
        <v>3679791</v>
      </c>
      <c r="K14" s="153" t="s">
        <v>252</v>
      </c>
      <c r="L14" s="153">
        <v>53758</v>
      </c>
      <c r="M14" s="155">
        <v>1224281.52</v>
      </c>
      <c r="N14" s="156">
        <v>40603</v>
      </c>
      <c r="O14" s="155">
        <v>25505.87</v>
      </c>
      <c r="P14" s="157">
        <v>15</v>
      </c>
      <c r="Q14" s="194">
        <f t="shared" si="1"/>
        <v>306070.44</v>
      </c>
      <c r="R14" s="194">
        <f>SUM(O14*3)</f>
        <v>76517.61</v>
      </c>
      <c r="S14" s="194">
        <v>0</v>
      </c>
      <c r="T14" s="194">
        <f t="shared" si="0"/>
        <v>382588.05</v>
      </c>
      <c r="U14" s="194"/>
    </row>
    <row r="15" spans="1:23">
      <c r="A15" s="173">
        <v>53562</v>
      </c>
      <c r="B15" s="174" t="s">
        <v>12</v>
      </c>
      <c r="C15" s="152" t="s">
        <v>36</v>
      </c>
      <c r="D15" s="174" t="s">
        <v>253</v>
      </c>
      <c r="E15" s="174" t="s">
        <v>254</v>
      </c>
      <c r="F15" s="174" t="s">
        <v>255</v>
      </c>
      <c r="H15" s="153" t="s">
        <v>256</v>
      </c>
      <c r="I15" s="154">
        <v>5670565</v>
      </c>
      <c r="J15" s="153">
        <v>3909834</v>
      </c>
      <c r="K15" s="153" t="s">
        <v>257</v>
      </c>
      <c r="L15" s="153">
        <v>65389</v>
      </c>
      <c r="M15" s="155">
        <v>1194774.3999999999</v>
      </c>
      <c r="N15" s="156">
        <v>40725</v>
      </c>
      <c r="O15" s="155">
        <v>24891.13</v>
      </c>
      <c r="P15" s="157">
        <v>19</v>
      </c>
      <c r="Q15" s="194">
        <f t="shared" si="1"/>
        <v>298693.56</v>
      </c>
      <c r="R15" s="194">
        <f>SUM(O15*7)</f>
        <v>174237.91</v>
      </c>
      <c r="S15" s="194">
        <v>0</v>
      </c>
      <c r="T15" s="194">
        <f t="shared" si="0"/>
        <v>472931.47</v>
      </c>
      <c r="U15" s="194"/>
    </row>
    <row r="16" spans="1:23">
      <c r="A16" s="175">
        <v>53758</v>
      </c>
      <c r="B16" s="176" t="s">
        <v>12</v>
      </c>
      <c r="C16" s="152" t="s">
        <v>36</v>
      </c>
      <c r="D16" s="176" t="s">
        <v>258</v>
      </c>
      <c r="E16" s="176" t="s">
        <v>259</v>
      </c>
      <c r="F16" s="176" t="s">
        <v>260</v>
      </c>
      <c r="H16" s="153" t="s">
        <v>261</v>
      </c>
      <c r="I16" s="154" t="s">
        <v>262</v>
      </c>
      <c r="J16" s="153">
        <v>4244301</v>
      </c>
      <c r="K16" s="153" t="s">
        <v>263</v>
      </c>
      <c r="L16" s="153">
        <v>65592</v>
      </c>
      <c r="M16" s="155">
        <v>373435.87</v>
      </c>
      <c r="N16" s="156">
        <v>40817</v>
      </c>
      <c r="O16" s="155">
        <v>7779.91</v>
      </c>
      <c r="P16" s="157">
        <v>22</v>
      </c>
      <c r="Q16" s="194">
        <f t="shared" si="1"/>
        <v>93358.92</v>
      </c>
      <c r="R16" s="194">
        <f t="shared" ref="R16:R22" si="2">SUM(O16*10)</f>
        <v>77799.100000000006</v>
      </c>
      <c r="S16" s="194">
        <v>0</v>
      </c>
      <c r="T16" s="194">
        <f t="shared" si="0"/>
        <v>171158.02000000002</v>
      </c>
      <c r="U16" s="236">
        <f>SUM(Q16:Q22)</f>
        <v>448122.95999999996</v>
      </c>
      <c r="V16" s="236">
        <f>SUM(R16,R17:R22)</f>
        <v>373435.80000000005</v>
      </c>
      <c r="W16" s="194"/>
    </row>
    <row r="17" spans="1:23">
      <c r="A17" s="177">
        <v>65389</v>
      </c>
      <c r="B17" s="178" t="s">
        <v>12</v>
      </c>
      <c r="C17" s="179">
        <v>40679</v>
      </c>
      <c r="D17" s="174" t="s">
        <v>264</v>
      </c>
      <c r="E17" s="174" t="s">
        <v>265</v>
      </c>
      <c r="F17" s="174" t="s">
        <v>266</v>
      </c>
      <c r="H17" s="153"/>
      <c r="I17" s="154"/>
      <c r="J17" s="153">
        <v>4244302</v>
      </c>
      <c r="K17" s="153" t="s">
        <v>263</v>
      </c>
      <c r="L17" s="153">
        <v>65592</v>
      </c>
      <c r="M17" s="155">
        <v>569045.15</v>
      </c>
      <c r="N17" s="156">
        <v>40817</v>
      </c>
      <c r="O17" s="155">
        <v>11855.11</v>
      </c>
      <c r="P17" s="157">
        <v>22</v>
      </c>
      <c r="Q17" s="194">
        <f t="shared" si="1"/>
        <v>142261.32</v>
      </c>
      <c r="R17" s="194">
        <f t="shared" si="2"/>
        <v>118551.1</v>
      </c>
      <c r="S17" s="194">
        <v>0</v>
      </c>
      <c r="T17" s="194">
        <f t="shared" si="0"/>
        <v>260812.42</v>
      </c>
      <c r="U17" s="194"/>
    </row>
    <row r="18" spans="1:23">
      <c r="A18" s="177">
        <v>65592</v>
      </c>
      <c r="B18" s="178" t="s">
        <v>12</v>
      </c>
      <c r="C18" s="179">
        <v>40831</v>
      </c>
      <c r="D18" s="174" t="s">
        <v>267</v>
      </c>
      <c r="E18" s="178" t="s">
        <v>268</v>
      </c>
      <c r="F18" s="178" t="s">
        <v>269</v>
      </c>
      <c r="H18" s="153"/>
      <c r="I18" s="154"/>
      <c r="J18" s="153">
        <v>4244303</v>
      </c>
      <c r="K18" s="153" t="s">
        <v>263</v>
      </c>
      <c r="L18" s="153">
        <v>65592</v>
      </c>
      <c r="M18" s="155">
        <v>124478.63</v>
      </c>
      <c r="N18" s="156">
        <v>40817</v>
      </c>
      <c r="O18" s="155">
        <v>2593.3000000000002</v>
      </c>
      <c r="P18" s="157">
        <v>22</v>
      </c>
      <c r="Q18" s="194">
        <f t="shared" si="1"/>
        <v>31119.600000000002</v>
      </c>
      <c r="R18" s="194">
        <f t="shared" si="2"/>
        <v>25933</v>
      </c>
      <c r="S18" s="194">
        <v>0</v>
      </c>
      <c r="T18" s="194">
        <f t="shared" si="0"/>
        <v>57052.600000000006</v>
      </c>
      <c r="U18" s="194"/>
    </row>
    <row r="19" spans="1:23">
      <c r="A19" s="177"/>
      <c r="B19" s="178"/>
      <c r="C19" s="179"/>
      <c r="D19" s="178"/>
      <c r="E19" s="178"/>
      <c r="F19" s="178"/>
      <c r="H19" s="153"/>
      <c r="I19" s="154"/>
      <c r="J19" s="153">
        <v>4244304</v>
      </c>
      <c r="K19" s="153" t="s">
        <v>263</v>
      </c>
      <c r="L19" s="153">
        <v>65592</v>
      </c>
      <c r="M19" s="155">
        <v>245400.72</v>
      </c>
      <c r="N19" s="156">
        <v>40817</v>
      </c>
      <c r="O19" s="155">
        <v>5112.5200000000004</v>
      </c>
      <c r="P19" s="157">
        <v>22</v>
      </c>
      <c r="Q19" s="194">
        <f t="shared" si="1"/>
        <v>61350.240000000005</v>
      </c>
      <c r="R19" s="194">
        <f t="shared" si="2"/>
        <v>51125.200000000004</v>
      </c>
      <c r="S19" s="194">
        <v>0</v>
      </c>
      <c r="T19" s="194">
        <f t="shared" si="0"/>
        <v>112475.44</v>
      </c>
      <c r="U19" s="194"/>
    </row>
    <row r="20" spans="1:23">
      <c r="A20" s="177"/>
      <c r="B20" s="178"/>
      <c r="C20" s="179"/>
      <c r="D20" s="178"/>
      <c r="E20" s="178"/>
      <c r="F20" s="178"/>
      <c r="H20" s="153"/>
      <c r="I20" s="154"/>
      <c r="J20" s="153">
        <v>4244305</v>
      </c>
      <c r="K20" s="153" t="s">
        <v>263</v>
      </c>
      <c r="L20" s="153">
        <v>65592</v>
      </c>
      <c r="M20" s="155">
        <v>195609.27</v>
      </c>
      <c r="N20" s="156">
        <v>40817</v>
      </c>
      <c r="O20" s="155">
        <v>4075.19</v>
      </c>
      <c r="P20" s="157">
        <v>22</v>
      </c>
      <c r="Q20" s="194">
        <f t="shared" si="1"/>
        <v>48902.28</v>
      </c>
      <c r="R20" s="194">
        <f t="shared" si="2"/>
        <v>40751.9</v>
      </c>
      <c r="S20" s="194">
        <v>0</v>
      </c>
      <c r="T20" s="194">
        <f t="shared" si="0"/>
        <v>89654.18</v>
      </c>
      <c r="U20" s="194"/>
    </row>
    <row r="21" spans="1:23">
      <c r="A21" s="177"/>
      <c r="B21" s="178"/>
      <c r="C21" s="179"/>
      <c r="D21" s="178"/>
      <c r="E21" s="178"/>
      <c r="F21" s="178"/>
      <c r="H21" s="153"/>
      <c r="I21" s="154"/>
      <c r="J21" s="153">
        <v>4244306</v>
      </c>
      <c r="K21" s="153" t="s">
        <v>263</v>
      </c>
      <c r="L21" s="153">
        <v>65592</v>
      </c>
      <c r="M21" s="155">
        <v>151152.62</v>
      </c>
      <c r="N21" s="156">
        <v>40817</v>
      </c>
      <c r="O21" s="155">
        <v>3149.01</v>
      </c>
      <c r="P21" s="157">
        <v>22</v>
      </c>
      <c r="Q21" s="194">
        <f t="shared" si="1"/>
        <v>37788.120000000003</v>
      </c>
      <c r="R21" s="194">
        <f t="shared" si="2"/>
        <v>31490.100000000002</v>
      </c>
      <c r="S21" s="194">
        <v>0</v>
      </c>
      <c r="T21" s="194">
        <f t="shared" si="0"/>
        <v>69278.22</v>
      </c>
      <c r="U21" s="194"/>
    </row>
    <row r="22" spans="1:23">
      <c r="A22" s="177"/>
      <c r="B22" s="178"/>
      <c r="C22" s="179"/>
      <c r="D22" s="178"/>
      <c r="E22" s="178"/>
      <c r="F22" s="178"/>
      <c r="H22" s="153"/>
      <c r="I22" s="154"/>
      <c r="J22" s="153">
        <v>4244307</v>
      </c>
      <c r="K22" s="153" t="s">
        <v>263</v>
      </c>
      <c r="L22" s="153">
        <v>65592</v>
      </c>
      <c r="M22" s="155">
        <v>133369.96</v>
      </c>
      <c r="N22" s="156">
        <v>40817</v>
      </c>
      <c r="O22" s="155">
        <v>2778.54</v>
      </c>
      <c r="P22" s="157">
        <v>22</v>
      </c>
      <c r="Q22" s="194">
        <f t="shared" si="1"/>
        <v>33342.479999999996</v>
      </c>
      <c r="R22" s="194">
        <f t="shared" si="2"/>
        <v>27785.4</v>
      </c>
      <c r="S22" s="194">
        <v>0</v>
      </c>
      <c r="T22" s="194">
        <f t="shared" si="0"/>
        <v>61127.88</v>
      </c>
      <c r="U22" s="194"/>
    </row>
    <row r="23" spans="1:23">
      <c r="A23" s="177"/>
      <c r="B23" s="178"/>
      <c r="C23" s="179"/>
      <c r="D23" s="178"/>
      <c r="E23" s="178"/>
      <c r="F23" s="178"/>
      <c r="H23" s="153" t="s">
        <v>270</v>
      </c>
      <c r="I23" s="154" t="s">
        <v>271</v>
      </c>
      <c r="J23" s="153">
        <v>4662691</v>
      </c>
      <c r="K23" s="153" t="s">
        <v>272</v>
      </c>
      <c r="L23" s="153">
        <v>66776</v>
      </c>
      <c r="M23" s="155">
        <v>1035937.54</v>
      </c>
      <c r="N23" s="156">
        <v>41183</v>
      </c>
      <c r="O23" s="155">
        <v>21582.03</v>
      </c>
      <c r="P23" s="157">
        <v>34</v>
      </c>
      <c r="Q23" s="194">
        <f t="shared" si="1"/>
        <v>258984.36</v>
      </c>
      <c r="R23" s="194">
        <f>SUM(O23*12)</f>
        <v>258984.36</v>
      </c>
      <c r="S23" s="194">
        <f>SUM(O23*10)</f>
        <v>215820.3</v>
      </c>
      <c r="T23" s="194">
        <f t="shared" si="0"/>
        <v>733789.02</v>
      </c>
      <c r="U23" s="194"/>
    </row>
    <row r="24" spans="1:23">
      <c r="A24" s="177"/>
      <c r="B24" s="178"/>
      <c r="C24" s="179"/>
      <c r="D24" s="178"/>
      <c r="E24" s="178"/>
      <c r="F24" s="178"/>
      <c r="H24" s="153" t="s">
        <v>273</v>
      </c>
      <c r="I24" s="154" t="s">
        <v>274</v>
      </c>
      <c r="J24" s="153">
        <v>4957823</v>
      </c>
      <c r="K24" s="153" t="s">
        <v>275</v>
      </c>
      <c r="L24" s="153">
        <v>67022</v>
      </c>
      <c r="M24" s="155">
        <v>877072.5</v>
      </c>
      <c r="N24" s="156">
        <v>41183</v>
      </c>
      <c r="O24" s="155">
        <v>19657.2</v>
      </c>
      <c r="P24" s="157">
        <v>34</v>
      </c>
      <c r="Q24" s="194">
        <f t="shared" si="1"/>
        <v>235886.40000000002</v>
      </c>
      <c r="R24" s="194">
        <f>SUM(O24*12)</f>
        <v>235886.40000000002</v>
      </c>
      <c r="S24" s="194">
        <f>SUM(O24*10)</f>
        <v>196572</v>
      </c>
      <c r="T24" s="194">
        <f t="shared" si="0"/>
        <v>668344.80000000005</v>
      </c>
      <c r="U24" s="236">
        <f>SUM(Q24:Q25)</f>
        <v>250961.52000000002</v>
      </c>
      <c r="V24" s="236">
        <f>SUM(R24:R25)</f>
        <v>250961.52000000002</v>
      </c>
      <c r="W24" s="236">
        <f>SUM(S24:S25)</f>
        <v>209134.6</v>
      </c>
    </row>
    <row r="25" spans="1:23">
      <c r="A25" s="177">
        <v>66776</v>
      </c>
      <c r="B25" s="178" t="s">
        <v>12</v>
      </c>
      <c r="C25" s="179">
        <v>41130</v>
      </c>
      <c r="D25" s="178" t="s">
        <v>276</v>
      </c>
      <c r="E25" s="178" t="s">
        <v>277</v>
      </c>
      <c r="F25" s="174" t="s">
        <v>278</v>
      </c>
      <c r="H25" s="153"/>
      <c r="I25" s="154"/>
      <c r="J25" s="153">
        <v>4957824</v>
      </c>
      <c r="K25" s="153" t="s">
        <v>275</v>
      </c>
      <c r="L25" s="153">
        <v>67022</v>
      </c>
      <c r="M25" s="155">
        <v>56052.33</v>
      </c>
      <c r="N25" s="156">
        <v>41183</v>
      </c>
      <c r="O25" s="155">
        <v>1256.26</v>
      </c>
      <c r="P25" s="157">
        <v>34</v>
      </c>
      <c r="Q25" s="194">
        <f t="shared" si="1"/>
        <v>15075.119999999999</v>
      </c>
      <c r="R25" s="194">
        <f>SUM(O25*12)</f>
        <v>15075.119999999999</v>
      </c>
      <c r="S25" s="194">
        <f>SUM(O25*10)</f>
        <v>12562.6</v>
      </c>
      <c r="T25" s="194">
        <f t="shared" si="0"/>
        <v>42712.84</v>
      </c>
      <c r="U25" s="194"/>
    </row>
    <row r="26" spans="1:23" ht="12.75">
      <c r="A26" s="173">
        <v>67022</v>
      </c>
      <c r="B26" s="178" t="s">
        <v>12</v>
      </c>
      <c r="C26" s="152">
        <v>41211</v>
      </c>
      <c r="D26" s="174" t="s">
        <v>279</v>
      </c>
      <c r="E26" s="174" t="s">
        <v>280</v>
      </c>
      <c r="F26" s="174" t="s">
        <v>281</v>
      </c>
      <c r="H26" s="317" t="s">
        <v>282</v>
      </c>
      <c r="I26" s="318"/>
      <c r="J26" s="318"/>
      <c r="K26" s="318"/>
      <c r="L26" s="318"/>
      <c r="M26" s="318"/>
      <c r="N26" s="318"/>
      <c r="O26" s="318"/>
      <c r="P26" s="319"/>
      <c r="Q26" s="196">
        <f>SUM(Q13:Q25)</f>
        <v>1868903.2800000003</v>
      </c>
      <c r="R26" s="196">
        <f>SUM(R13:R25)</f>
        <v>1210654.81</v>
      </c>
      <c r="S26" s="196">
        <f>SUM(S13:S25)</f>
        <v>424954.89999999997</v>
      </c>
      <c r="T26" s="196">
        <f>SUM(T13:T25)</f>
        <v>3504512.9899999993</v>
      </c>
      <c r="U26" s="194"/>
    </row>
    <row r="27" spans="1:23">
      <c r="H27" s="180"/>
      <c r="I27" s="181"/>
      <c r="J27" s="180"/>
      <c r="K27" s="180"/>
      <c r="L27" s="180"/>
      <c r="M27" s="182"/>
      <c r="N27" s="180"/>
      <c r="O27" s="182"/>
      <c r="P27" s="183"/>
      <c r="Q27" s="194"/>
      <c r="R27" s="194"/>
      <c r="S27" s="194"/>
      <c r="T27" s="194"/>
      <c r="U27" s="194"/>
    </row>
    <row r="28" spans="1:23">
      <c r="A28" s="184" t="s">
        <v>283</v>
      </c>
      <c r="B28" s="185"/>
      <c r="C28" s="186"/>
      <c r="D28" s="185"/>
      <c r="E28" s="185"/>
      <c r="F28" s="185"/>
      <c r="H28" s="153" t="s">
        <v>284</v>
      </c>
      <c r="I28" s="154" t="s">
        <v>285</v>
      </c>
      <c r="J28" s="153">
        <v>3909835</v>
      </c>
      <c r="K28" s="153" t="s">
        <v>286</v>
      </c>
      <c r="L28" s="153">
        <v>65289</v>
      </c>
      <c r="M28" s="155">
        <v>531616.06000000006</v>
      </c>
      <c r="N28" s="156">
        <v>40725</v>
      </c>
      <c r="O28" s="155">
        <v>11075.33</v>
      </c>
      <c r="P28" s="157">
        <v>19</v>
      </c>
      <c r="Q28" s="194">
        <f>SUM(O28*12)</f>
        <v>132903.96</v>
      </c>
      <c r="R28" s="194">
        <f>SUM(O28*7)</f>
        <v>77527.31</v>
      </c>
      <c r="S28" s="194">
        <v>0</v>
      </c>
      <c r="T28" s="194">
        <f t="shared" si="0"/>
        <v>210431.27</v>
      </c>
      <c r="U28" s="194"/>
    </row>
    <row r="29" spans="1:23" ht="22.5">
      <c r="A29" s="147" t="s">
        <v>33</v>
      </c>
      <c r="B29" s="147" t="s">
        <v>34</v>
      </c>
      <c r="C29" s="147" t="s">
        <v>35</v>
      </c>
      <c r="D29" s="147" t="s">
        <v>215</v>
      </c>
      <c r="E29" s="147" t="s">
        <v>216</v>
      </c>
      <c r="F29" s="147" t="s">
        <v>217</v>
      </c>
      <c r="H29" s="317" t="s">
        <v>287</v>
      </c>
      <c r="I29" s="318"/>
      <c r="J29" s="318"/>
      <c r="K29" s="318"/>
      <c r="L29" s="318"/>
      <c r="M29" s="318"/>
      <c r="N29" s="318"/>
      <c r="O29" s="318"/>
      <c r="P29" s="319"/>
      <c r="Q29" s="196">
        <f>SUM(Q28)</f>
        <v>132903.96</v>
      </c>
      <c r="R29" s="196">
        <f>SUM(R28)</f>
        <v>77527.31</v>
      </c>
      <c r="S29" s="196">
        <f>SUM(P29*3)</f>
        <v>0</v>
      </c>
      <c r="T29" s="196">
        <f>SUM(T28)</f>
        <v>210431.27</v>
      </c>
      <c r="U29" s="194"/>
    </row>
    <row r="30" spans="1:23">
      <c r="A30" s="37">
        <v>65289</v>
      </c>
      <c r="B30" s="187" t="s">
        <v>12</v>
      </c>
      <c r="C30" s="152">
        <v>40664</v>
      </c>
      <c r="D30" s="37" t="s">
        <v>288</v>
      </c>
      <c r="E30" s="188" t="s">
        <v>289</v>
      </c>
      <c r="F30" s="188" t="s">
        <v>290</v>
      </c>
      <c r="H30" s="180"/>
      <c r="I30" s="181"/>
      <c r="J30" s="180"/>
      <c r="K30" s="180"/>
      <c r="L30" s="180"/>
      <c r="M30" s="182"/>
      <c r="N30" s="180"/>
      <c r="O30" s="182"/>
      <c r="P30" s="183"/>
      <c r="Q30" s="194"/>
      <c r="R30" s="194"/>
      <c r="S30" s="194"/>
      <c r="T30" s="194"/>
      <c r="U30" s="194"/>
    </row>
    <row r="31" spans="1:23">
      <c r="Q31" s="194"/>
      <c r="R31" s="194"/>
      <c r="S31" s="194"/>
      <c r="T31" s="194"/>
      <c r="U31" s="194"/>
    </row>
    <row r="32" spans="1:23" ht="27" customHeight="1">
      <c r="H32" s="320" t="s">
        <v>291</v>
      </c>
      <c r="I32" s="321"/>
      <c r="J32" s="321"/>
      <c r="K32" s="321"/>
      <c r="L32" s="321"/>
      <c r="M32" s="321"/>
      <c r="N32" s="321"/>
      <c r="O32" s="321"/>
      <c r="P32" s="321"/>
      <c r="Q32" s="196">
        <f>SUM(Q29,Q26,Q10,Q6)</f>
        <v>3070566.12</v>
      </c>
      <c r="R32" s="196">
        <f>SUM(R29,R26,R10,R6)</f>
        <v>1555371.84</v>
      </c>
      <c r="S32" s="196">
        <f>SUM(S29,S26,S10,S6)</f>
        <v>424954.89999999997</v>
      </c>
      <c r="T32" s="196">
        <f>SUM(S32,R32,Q32)</f>
        <v>5050892.8600000003</v>
      </c>
      <c r="U32" s="194"/>
    </row>
    <row r="34" spans="8:20">
      <c r="H34" s="143" t="s">
        <v>298</v>
      </c>
      <c r="Q34" s="196">
        <v>213139</v>
      </c>
      <c r="R34" s="196">
        <v>0</v>
      </c>
      <c r="S34" s="196">
        <v>0</v>
      </c>
      <c r="T34" s="196">
        <v>0</v>
      </c>
    </row>
    <row r="35" spans="8:20">
      <c r="Q35" s="236"/>
      <c r="R35" s="236"/>
      <c r="S35" s="236"/>
      <c r="T35" s="236"/>
    </row>
    <row r="36" spans="8:20">
      <c r="Q36" s="196">
        <f>SUM(Q34:Q35,Q32)</f>
        <v>3283705.12</v>
      </c>
      <c r="R36" s="196">
        <f t="shared" ref="R36:S36" si="3">SUM(R34:R35,R32)</f>
        <v>1555371.84</v>
      </c>
      <c r="S36" s="196">
        <f t="shared" si="3"/>
        <v>424954.89999999997</v>
      </c>
      <c r="T36" s="196">
        <f>SUM(Q36,R36,S36)</f>
        <v>5264031.8600000003</v>
      </c>
    </row>
  </sheetData>
  <mergeCells count="5">
    <mergeCell ref="H6:P6"/>
    <mergeCell ref="H10:P10"/>
    <mergeCell ref="H26:P26"/>
    <mergeCell ref="H29:P29"/>
    <mergeCell ref="H32:P32"/>
  </mergeCells>
  <pageMargins left="0.7" right="0.7" top="0.75" bottom="0.75" header="0.3" footer="0.3"/>
  <pageSetup scale="57" orientation="landscape" r:id="rId1"/>
  <headerFooter>
    <oddHeader>&amp;A</oddHeader>
    <oddFooter>&amp;L&amp;BHitachi Data Systems Confidential&amp;B&amp;C&amp;D&amp;RPage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Global Fiscal Q4 Proposal</vt:lpstr>
      <vt:lpstr>Refresh Frames in Scope</vt:lpstr>
      <vt:lpstr>N.A. Cisco Frames in Scope</vt:lpstr>
      <vt:lpstr>EMEA Cisco Frames in Scope</vt:lpstr>
      <vt:lpstr>P&amp;L impact</vt:lpstr>
      <vt:lpstr>Future Pricing</vt:lpstr>
      <vt:lpstr>NBV on Frames in Scope</vt:lpstr>
      <vt:lpstr>'EMEA Cisco Frames in Scope'!Print_Area</vt:lpstr>
      <vt:lpstr>'Future Pricing'!Print_Area</vt:lpstr>
      <vt:lpstr>'Global Fiscal Q4 Proposal'!Print_Area</vt:lpstr>
      <vt:lpstr>'N.A. Cisco Frames in Scope'!Print_Area</vt:lpstr>
      <vt:lpstr>'NBV on Frames in Scope'!Print_Area</vt:lpstr>
      <vt:lpstr>'Refresh Frames in Scope'!Print_Area</vt:lpstr>
    </vt:vector>
  </TitlesOfParts>
  <Company>Hitachi Data Systems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Hitachi Data Systems</dc:creator>
  <cp:lastModifiedBy>Ashok Kumar Reddy</cp:lastModifiedBy>
  <cp:lastPrinted>2013-12-09T18:23:53Z</cp:lastPrinted>
  <dcterms:created xsi:type="dcterms:W3CDTF">2013-04-25T20:45:46Z</dcterms:created>
  <dcterms:modified xsi:type="dcterms:W3CDTF">2014-03-11T11:05:41Z</dcterms:modified>
</cp:coreProperties>
</file>