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-45" yWindow="1095" windowWidth="19320" windowHeight="14175" tabRatio="734" firstSheet="1" activeTab="2"/>
  </bookViews>
  <sheets>
    <sheet name="EMEA Scope_structural report" sheetId="55393" r:id="rId1"/>
    <sheet name="SAN Storage Capacity Summary" sheetId="55390" r:id="rId2"/>
    <sheet name="SAN Switch Capacity Summary" sheetId="55388" r:id="rId3"/>
    <sheet name="SAN Storage Inventory" sheetId="55392" r:id="rId4"/>
    <sheet name="SAN Switch Inventory" sheetId="55387" r:id="rId5"/>
  </sheets>
  <externalReferences>
    <externalReference r:id="rId6"/>
  </externalReferences>
  <definedNames>
    <definedName name="_xlnm._FilterDatabase" localSheetId="3" hidden="1">'SAN Storage Inventory'!$A$2:$P$90</definedName>
    <definedName name="_xlnm._FilterDatabase" localSheetId="2" hidden="1">'SAN Switch Capacity Summary'!$A$3:$G$29</definedName>
    <definedName name="_xlnm._FilterDatabase" localSheetId="4" hidden="1">'SAN Switch Inventory'!$B$30:$M$72</definedName>
    <definedName name="_xlnm.Print_Area" localSheetId="4">'SAN Switch Inventory'!$B$1:$K$1</definedName>
    <definedName name="_xlnm.Print_Titles" localSheetId="4">'SAN Switch Inventory'!$1:$1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  <pivotCaches>
    <pivotCache cacheId="1" r:id="rId7"/>
    <pivotCache cacheId="13" r:id="rId8"/>
  </pivotCaches>
</workbook>
</file>

<file path=xl/calcChain.xml><?xml version="1.0" encoding="utf-8"?>
<calcChain xmlns="http://schemas.openxmlformats.org/spreadsheetml/2006/main">
  <c r="M34" i="55388" l="1"/>
  <c r="L34" i="55388"/>
  <c r="N9" i="55388"/>
  <c r="M9" i="55388"/>
  <c r="K23" i="55390" l="1"/>
  <c r="K22" i="55390"/>
  <c r="K21" i="55390"/>
  <c r="K20" i="55390"/>
  <c r="K19" i="55390"/>
  <c r="K18" i="55390"/>
  <c r="K17" i="55390"/>
  <c r="K24" i="55390" l="1"/>
  <c r="G27" i="55388"/>
  <c r="G26" i="55388"/>
  <c r="D27" i="55388"/>
  <c r="D26" i="55388"/>
  <c r="E26" i="55388"/>
  <c r="G21" i="55388"/>
  <c r="E21" i="55388"/>
  <c r="D21" i="55388"/>
  <c r="G20" i="55388"/>
  <c r="E20" i="55388"/>
  <c r="D20" i="55388"/>
  <c r="G29" i="55393" l="1"/>
  <c r="G25" i="55393"/>
  <c r="G21" i="55393"/>
  <c r="G17" i="55393"/>
  <c r="H27" i="55393"/>
  <c r="H23" i="55393"/>
  <c r="H19" i="55393"/>
  <c r="H15" i="55393"/>
  <c r="D28" i="55393"/>
  <c r="B28" i="55393"/>
  <c r="D24" i="55393"/>
  <c r="B24" i="55393"/>
  <c r="D20" i="55393"/>
  <c r="B20" i="55393"/>
  <c r="E29" i="55393"/>
  <c r="E25" i="55393"/>
  <c r="E21" i="55393"/>
  <c r="E17" i="55393"/>
  <c r="D16" i="55393"/>
  <c r="B16" i="55393"/>
  <c r="H16" i="55393" l="1"/>
  <c r="H17" i="55393"/>
  <c r="H28" i="55393"/>
  <c r="H20" i="55393"/>
  <c r="H24" i="55393"/>
  <c r="H21" i="55393"/>
  <c r="H25" i="55393"/>
  <c r="H29" i="55393"/>
  <c r="K10" i="55390"/>
  <c r="H10" i="55390"/>
  <c r="G10" i="55390"/>
  <c r="G23" i="55390" s="1"/>
  <c r="F10" i="55390"/>
  <c r="F23" i="55390" s="1"/>
  <c r="E10" i="55390"/>
  <c r="E23" i="55390" s="1"/>
  <c r="D10" i="55390"/>
  <c r="D23" i="55390" s="1"/>
  <c r="C10" i="55390"/>
  <c r="C23" i="55390" s="1"/>
  <c r="B10" i="55390"/>
  <c r="B23" i="55390" s="1"/>
  <c r="K9" i="55390"/>
  <c r="H9" i="55390"/>
  <c r="G9" i="55390"/>
  <c r="G22" i="55390" s="1"/>
  <c r="F9" i="55390"/>
  <c r="F22" i="55390" s="1"/>
  <c r="E9" i="55390"/>
  <c r="E22" i="55390" s="1"/>
  <c r="D9" i="55390"/>
  <c r="D22" i="55390" s="1"/>
  <c r="C9" i="55390"/>
  <c r="C22" i="55390" s="1"/>
  <c r="B9" i="55390"/>
  <c r="B22" i="55390" s="1"/>
  <c r="K8" i="55390"/>
  <c r="H8" i="55390"/>
  <c r="G8" i="55390"/>
  <c r="G21" i="55390" s="1"/>
  <c r="F8" i="55390"/>
  <c r="F21" i="55390" s="1"/>
  <c r="E8" i="55390"/>
  <c r="E21" i="55390" s="1"/>
  <c r="D8" i="55390"/>
  <c r="D21" i="55390" s="1"/>
  <c r="C8" i="55390"/>
  <c r="C21" i="55390" s="1"/>
  <c r="B8" i="55390"/>
  <c r="B21" i="55390" s="1"/>
  <c r="K7" i="55390"/>
  <c r="H7" i="55390"/>
  <c r="G7" i="55390"/>
  <c r="G20" i="55390" s="1"/>
  <c r="F7" i="55390"/>
  <c r="F20" i="55390" s="1"/>
  <c r="E7" i="55390"/>
  <c r="E20" i="55390" s="1"/>
  <c r="D7" i="55390"/>
  <c r="D20" i="55390" s="1"/>
  <c r="C7" i="55390"/>
  <c r="C20" i="55390" s="1"/>
  <c r="B7" i="55390"/>
  <c r="B20" i="55390" s="1"/>
  <c r="K6" i="55390"/>
  <c r="H6" i="55390"/>
  <c r="G6" i="55390"/>
  <c r="G19" i="55390" s="1"/>
  <c r="F6" i="55390"/>
  <c r="F19" i="55390" s="1"/>
  <c r="E6" i="55390"/>
  <c r="E19" i="55390" s="1"/>
  <c r="D6" i="55390"/>
  <c r="D19" i="55390" s="1"/>
  <c r="C6" i="55390"/>
  <c r="C19" i="55390" s="1"/>
  <c r="B6" i="55390"/>
  <c r="B19" i="55390" s="1"/>
  <c r="K5" i="55390"/>
  <c r="H5" i="55390"/>
  <c r="G5" i="55390"/>
  <c r="G18" i="55390" s="1"/>
  <c r="F5" i="55390"/>
  <c r="F18" i="55390" s="1"/>
  <c r="E5" i="55390"/>
  <c r="E18" i="55390" s="1"/>
  <c r="D5" i="55390"/>
  <c r="D18" i="55390" s="1"/>
  <c r="C5" i="55390"/>
  <c r="C18" i="55390" s="1"/>
  <c r="B5" i="55390"/>
  <c r="B18" i="55390" s="1"/>
  <c r="K4" i="55390"/>
  <c r="H4" i="55390"/>
  <c r="G4" i="55390"/>
  <c r="G17" i="55390" s="1"/>
  <c r="F4" i="55390"/>
  <c r="F17" i="55390" s="1"/>
  <c r="E4" i="55390"/>
  <c r="E17" i="55390" s="1"/>
  <c r="E24" i="55390" s="1"/>
  <c r="D4" i="55390"/>
  <c r="D17" i="55390" s="1"/>
  <c r="C4" i="55390"/>
  <c r="C17" i="55390" s="1"/>
  <c r="C24" i="55390" s="1"/>
  <c r="B4" i="55390"/>
  <c r="B17" i="55390" s="1"/>
  <c r="H17" i="55390" l="1"/>
  <c r="J17" i="55390" s="1"/>
  <c r="J4" i="55390"/>
  <c r="H18" i="55390"/>
  <c r="J18" i="55390" s="1"/>
  <c r="J5" i="55390"/>
  <c r="H19" i="55390"/>
  <c r="J19" i="55390" s="1"/>
  <c r="J6" i="55390"/>
  <c r="H20" i="55390"/>
  <c r="J20" i="55390" s="1"/>
  <c r="J7" i="55390"/>
  <c r="H21" i="55390"/>
  <c r="J21" i="55390" s="1"/>
  <c r="J8" i="55390"/>
  <c r="H22" i="55390"/>
  <c r="J22" i="55390" s="1"/>
  <c r="J9" i="55390"/>
  <c r="H23" i="55390"/>
  <c r="J23" i="55390" s="1"/>
  <c r="J10" i="55390"/>
  <c r="G24" i="55390"/>
  <c r="D24" i="55390"/>
  <c r="I17" i="55390"/>
  <c r="F24" i="55390"/>
  <c r="I24" i="55390" s="1"/>
  <c r="I18" i="55390"/>
  <c r="I19" i="55390"/>
  <c r="B24" i="55390"/>
  <c r="I20" i="55390"/>
  <c r="I21" i="55390"/>
  <c r="I22" i="55390"/>
  <c r="I23" i="55390"/>
  <c r="K11" i="55390"/>
  <c r="C11" i="55390"/>
  <c r="B11" i="55390"/>
  <c r="D11" i="55390"/>
  <c r="H11" i="55390"/>
  <c r="E11" i="55390"/>
  <c r="F11" i="55390"/>
  <c r="F3" i="55390" s="1"/>
  <c r="G11" i="55390"/>
  <c r="I4" i="55390"/>
  <c r="I9" i="55390"/>
  <c r="I5" i="55390"/>
  <c r="I10" i="55390"/>
  <c r="I6" i="55390"/>
  <c r="I7" i="55390"/>
  <c r="I8" i="55390"/>
  <c r="H24" i="55390" l="1"/>
  <c r="J24" i="55390" s="1"/>
  <c r="H3" i="55390"/>
  <c r="J11" i="55390"/>
  <c r="J3" i="55390" s="1"/>
  <c r="K3" i="55390"/>
  <c r="K16" i="55390" s="1"/>
  <c r="G3" i="55390"/>
  <c r="G16" i="55390" s="1"/>
  <c r="D3" i="55390"/>
  <c r="D16" i="55390" s="1"/>
  <c r="B3" i="55390"/>
  <c r="B16" i="55390" s="1"/>
  <c r="E3" i="55390"/>
  <c r="E16" i="55390" s="1"/>
  <c r="C3" i="55390"/>
  <c r="C16" i="55390" s="1"/>
  <c r="F16" i="55390"/>
  <c r="I11" i="55390"/>
  <c r="I3" i="55390" s="1"/>
  <c r="L3" i="55390" l="1"/>
  <c r="P3" i="55390" s="1"/>
  <c r="O3" i="55390"/>
  <c r="S3" i="55390" s="1"/>
  <c r="M3" i="55390"/>
  <c r="Q3" i="55390" s="1"/>
  <c r="H16" i="55390"/>
  <c r="J16" i="55390" s="1"/>
  <c r="I16" i="55390"/>
  <c r="N3" i="55390"/>
  <c r="R3" i="55390" s="1"/>
  <c r="E27" i="55388" l="1"/>
  <c r="G24" i="55388"/>
  <c r="G23" i="55388"/>
  <c r="E24" i="55388"/>
  <c r="E23" i="55388"/>
  <c r="D24" i="55388"/>
  <c r="D23" i="55388"/>
  <c r="G18" i="55388"/>
  <c r="G17" i="55388"/>
  <c r="G16" i="55388"/>
  <c r="G15" i="55388"/>
  <c r="E18" i="55388"/>
  <c r="E17" i="55388"/>
  <c r="E16" i="55388"/>
  <c r="E15" i="55388"/>
  <c r="D18" i="55388"/>
  <c r="D17" i="55388"/>
  <c r="D16" i="55388"/>
  <c r="D15" i="55388"/>
  <c r="G13" i="55388"/>
  <c r="G12" i="55388"/>
  <c r="G11" i="55388"/>
  <c r="G10" i="55388"/>
  <c r="G8" i="55388"/>
  <c r="G7" i="55388"/>
  <c r="G6" i="55388"/>
  <c r="G5" i="55388"/>
  <c r="E13" i="55388"/>
  <c r="E12" i="55388"/>
  <c r="E11" i="55388"/>
  <c r="E10" i="55388"/>
  <c r="D13" i="55388"/>
  <c r="D12" i="55388"/>
  <c r="D11" i="55388"/>
  <c r="D10" i="55388"/>
  <c r="E8" i="55388"/>
  <c r="E7" i="55388"/>
  <c r="E6" i="55388"/>
  <c r="D8" i="55388"/>
  <c r="D7" i="55388"/>
  <c r="D6" i="55388"/>
  <c r="E5" i="55388"/>
  <c r="D5" i="55388"/>
  <c r="L5" i="55388" l="1"/>
  <c r="L6" i="55388"/>
  <c r="L8" i="55388"/>
  <c r="L7" i="55388"/>
  <c r="E22" i="55388"/>
  <c r="C21" i="55388"/>
  <c r="C20" i="55388"/>
  <c r="F20" i="55388"/>
  <c r="G22" i="55388"/>
  <c r="F21" i="55388"/>
  <c r="D22" i="55388"/>
  <c r="D19" i="55388"/>
  <c r="E19" i="55388"/>
  <c r="G9" i="55388"/>
  <c r="E9" i="55388"/>
  <c r="D9" i="55388"/>
  <c r="L9" i="55388" l="1"/>
  <c r="F19" i="55388"/>
  <c r="F22" i="55388"/>
  <c r="C22" i="55388"/>
  <c r="F9" i="55388"/>
  <c r="C8" i="55388" l="1"/>
  <c r="C6" i="55388"/>
  <c r="G19" i="55388" l="1"/>
  <c r="C27" i="55388"/>
  <c r="F10" i="55388"/>
  <c r="C13" i="55388"/>
  <c r="C15" i="55388"/>
  <c r="C7" i="55388"/>
  <c r="C11" i="55388"/>
  <c r="C17" i="55388"/>
  <c r="C24" i="55388"/>
  <c r="F16" i="55388"/>
  <c r="D25" i="55388"/>
  <c r="F8" i="55388"/>
  <c r="G14" i="55388"/>
  <c r="F17" i="55388"/>
  <c r="F24" i="55388"/>
  <c r="D28" i="55388"/>
  <c r="F6" i="55388"/>
  <c r="F12" i="55388"/>
  <c r="G25" i="55388"/>
  <c r="C26" i="55388"/>
  <c r="D14" i="55388"/>
  <c r="E14" i="55388"/>
  <c r="C18" i="55388"/>
  <c r="G28" i="55388"/>
  <c r="F7" i="55388"/>
  <c r="C10" i="55388"/>
  <c r="C12" i="55388"/>
  <c r="F15" i="55388"/>
  <c r="F18" i="55388"/>
  <c r="F11" i="55388"/>
  <c r="F13" i="55388"/>
  <c r="C16" i="55388"/>
  <c r="E25" i="55388"/>
  <c r="E28" i="55388"/>
  <c r="F26" i="55388"/>
  <c r="F23" i="55388"/>
  <c r="F27" i="55388"/>
  <c r="C23" i="55388"/>
  <c r="K6" i="55388" l="1"/>
  <c r="K7" i="55388"/>
  <c r="K8" i="55388"/>
  <c r="F14" i="55388"/>
  <c r="F25" i="55388"/>
  <c r="F28" i="55388"/>
  <c r="C19" i="55388"/>
  <c r="C25" i="55388"/>
  <c r="C28" i="55388"/>
  <c r="D29" i="55388"/>
  <c r="D4" i="55388"/>
  <c r="C14" i="55388"/>
  <c r="G29" i="55388"/>
  <c r="G4" i="55388"/>
  <c r="F5" i="55388" l="1"/>
  <c r="C5" i="55388"/>
  <c r="E29" i="55388"/>
  <c r="F29" i="55388" s="1"/>
  <c r="C9" i="55388" l="1"/>
  <c r="C29" i="55388" s="1"/>
  <c r="K5" i="55388"/>
  <c r="K9" i="55388" s="1"/>
  <c r="E4" i="55388"/>
  <c r="F4" i="55388" s="1"/>
  <c r="C4" i="55388" l="1"/>
</calcChain>
</file>

<file path=xl/sharedStrings.xml><?xml version="1.0" encoding="utf-8"?>
<sst xmlns="http://schemas.openxmlformats.org/spreadsheetml/2006/main" count="1232" uniqueCount="484">
  <si>
    <t>Serial
Number</t>
  </si>
  <si>
    <t>Code Level</t>
  </si>
  <si>
    <t>Percent
Free</t>
  </si>
  <si>
    <t>Frame
Model</t>
  </si>
  <si>
    <t>Capacity</t>
  </si>
  <si>
    <t>Site</t>
  </si>
  <si>
    <t>Site Total</t>
  </si>
  <si>
    <t>Total All Sites</t>
  </si>
  <si>
    <t>McData</t>
  </si>
  <si>
    <t>Switch
Name</t>
  </si>
  <si>
    <t>Used
Ports</t>
  </si>
  <si>
    <t>Free
Ports</t>
  </si>
  <si>
    <t>Not
Installed</t>
  </si>
  <si>
    <t>Switch
Capacity</t>
  </si>
  <si>
    <t>ED-140M</t>
  </si>
  <si>
    <t>Comments</t>
  </si>
  <si>
    <t># Frames</t>
  </si>
  <si>
    <t>% Free</t>
  </si>
  <si>
    <t>San</t>
  </si>
  <si>
    <t>Total Installed</t>
  </si>
  <si>
    <t>Total Site</t>
  </si>
  <si>
    <t>Array</t>
  </si>
  <si>
    <t>Allocated</t>
  </si>
  <si>
    <t>Allocated
(TB)</t>
  </si>
  <si>
    <t>Free
(TB)</t>
  </si>
  <si>
    <t>Allocated
(PB)</t>
  </si>
  <si>
    <t>Free
(PB)</t>
  </si>
  <si>
    <t>Cisco</t>
  </si>
  <si>
    <t>DS-C9513</t>
  </si>
  <si>
    <t>DS-C9509</t>
  </si>
  <si>
    <t>Unformatted
Total
(GB)</t>
  </si>
  <si>
    <t>Formatted
Total
(GB)</t>
  </si>
  <si>
    <t>Unformatted
Total
(TB)</t>
  </si>
  <si>
    <t>Unformatted
Total
(PB)</t>
  </si>
  <si>
    <t>Total All CTI Sites</t>
  </si>
  <si>
    <t>390-c-11</t>
  </si>
  <si>
    <t>390-e-11</t>
  </si>
  <si>
    <t>390-c-13</t>
  </si>
  <si>
    <t>390-e-13</t>
  </si>
  <si>
    <t>Switch
Count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</si>
  <si>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</si>
  <si>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CGC</t>
  </si>
  <si>
    <t>cmdscgc1-ct-01</t>
  </si>
  <si>
    <t>FOX1205GAHN</t>
  </si>
  <si>
    <t>Core (Tape) Cisco</t>
  </si>
  <si>
    <t>cmdscgc1-dg-01</t>
  </si>
  <si>
    <t>FOX1202H3PG</t>
  </si>
  <si>
    <t>cmdscgc1-jd-01</t>
  </si>
  <si>
    <t>5.2.8b</t>
  </si>
  <si>
    <t>FOX1330G5AC</t>
  </si>
  <si>
    <t>Core (Disk) Cisco</t>
  </si>
  <si>
    <t>cmdscgc1-rb-01</t>
  </si>
  <si>
    <t>FOX1329GR3T</t>
  </si>
  <si>
    <t>emdscgc1-jd-03</t>
  </si>
  <si>
    <t>FOX1331GYC3</t>
  </si>
  <si>
    <t>Edge (Disk) Cisco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</si>
  <si>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</si>
  <si>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</si>
  <si>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</si>
  <si>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</si>
  <si>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</si>
  <si>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</si>
  <si>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</si>
  <si>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</si>
  <si>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</si>
  <si>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</si>
  <si>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</si>
  <si>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FOX1210GT0F</t>
  </si>
  <si>
    <t>Core SRDF Cisco</t>
  </si>
  <si>
    <t>rmdscgc1-sl-01</t>
  </si>
  <si>
    <t>FOX1212GP09</t>
  </si>
  <si>
    <t>SW01C_CORE_RED_CGC1</t>
  </si>
  <si>
    <t>09.09.07 2</t>
  </si>
  <si>
    <t>MC5IN02563</t>
  </si>
  <si>
    <t>SW02C_CORE_BLUE_CGC1</t>
  </si>
  <si>
    <t>MC5IN02565</t>
  </si>
  <si>
    <t>SW25C_EDGE_RED_CGC2</t>
  </si>
  <si>
    <t>MC5IN01485</t>
  </si>
  <si>
    <t>SW26C_EDGE_BLUE_CGC</t>
  </si>
  <si>
    <t>MC5IN01482</t>
  </si>
  <si>
    <t>SW91C_SRDF_GREEN_CDC1</t>
  </si>
  <si>
    <t>ED-64M</t>
  </si>
  <si>
    <t>SW91C_SRDF</t>
  </si>
  <si>
    <t>SW92C_SRDF_BLACK_CGC1</t>
  </si>
  <si>
    <t>SW92C_SRDF</t>
  </si>
  <si>
    <t>SW93C_SRDF_GREEN_CGC2</t>
  </si>
  <si>
    <t>SW93C_SRDF</t>
  </si>
  <si>
    <t>SW94C_SRDF_BLACK_CGC2</t>
  </si>
  <si>
    <t>SW94C_SRDF</t>
  </si>
  <si>
    <t>RDC</t>
  </si>
  <si>
    <t>cmdsrdc3-ct-01</t>
  </si>
  <si>
    <t>FOX1150H4XB</t>
  </si>
  <si>
    <t>cmdsrdc3-dg-01</t>
  </si>
  <si>
    <t>FOX1152HDFX</t>
  </si>
  <si>
    <t>cmdsrdc4-jd-01</t>
  </si>
  <si>
    <t>FOX1202H3PN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</si>
  <si>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</si>
  <si>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</si>
  <si>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</si>
  <si>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</si>
  <si>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</si>
  <si>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</si>
  <si>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</si>
  <si>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</si>
  <si>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</si>
  <si>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</si>
  <si>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</si>
  <si>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</si>
  <si>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</si>
  <si>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</si>
  <si>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</si>
  <si>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</si>
  <si>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emdsrdc1-rb-06</t>
  </si>
  <si>
    <t>FOX1228GRAY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</si>
  <si>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</si>
  <si>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</si>
  <si>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</si>
  <si>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</si>
  <si>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</si>
  <si>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</si>
  <si>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</si>
  <si>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</si>
  <si>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</si>
  <si>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</si>
  <si>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</si>
  <si>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</si>
  <si>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</si>
  <si>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</si>
  <si>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</si>
  <si>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</si>
  <si>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</si>
  <si>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</si>
  <si>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</si>
  <si>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</si>
  <si>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</si>
  <si>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</si>
  <si>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</si>
  <si>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</si>
  <si>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</si>
  <si>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</si>
  <si>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</si>
  <si>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</si>
  <si>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</si>
  <si>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</si>
  <si>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</si>
  <si>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</si>
  <si>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</si>
  <si>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</si>
  <si>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</si>
  <si>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</si>
  <si>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</si>
  <si>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</si>
  <si>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</si>
  <si>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</si>
  <si>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</si>
  <si>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FOX1205GAK2</t>
  </si>
  <si>
    <t>rmdsrdc4-sl-01</t>
  </si>
  <si>
    <t>FOX1202H3P2</t>
  </si>
  <si>
    <t>SW01R_CORE_RED_RDC1</t>
  </si>
  <si>
    <t>MC5IN03437</t>
  </si>
  <si>
    <t>SW02R_CORE_BLUE_RDC1</t>
  </si>
  <si>
    <t>MC5IN03434</t>
  </si>
  <si>
    <t>SW03R_EDGE_RED_RDC1</t>
  </si>
  <si>
    <t>MC5IN03438</t>
  </si>
  <si>
    <t>SW04R_EDGE_BLUE_RDC1</t>
  </si>
  <si>
    <t>MC5IN03435</t>
  </si>
  <si>
    <t>SW05R_EDGE_RED_RDC1</t>
  </si>
  <si>
    <t>MC5IN03439</t>
  </si>
  <si>
    <t>SW06R_EDGE_BLUE_RDC1</t>
  </si>
  <si>
    <t>MC5IN03436</t>
  </si>
  <si>
    <t>SW15R_CORE_RED_RDC4</t>
  </si>
  <si>
    <t>MC5IN02561</t>
  </si>
  <si>
    <t>SW16R_CORE_BLUE_RDC4</t>
  </si>
  <si>
    <t>MC5IN02566</t>
  </si>
  <si>
    <t>SW23R_EDGE_RED_RDC4</t>
  </si>
  <si>
    <t>MC5IN04319</t>
  </si>
  <si>
    <t>SW24R_EDGE_BLUE_RDC4</t>
  </si>
  <si>
    <t>MC5IN04320</t>
  </si>
  <si>
    <t>SW25R_CORE_RED_RDC4</t>
  </si>
  <si>
    <t>MC5IN04503</t>
  </si>
  <si>
    <t>SW26R_CORE_BLUE_RDC4</t>
  </si>
  <si>
    <t>MC5IN04504</t>
  </si>
  <si>
    <t>SW27R_EDGE_RED_RDC3</t>
  </si>
  <si>
    <t>MC5I05965N</t>
  </si>
  <si>
    <t>SW28R_EDGE_BLUE_RDC3</t>
  </si>
  <si>
    <t>MC5I05888N</t>
  </si>
  <si>
    <t>SW29R_EDGE_RED_RDC3</t>
  </si>
  <si>
    <t>MC5I05881N</t>
  </si>
  <si>
    <t>SW30R_EDGE_BLUE_RDC3</t>
  </si>
  <si>
    <t>MC5I05884N</t>
  </si>
  <si>
    <t>SW31R_EDGE_RED_RDC4</t>
  </si>
  <si>
    <t>MC5I05883N</t>
  </si>
  <si>
    <t>SW32R_EDGE_BLUE_RDC4</t>
  </si>
  <si>
    <t>MC5I05871N</t>
  </si>
  <si>
    <t>SW91R_SRDF_GREEN_RDC1</t>
  </si>
  <si>
    <t>SW91R_SRDF</t>
  </si>
  <si>
    <t>SW92R_SRDF_BLACK_RDC1</t>
  </si>
  <si>
    <t>SW92R_SRDF</t>
  </si>
  <si>
    <t>SW93R_SRDF_GREEN_RDC4</t>
  </si>
  <si>
    <t>SW93R_SRDF</t>
  </si>
  <si>
    <t>SW94R_SRDF_BLACK_RDC4</t>
  </si>
  <si>
    <t>SW94R_SRDF</t>
  </si>
  <si>
    <t>FDC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</si>
  <si>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</si>
  <si>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</si>
  <si>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</si>
  <si>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</si>
  <si>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</si>
  <si>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</si>
  <si>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</si>
  <si>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</si>
  <si>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</si>
  <si>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</si>
  <si>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</si>
  <si>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</si>
  <si>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</si>
  <si>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</si>
  <si>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</si>
  <si>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</si>
  <si>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</si>
  <si>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</si>
  <si>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</si>
  <si>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</si>
  <si>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</si>
  <si>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</si>
  <si>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</si>
  <si>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</si>
  <si>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</si>
  <si>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</si>
  <si>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</si>
  <si>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</si>
  <si>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</si>
  <si>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</si>
  <si>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</si>
  <si>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</si>
  <si>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</si>
  <si>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</si>
  <si>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</si>
  <si>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</si>
  <si>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</si>
  <si>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</si>
  <si>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</si>
  <si>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</si>
  <si>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</si>
  <si>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</si>
  <si>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</si>
  <si>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</si>
  <si>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</si>
  <si>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</si>
  <si>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</si>
  <si>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</si>
  <si>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</si>
  <si>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</si>
  <si>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</si>
  <si>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</si>
  <si>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</si>
  <si>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</si>
  <si>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</si>
  <si>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</si>
  <si>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</si>
  <si>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</si>
  <si>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</si>
  <si>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</si>
  <si>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</si>
  <si>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</si>
  <si>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</si>
  <si>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</si>
  <si>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</si>
  <si>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</si>
  <si>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</si>
  <si>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</si>
  <si>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>FOX1511H7YQ</t>
  </si>
  <si>
    <t>FOX1511H81U</t>
  </si>
  <si>
    <t>FOX1511H7WD</t>
  </si>
  <si>
    <t>FOX1638GFW7</t>
  </si>
  <si>
    <t>FOX1638GFVX</t>
  </si>
  <si>
    <t>cmdswell-ct-01</t>
  </si>
  <si>
    <t>FOX1202H3N2</t>
  </si>
  <si>
    <t>cmdswell-dg-01</t>
  </si>
  <si>
    <t>FOX1202H3NC</t>
  </si>
  <si>
    <t>rmdswell-gl-01</t>
  </si>
  <si>
    <t>FOX1241G3Y0</t>
  </si>
  <si>
    <t>rmdswell-sl-01</t>
  </si>
  <si>
    <t>Citigroup Centre DC</t>
  </si>
  <si>
    <t>Riverdale DC</t>
  </si>
  <si>
    <t>Frankfurt DC</t>
  </si>
  <si>
    <t>Welle DC</t>
  </si>
  <si>
    <t>Riverdale DC, London</t>
  </si>
  <si>
    <t>Citigroup Centre DC, London</t>
  </si>
  <si>
    <t>Frankfurt DC, Germany</t>
  </si>
  <si>
    <t>Swiss DC Blwg, Switzerland</t>
  </si>
  <si>
    <t>Swiss DC Blwg</t>
  </si>
  <si>
    <t>Swiss DC Colt</t>
  </si>
  <si>
    <t>Swiss DC Colt, Switzerland</t>
  </si>
  <si>
    <t>Welle DC, Germany</t>
  </si>
  <si>
    <t>Location</t>
  </si>
  <si>
    <t>Type</t>
  </si>
  <si>
    <t>Market</t>
  </si>
  <si>
    <t>formatted(S+D)</t>
  </si>
  <si>
    <t>format lost</t>
  </si>
  <si>
    <t>physical/Raid Total</t>
  </si>
  <si>
    <t>Parity Lost</t>
  </si>
  <si>
    <t>Usable</t>
  </si>
  <si>
    <t>Used</t>
  </si>
  <si>
    <t>free</t>
  </si>
  <si>
    <t>spare formatted</t>
  </si>
  <si>
    <t>Not in pool</t>
  </si>
  <si>
    <t>%Used</t>
  </si>
  <si>
    <t>%allocated</t>
  </si>
  <si>
    <t>Swiss</t>
  </si>
  <si>
    <t>Vmax</t>
  </si>
  <si>
    <t>DMX</t>
  </si>
  <si>
    <t>Centera</t>
  </si>
  <si>
    <t>Poland</t>
  </si>
  <si>
    <t>HDS</t>
  </si>
  <si>
    <t>VNX</t>
  </si>
  <si>
    <t>Clariion</t>
  </si>
  <si>
    <t>configured 
Total
(GB)</t>
  </si>
  <si>
    <t>Total EMEA Sites</t>
  </si>
  <si>
    <t>configured 
Total
(TB)</t>
  </si>
  <si>
    <t>configured 
Total
(PB)</t>
  </si>
  <si>
    <t>Decom</t>
  </si>
  <si>
    <t>5.2(8b)</t>
  </si>
  <si>
    <t>5.2(2a)</t>
  </si>
  <si>
    <t>delcd01ae16</t>
  </si>
  <si>
    <t>FOX1643S004</t>
  </si>
  <si>
    <t>delcd01be16</t>
  </si>
  <si>
    <t>FOX1639S32M</t>
  </si>
  <si>
    <t>000290102819</t>
  </si>
  <si>
    <t>000290102838</t>
  </si>
  <si>
    <t>000290102839</t>
  </si>
  <si>
    <t>000290105373</t>
  </si>
  <si>
    <t>000292600552</t>
  </si>
  <si>
    <t>000292600623</t>
  </si>
  <si>
    <t>000292600678</t>
  </si>
  <si>
    <t>000292600745</t>
  </si>
  <si>
    <t>000292600879</t>
  </si>
  <si>
    <t>000292602230</t>
  </si>
  <si>
    <t>000292602231</t>
  </si>
  <si>
    <t>000292602804</t>
  </si>
  <si>
    <t>000292603004</t>
  </si>
  <si>
    <t>000292603073</t>
  </si>
  <si>
    <t>000292603286</t>
  </si>
  <si>
    <t>000292603696</t>
  </si>
  <si>
    <t>000292603875</t>
  </si>
  <si>
    <t>000292604330</t>
  </si>
  <si>
    <t>000292604652</t>
  </si>
  <si>
    <t>000295700347</t>
  </si>
  <si>
    <t>000295700349</t>
  </si>
  <si>
    <t>APM00120503066</t>
  </si>
  <si>
    <t>APM00121102552</t>
  </si>
  <si>
    <t>APM00121204311</t>
  </si>
  <si>
    <t>APM00121204573</t>
  </si>
  <si>
    <t>CK200053010120</t>
  </si>
  <si>
    <t>CK200054900163</t>
  </si>
  <si>
    <t>CK200054900292</t>
  </si>
  <si>
    <t>CK200054900294</t>
  </si>
  <si>
    <t>CK200061900265</t>
  </si>
  <si>
    <t>CK200061900567</t>
  </si>
  <si>
    <t>CK200062000592</t>
  </si>
  <si>
    <t>CK200062000593</t>
  </si>
  <si>
    <t>CK200113804158</t>
  </si>
  <si>
    <t>CK200113804159</t>
  </si>
  <si>
    <t>CKM00101000576</t>
  </si>
  <si>
    <t>CKM00121201737</t>
  </si>
  <si>
    <t>CKM00121300390</t>
  </si>
  <si>
    <t>CKM00121400374</t>
  </si>
  <si>
    <t>CKM00121400375</t>
  </si>
  <si>
    <t>DEOLH002R8779</t>
  </si>
  <si>
    <t>DEOLH003R8398</t>
  </si>
  <si>
    <t>DEOLH004N7026</t>
  </si>
  <si>
    <t>DEOLH005N0365</t>
  </si>
  <si>
    <t>DEOLH010N0516</t>
  </si>
  <si>
    <t>FCNMM111100069</t>
  </si>
  <si>
    <t>FCNMM111600082</t>
  </si>
  <si>
    <t>FCNMM113000127</t>
  </si>
  <si>
    <t>GBOKH002R8850</t>
  </si>
  <si>
    <t>GBOKH003R8378</t>
  </si>
  <si>
    <t>GBOKH004N8998</t>
  </si>
  <si>
    <t>GBOKH005N3518</t>
  </si>
  <si>
    <t>GBOKH006N5362</t>
  </si>
  <si>
    <t>GBOKH010N0204</t>
  </si>
  <si>
    <t>GBOQH010N0214</t>
  </si>
  <si>
    <t>SL7E1093200048</t>
  </si>
  <si>
    <t>SL7E9101300054</t>
  </si>
  <si>
    <t>SL7E9101300062</t>
  </si>
  <si>
    <t>SL7EA101700033</t>
  </si>
  <si>
    <t>SL7EA101700039</t>
  </si>
  <si>
    <t>SL7EA102100006</t>
  </si>
  <si>
    <t>SL7EA102100007</t>
  </si>
  <si>
    <t>Row Labels</t>
  </si>
  <si>
    <t>Grand Total</t>
  </si>
  <si>
    <t>Sum of physical/Raid Total</t>
  </si>
  <si>
    <t>Count of Array</t>
  </si>
  <si>
    <t>(Multiple Items)</t>
  </si>
  <si>
    <t>Sum of Total Installed</t>
  </si>
  <si>
    <t>Sum of Switch
Count</t>
  </si>
  <si>
    <t xml:space="preserve">Number of SAN Swtiches </t>
  </si>
  <si>
    <t xml:space="preserve"> Port Count </t>
  </si>
  <si>
    <t xml:space="preserve">Number of SAN storage Arrays Installed </t>
  </si>
  <si>
    <t xml:space="preserve"> and Total TB's </t>
  </si>
  <si>
    <t>Switzerland</t>
  </si>
  <si>
    <r>
      <t xml:space="preserve">Number of SAN Swtiches </t>
    </r>
    <r>
      <rPr>
        <b/>
        <sz val="10"/>
        <color rgb="FFFF0000"/>
        <rFont val="Arial"/>
        <family val="2"/>
      </rPr>
      <t>36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7869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</si>
  <si>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2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98</t>
    </r>
  </si>
  <si>
    <t>Below report collected only for VMAX, HDS, VNX Arrays</t>
  </si>
  <si>
    <t>5.2(8c)</t>
  </si>
  <si>
    <t>GBKCD01AE16</t>
  </si>
  <si>
    <t>DS-C9148</t>
  </si>
  <si>
    <t>AMS17100641</t>
  </si>
  <si>
    <t>GBKCD01BE16</t>
  </si>
  <si>
    <t>AMS17080867</t>
  </si>
  <si>
    <t>GBKCD01AE17</t>
  </si>
  <si>
    <t>AMS17100246</t>
  </si>
  <si>
    <t>GBKCD01BE17</t>
  </si>
  <si>
    <t>AMS17100429</t>
  </si>
  <si>
    <t>GBKCD01AE18</t>
  </si>
  <si>
    <t>AMS17100422</t>
  </si>
  <si>
    <t>GBKCD01BE18</t>
  </si>
  <si>
    <t>AMS17080809</t>
  </si>
  <si>
    <t>GBKCD01AE19</t>
  </si>
  <si>
    <t>AMS17080940</t>
  </si>
  <si>
    <t>GBKCD01BE19</t>
  </si>
  <si>
    <t>AMS17100432</t>
  </si>
  <si>
    <t>FOX1252G2SP</t>
  </si>
  <si>
    <t>DS-C9506</t>
  </si>
  <si>
    <t>DS-C9124-K9</t>
  </si>
  <si>
    <t>FOX1511H7YK</t>
  </si>
  <si>
    <t xml:space="preserve">FCNMM113000103 </t>
  </si>
  <si>
    <t>000295700667</t>
  </si>
  <si>
    <t>000295700671</t>
  </si>
  <si>
    <t>000295700710</t>
  </si>
  <si>
    <t>000295700689</t>
  </si>
  <si>
    <t>XIV</t>
  </si>
  <si>
    <t xml:space="preserve">7861188 </t>
  </si>
  <si>
    <t>7861239</t>
  </si>
  <si>
    <t>000295700712</t>
  </si>
  <si>
    <t>000295700706</t>
  </si>
  <si>
    <t>Turkey DC</t>
  </si>
  <si>
    <t>Russia DC</t>
  </si>
  <si>
    <t>000295700709</t>
  </si>
  <si>
    <t>000295700713</t>
  </si>
  <si>
    <t>000295700704</t>
  </si>
  <si>
    <t>Formatted
Total
(TB)</t>
  </si>
  <si>
    <t>GBKCD01BE20</t>
  </si>
  <si>
    <t>5.2(8d)</t>
  </si>
  <si>
    <t>AMS17460577</t>
  </si>
  <si>
    <t>GBKCD01BE21</t>
  </si>
  <si>
    <t>AMS17510172</t>
  </si>
  <si>
    <t>GBKCD01AE20</t>
  </si>
  <si>
    <t>AMS17500063</t>
  </si>
  <si>
    <t>GBKCD01AE21</t>
  </si>
  <si>
    <t>AMS17500050</t>
  </si>
  <si>
    <t>cmdsblwg_rb_01</t>
  </si>
  <si>
    <t>cmdsblwg_jd_01</t>
  </si>
  <si>
    <t>cmdsblw_ct_01</t>
  </si>
  <si>
    <t>cmdsblw_dg_01</t>
  </si>
  <si>
    <t>cmdscolt_rb_01</t>
  </si>
  <si>
    <t>cmdscolt_jd_01</t>
  </si>
  <si>
    <t>cmdsclt_ct_01</t>
  </si>
  <si>
    <t>cmdsclt_dg_01</t>
  </si>
  <si>
    <t>000295700688</t>
  </si>
  <si>
    <t>000295700703</t>
  </si>
  <si>
    <t>000295700705</t>
  </si>
  <si>
    <t>Total</t>
  </si>
  <si>
    <t>Sum of Used
Ports</t>
  </si>
  <si>
    <t>Sum of Free
Ports</t>
  </si>
  <si>
    <t>Sum of % Free</t>
  </si>
  <si>
    <t>Region</t>
  </si>
  <si>
    <t>Vendor</t>
  </si>
  <si>
    <r>
      <t>Port</t>
    </r>
    <r>
      <rPr>
        <b/>
        <sz val="9"/>
        <color rgb="FFFFFFFF"/>
        <rFont val="Arial"/>
        <family val="2"/>
      </rPr>
      <t xml:space="preserve"> </t>
    </r>
    <r>
      <rPr>
        <b/>
        <sz val="14"/>
        <color rgb="FFFFFFFF"/>
        <rFont val="Arial"/>
        <family val="2"/>
      </rPr>
      <t>Capacity</t>
    </r>
  </si>
  <si>
    <t>Switch#</t>
  </si>
  <si>
    <t>EMEA</t>
  </si>
  <si>
    <t>BCVs</t>
  </si>
  <si>
    <t>Citigroup Distributed Storage Inventory Report (EMEA) for Aug 2014</t>
  </si>
  <si>
    <t>Citigroup Distributed Storage Capacity Report  (EMEA) for Aug 2014</t>
  </si>
  <si>
    <t>000295700699</t>
  </si>
  <si>
    <r>
      <t xml:space="preserve">Number of SAN Swtiches </t>
    </r>
    <r>
      <rPr>
        <b/>
        <sz val="10"/>
        <color rgb="FFFF0000"/>
        <rFont val="Arial"/>
        <family val="2"/>
      </rPr>
      <t>16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2458</t>
    </r>
  </si>
  <si>
    <r>
      <t>Number of SAN storage Arrays Installed</t>
    </r>
    <r>
      <rPr>
        <b/>
        <sz val="10"/>
        <color rgb="FFFF0000"/>
        <rFont val="Arial"/>
        <family val="2"/>
      </rPr>
      <t xml:space="preserve"> 5</t>
    </r>
    <r>
      <rPr>
        <sz val="10"/>
        <rFont val="Arial"/>
        <family val="2"/>
      </rPr>
      <t xml:space="preserve"> and Total TB's</t>
    </r>
    <r>
      <rPr>
        <b/>
        <sz val="10"/>
        <color rgb="FFFF0000"/>
        <rFont val="Arial"/>
        <family val="2"/>
      </rPr>
      <t xml:space="preserve"> 1181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</si>
  <si>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19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5354</t>
    </r>
  </si>
  <si>
    <r>
      <t xml:space="preserve">Number of SAN Swtiches 64 Port Count </t>
    </r>
    <r>
      <rPr>
        <b/>
        <sz val="10"/>
        <color rgb="FFFF0000"/>
        <rFont val="Arial"/>
        <family val="2"/>
      </rPr>
      <t>10414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</si>
  <si>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22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6135</t>
    </r>
  </si>
  <si>
    <r>
      <t xml:space="preserve">Number of SAN Swtiches </t>
    </r>
    <r>
      <rPr>
        <b/>
        <sz val="10"/>
        <color rgb="FFFF0000"/>
        <rFont val="Arial"/>
        <family val="2"/>
      </rPr>
      <t>8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246</t>
    </r>
  </si>
  <si>
    <t>Citigroup Distributed Fibre Switch Inventory (EMEA) for Sept 2014</t>
  </si>
  <si>
    <t>Citigroup Distributed Fibre Switch Capacity Report (EMEA) for Sept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</si>
</sst>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1010409]m/d/yyyy"/>
    <numFmt numFmtId="166" formatCode="_-* #,##0.00_-;\-* #,##0.00_-;_-* &quot;-&quot;??_-;_-@_-"/>
    <numFmt numFmtId="167" formatCode="&quot;$&quot;#,##0\ ;\(&quot;$&quot;#,##0\);"/>
    <numFmt numFmtId="168" formatCode="&quot;£&quot;#,##0.00;[Red]\-&quot;&quot;\£&quot;&quot;#,##0.00"/>
    <numFmt numFmtId="169" formatCode="0000\-0000"/>
    <numFmt numFmtId="170" formatCode="0000\-00\-00"/>
    <numFmt numFmtId="171" formatCode="m/dd/yy\ \-\ h:mm\ AM/PM"/>
    <numFmt numFmtId="172" formatCode="#,##0_);\(#,##0\);\-"/>
    <numFmt numFmtId="173" formatCode="0.0%;[Red]\(0.0%\);\-\ "/>
    <numFmt numFmtId="174" formatCode="#,###.0;\(#,###.0\);\-"/>
    <numFmt numFmtId="175" formatCode="0.000_)"/>
    <numFmt numFmtId="176" formatCode="#,##0_-;[Red]\(#,##0\);&quot;-  &quot;"/>
    <numFmt numFmtId="177" formatCode="#,##0_-;\(#,##0\);&quot; - &quot;"/>
    <numFmt numFmtId="178" formatCode="General_)"/>
    <numFmt numFmtId="179" formatCode="0.0000000000000000%"/>
    <numFmt numFmtId="180" formatCode="#,##0,,_-;[Red]\(#,##0,,\);&quot;-  &quot;"/>
    <numFmt numFmtId="181" formatCode="#,##0.0;\(#,##0.0\);&quot;- &quot;"/>
    <numFmt numFmtId="182" formatCode="#,##0.0,,_-;[Red]\(#,##0.0,,\);&quot;-  &quot;"/>
    <numFmt numFmtId="183" formatCode="_-[$€-2]* #,##0.00_-;\-[$€-2]* #,##0.00_-;_-[$€-2]* &quot;-&quot;??_-"/>
    <numFmt numFmtId="184" formatCode="#,##0.0000;\(#,##0.0000\);&quot;- &quot;"/>
    <numFmt numFmtId="185" formatCode="#,##0.0_-;\(#,##0.0\);&quot;-  &quot;"/>
    <numFmt numFmtId="186" formatCode="0.00_)"/>
    <numFmt numFmtId="187" formatCode="#,##0.00%;[Red]\(#,##0.00%\)"/>
    <numFmt numFmtId="188" formatCode="0_);\(0\)"/>
    <numFmt numFmtId="189" formatCode="#,##0&quot;   &quot;;[Red]\-#,##0&quot;   &quot;"/>
    <numFmt numFmtId="190" formatCode="mm/dd/yy"/>
    <numFmt numFmtId="191" formatCode="#,###.0\ ;\(#,###.0\);\ \-\ \ "/>
    <numFmt numFmtId="192" formatCode="#,##0.0\ ;\(#,##0.0\)"/>
    <numFmt numFmtId="193" formatCode="&quot;\&quot;#,##0.00;[Red]&quot;\&quot;\-#,##0.00"/>
    <numFmt numFmtId="194" formatCode="&quot;\&quot;#,##0;[Red]&quot;\&quot;\-#,##0"/>
  </numFmts>
  <fonts count="10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  <font>
      <sz val="9"/>
      <color theme="1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</font>
    <font>
      <u/>
      <sz val="11"/>
      <color theme="10"/>
      <name val="Calibri"/>
      <family val="2"/>
      <charset val="238"/>
      <scheme val="minor"/>
    </font>
    <font>
      <b/>
      <sz val="14"/>
      <color rgb="FFFFFFFF"/>
      <name val="Arial"/>
      <family val="2"/>
    </font>
    <font>
      <b/>
      <sz val="9"/>
      <color rgb="FFFFFFFF"/>
      <name val="Arial"/>
      <family val="2"/>
    </font>
    <font>
      <b/>
      <sz val="14"/>
      <color rgb="FF000000"/>
      <name val="Calibri"/>
      <family val="2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F6FC6"/>
        <bgColor indexed="64"/>
      </patternFill>
    </fill>
    <fill>
      <patternFill patternType="solid">
        <fgColor rgb="FFE7EBF5"/>
        <bgColor indexed="64"/>
      </patternFill>
    </fill>
    <fill>
      <patternFill patternType="solid">
        <fgColor rgb="FFCCD5EA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390">
    <xf numFmtId="0" fontId="0" fillId="0" borderId="0"/>
    <xf numFmtId="0" fontId="16" fillId="0" borderId="0"/>
    <xf numFmtId="0" fontId="14" fillId="0" borderId="0"/>
    <xf numFmtId="0" fontId="14" fillId="0" borderId="0"/>
    <xf numFmtId="9" fontId="19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22" fillId="0" borderId="0"/>
    <xf numFmtId="165" fontId="23" fillId="0" borderId="0"/>
    <xf numFmtId="165" fontId="7" fillId="0" borderId="0"/>
    <xf numFmtId="165" fontId="7" fillId="0" borderId="0"/>
    <xf numFmtId="165" fontId="23" fillId="0" borderId="0"/>
    <xf numFmtId="165" fontId="7" fillId="0" borderId="0"/>
    <xf numFmtId="165" fontId="23" fillId="0" borderId="0"/>
    <xf numFmtId="165" fontId="8" fillId="0" borderId="0"/>
    <xf numFmtId="165" fontId="23" fillId="0" borderId="0"/>
    <xf numFmtId="165" fontId="23" fillId="0" borderId="0"/>
    <xf numFmtId="165" fontId="23" fillId="0" borderId="0"/>
    <xf numFmtId="165" fontId="7" fillId="0" borderId="0"/>
    <xf numFmtId="165" fontId="23" fillId="0" borderId="0"/>
    <xf numFmtId="165" fontId="7" fillId="0" borderId="0"/>
    <xf numFmtId="165" fontId="7" fillId="0" borderId="0"/>
    <xf numFmtId="165" fontId="23" fillId="0" borderId="0"/>
    <xf numFmtId="165" fontId="23" fillId="0" borderId="0"/>
    <xf numFmtId="165" fontId="23" fillId="0" borderId="0"/>
    <xf numFmtId="165" fontId="23" fillId="0" borderId="0"/>
    <xf numFmtId="166" fontId="8" fillId="0" borderId="0" applyFont="0" applyFill="0" applyBorder="0" applyAlignment="0" applyProtection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23" fillId="0" borderId="0"/>
    <xf numFmtId="165" fontId="7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23" fillId="0" borderId="0"/>
    <xf numFmtId="165" fontId="23" fillId="0" borderId="0"/>
    <xf numFmtId="165" fontId="30" fillId="0" borderId="0"/>
    <xf numFmtId="165" fontId="30" fillId="0" borderId="0"/>
    <xf numFmtId="165" fontId="30" fillId="0" borderId="0"/>
    <xf numFmtId="165" fontId="30" fillId="0" borderId="0"/>
    <xf numFmtId="165" fontId="30" fillId="0" borderId="0"/>
    <xf numFmtId="165" fontId="30" fillId="0" borderId="0"/>
    <xf numFmtId="165" fontId="30" fillId="0" borderId="0"/>
    <xf numFmtId="165" fontId="30" fillId="0" borderId="0"/>
    <xf numFmtId="165" fontId="30" fillId="0" borderId="0"/>
    <xf numFmtId="165" fontId="30" fillId="0" borderId="0"/>
    <xf numFmtId="165" fontId="8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23" fillId="0" borderId="0"/>
    <xf numFmtId="165" fontId="7" fillId="0" borderId="0"/>
    <xf numFmtId="165" fontId="29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5" fontId="8" fillId="0" borderId="0"/>
    <xf numFmtId="165" fontId="23" fillId="0" borderId="0"/>
    <xf numFmtId="0" fontId="7" fillId="0" borderId="0"/>
    <xf numFmtId="0" fontId="7" fillId="0" borderId="0"/>
    <xf numFmtId="165" fontId="7" fillId="0" borderId="0"/>
    <xf numFmtId="0" fontId="8" fillId="0" borderId="0"/>
    <xf numFmtId="9" fontId="7" fillId="0" borderId="0" applyFont="0" applyFill="0" applyBorder="0" applyAlignment="0" applyProtection="0"/>
    <xf numFmtId="0" fontId="7" fillId="0" borderId="0"/>
    <xf numFmtId="0" fontId="22" fillId="0" borderId="0"/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167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2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33" fillId="0" borderId="0"/>
    <xf numFmtId="0" fontId="16" fillId="0" borderId="0"/>
    <xf numFmtId="0" fontId="31" fillId="0" borderId="0"/>
    <xf numFmtId="0" fontId="32" fillId="0" borderId="0"/>
    <xf numFmtId="0" fontId="32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8" fillId="0" borderId="0"/>
    <xf numFmtId="0" fontId="30" fillId="23" borderId="0" applyNumberFormat="0" applyBorder="0" applyAlignment="0" applyProtection="0"/>
    <xf numFmtId="0" fontId="37" fillId="24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5" borderId="0" applyNumberFormat="0" applyBorder="0" applyAlignment="0" applyProtection="0"/>
    <xf numFmtId="0" fontId="37" fillId="1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7" fillId="1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7" fillId="24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7" fillId="1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42" fontId="14" fillId="0" borderId="0" applyFont="0" applyFill="0" applyBorder="0" applyAlignment="0" applyProtection="0"/>
    <xf numFmtId="0" fontId="8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0" fillId="30" borderId="0" applyNumberFormat="0" applyBorder="0" applyAlignment="0" applyProtection="0"/>
    <xf numFmtId="0" fontId="37" fillId="24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7" fillId="17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27" borderId="0" applyNumberFormat="0" applyBorder="0" applyAlignment="0" applyProtection="0"/>
    <xf numFmtId="0" fontId="37" fillId="24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7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3" borderId="0" applyNumberFormat="0" applyBorder="0" applyAlignment="0" applyProtection="0"/>
    <xf numFmtId="0" fontId="37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8" fillId="35" borderId="0" applyNumberFormat="0" applyBorder="0" applyAlignment="0" applyProtection="0"/>
    <xf numFmtId="0" fontId="39" fillId="36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1" borderId="0" applyNumberFormat="0" applyBorder="0" applyAlignment="0" applyProtection="0"/>
    <xf numFmtId="0" fontId="39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9" fillId="34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7" borderId="0" applyNumberFormat="0" applyBorder="0" applyAlignment="0" applyProtection="0"/>
    <xf numFmtId="0" fontId="39" fillId="24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6" borderId="0" applyNumberFormat="0" applyBorder="0" applyAlignment="0" applyProtection="0"/>
    <xf numFmtId="0" fontId="39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8" borderId="0" applyNumberFormat="0" applyBorder="0" applyAlignment="0" applyProtection="0"/>
    <xf numFmtId="0" fontId="39" fillId="20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40" fillId="0" borderId="33" applyBorder="0"/>
    <xf numFmtId="0" fontId="38" fillId="39" borderId="0" applyNumberFormat="0" applyBorder="0" applyAlignment="0" applyProtection="0"/>
    <xf numFmtId="0" fontId="39" fillId="36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9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37" borderId="0" applyNumberFormat="0" applyBorder="0" applyAlignment="0" applyProtection="0"/>
    <xf numFmtId="0" fontId="39" fillId="18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42" borderId="0" applyNumberFormat="0" applyBorder="0" applyAlignment="0" applyProtection="0"/>
    <xf numFmtId="0" fontId="39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>
      <alignment horizontal="center" wrapText="1"/>
      <protection locked="0"/>
    </xf>
    <xf numFmtId="37" fontId="43" fillId="0" borderId="0"/>
    <xf numFmtId="0" fontId="44" fillId="25" borderId="0" applyNumberFormat="0" applyBorder="0" applyAlignment="0" applyProtection="0"/>
    <xf numFmtId="0" fontId="45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6" fillId="0" borderId="0" applyNumberFormat="0" applyFill="0" applyBorder="0" applyAlignment="0" applyProtection="0"/>
    <xf numFmtId="5" fontId="47" fillId="0" borderId="32" applyAlignment="0" applyProtection="0"/>
    <xf numFmtId="0" fontId="4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68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69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1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2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3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4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69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50" fillId="13" borderId="27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166" fontId="8" fillId="0" borderId="0" applyBorder="0" applyProtection="0"/>
    <xf numFmtId="0" fontId="51" fillId="43" borderId="47" applyNumberFormat="0" applyAlignment="0" applyProtection="0"/>
    <xf numFmtId="0" fontId="51" fillId="43" borderId="47" applyNumberFormat="0" applyAlignment="0" applyProtection="0"/>
    <xf numFmtId="0" fontId="51" fillId="43" borderId="47" applyNumberFormat="0" applyAlignment="0" applyProtection="0"/>
    <xf numFmtId="0" fontId="51" fillId="43" borderId="47" applyNumberFormat="0" applyAlignment="0" applyProtection="0"/>
    <xf numFmtId="0" fontId="51" fillId="43" borderId="47" applyNumberFormat="0" applyAlignment="0" applyProtection="0"/>
    <xf numFmtId="0" fontId="51" fillId="43" borderId="47" applyNumberFormat="0" applyAlignment="0" applyProtection="0"/>
    <xf numFmtId="0" fontId="51" fillId="43" borderId="47" applyNumberFormat="0" applyAlignment="0" applyProtection="0"/>
    <xf numFmtId="0" fontId="51" fillId="43" borderId="47" applyNumberFormat="0" applyAlignment="0" applyProtection="0"/>
    <xf numFmtId="0" fontId="51" fillId="43" borderId="47" applyNumberFormat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175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5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5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5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5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5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5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5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73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76" fontId="8" fillId="0" borderId="0" applyFont="0" applyFill="0" applyBorder="0" applyAlignment="0" applyProtection="0">
      <alignment horizontal="right"/>
    </xf>
    <xf numFmtId="43" fontId="8" fillId="0" borderId="0" applyFont="0" applyFill="0" applyBorder="0" applyAlignment="0" applyProtection="0"/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43" fontId="30" fillId="0" borderId="0" applyFont="0" applyFill="0" applyBorder="0" applyAlignment="0" applyProtection="0"/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43" fontId="8" fillId="0" borderId="0" applyFont="0" applyFill="0" applyBorder="0" applyAlignment="0" applyProtection="0"/>
    <xf numFmtId="43" fontId="53" fillId="0" borderId="0" applyFont="0" applyFill="0" applyBorder="0" applyAlignment="0" applyProtection="0"/>
    <xf numFmtId="178" fontId="54" fillId="0" borderId="48"/>
    <xf numFmtId="3" fontId="55" fillId="0" borderId="0" applyFont="0" applyFill="0" applyBorder="0" applyAlignment="0" applyProtection="0"/>
    <xf numFmtId="0" fontId="56" fillId="0" borderId="0" applyNumberFormat="0" applyAlignment="0">
      <alignment horizontal="lef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79" fontId="8" fillId="0" borderId="0" applyFont="0" applyFill="0" applyBorder="0" applyAlignment="0" applyProtection="0">
      <alignment horizontal="right"/>
    </xf>
    <xf numFmtId="180" fontId="8" fillId="0" borderId="0" applyFont="0" applyFill="0" applyBorder="0" applyAlignment="0" applyProtection="0">
      <alignment horizontal="right"/>
    </xf>
    <xf numFmtId="0" fontId="55" fillId="0" borderId="0" applyFont="0" applyFill="0" applyBorder="0" applyAlignment="0" applyProtection="0"/>
    <xf numFmtId="49" fontId="15" fillId="0" borderId="0" applyNumberFormat="0" applyFill="0" applyBorder="0" applyAlignment="0" applyProtection="0">
      <alignment horizontal="left"/>
    </xf>
    <xf numFmtId="0" fontId="55" fillId="0" borderId="0" applyFont="0" applyFill="0" applyBorder="0" applyAlignment="0" applyProtection="0"/>
    <xf numFmtId="181" fontId="8" fillId="0" borderId="0" applyFont="0" applyFill="0" applyBorder="0" applyAlignment="0" applyProtection="0"/>
    <xf numFmtId="14" fontId="22" fillId="0" borderId="0" applyFill="0" applyBorder="0" applyAlignment="0"/>
    <xf numFmtId="0" fontId="57" fillId="0" borderId="0" applyNumberFormat="0" applyFont="0" applyFill="0" applyBorder="0" applyAlignment="0" applyProtection="0"/>
    <xf numFmtId="2" fontId="58" fillId="0" borderId="0"/>
    <xf numFmtId="182" fontId="8" fillId="0" borderId="49" applyNumberFormat="0" applyFont="0" applyFill="0" applyAlignment="0" applyProtection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3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69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3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4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69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59" fillId="0" borderId="0" applyNumberFormat="0" applyAlignment="0">
      <alignment horizontal="left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2" fontId="55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42" fillId="0" borderId="0" applyFill="0" applyBorder="0" applyProtection="0">
      <alignment horizontal="left"/>
    </xf>
    <xf numFmtId="0" fontId="62" fillId="26" borderId="0" applyNumberFormat="0" applyBorder="0" applyAlignment="0" applyProtection="0"/>
    <xf numFmtId="0" fontId="63" fillId="26" borderId="0" applyNumberFormat="0" applyBorder="0" applyAlignment="0" applyProtection="0"/>
    <xf numFmtId="0" fontId="62" fillId="26" borderId="0" applyNumberFormat="0" applyBorder="0" applyAlignment="0" applyProtection="0"/>
    <xf numFmtId="0" fontId="62" fillId="26" borderId="0" applyNumberFormat="0" applyBorder="0" applyAlignment="0" applyProtection="0"/>
    <xf numFmtId="0" fontId="62" fillId="26" borderId="0" applyNumberFormat="0" applyBorder="0" applyAlignment="0" applyProtection="0"/>
    <xf numFmtId="0" fontId="62" fillId="26" borderId="0" applyNumberFormat="0" applyBorder="0" applyAlignment="0" applyProtection="0"/>
    <xf numFmtId="0" fontId="62" fillId="26" borderId="0" applyNumberFormat="0" applyBorder="0" applyAlignment="0" applyProtection="0"/>
    <xf numFmtId="0" fontId="62" fillId="26" borderId="0" applyNumberFormat="0" applyBorder="0" applyAlignment="0" applyProtection="0"/>
    <xf numFmtId="0" fontId="62" fillId="26" borderId="0" applyNumberFormat="0" applyBorder="0" applyAlignment="0" applyProtection="0"/>
    <xf numFmtId="38" fontId="15" fillId="2" borderId="0" applyNumberFormat="0" applyBorder="0" applyAlignment="0" applyProtection="0"/>
    <xf numFmtId="184" fontId="8" fillId="0" borderId="0" applyFont="0" applyFill="0" applyBorder="0" applyAlignment="0" applyProtection="0">
      <alignment horizontal="right"/>
    </xf>
    <xf numFmtId="0" fontId="8" fillId="0" borderId="0" applyProtection="0">
      <alignment horizontal="right"/>
    </xf>
    <xf numFmtId="0" fontId="64" fillId="0" borderId="44" applyNumberFormat="0" applyAlignment="0" applyProtection="0">
      <alignment horizontal="left" vertical="center"/>
    </xf>
    <xf numFmtId="0" fontId="64" fillId="0" borderId="30">
      <alignment horizontal="left" vertical="center"/>
    </xf>
    <xf numFmtId="0" fontId="65" fillId="0" borderId="50" applyNumberFormat="0" applyFill="0" applyAlignment="0" applyProtection="0"/>
    <xf numFmtId="0" fontId="66" fillId="0" borderId="51" applyNumberFormat="0" applyFill="0" applyAlignment="0" applyProtection="0"/>
    <xf numFmtId="0" fontId="65" fillId="0" borderId="50" applyNumberFormat="0" applyFill="0" applyAlignment="0" applyProtection="0"/>
    <xf numFmtId="0" fontId="65" fillId="0" borderId="50" applyNumberFormat="0" applyFill="0" applyAlignment="0" applyProtection="0"/>
    <xf numFmtId="0" fontId="65" fillId="0" borderId="50" applyNumberFormat="0" applyFill="0" applyAlignment="0" applyProtection="0"/>
    <xf numFmtId="0" fontId="65" fillId="0" borderId="50" applyNumberFormat="0" applyFill="0" applyAlignment="0" applyProtection="0"/>
    <xf numFmtId="0" fontId="65" fillId="0" borderId="50" applyNumberFormat="0" applyFill="0" applyAlignment="0" applyProtection="0"/>
    <xf numFmtId="0" fontId="65" fillId="0" borderId="50" applyNumberFormat="0" applyFill="0" applyAlignment="0" applyProtection="0"/>
    <xf numFmtId="0" fontId="65" fillId="0" borderId="50" applyNumberFormat="0" applyFill="0" applyAlignment="0" applyProtection="0"/>
    <xf numFmtId="0" fontId="67" fillId="0" borderId="52" applyNumberFormat="0" applyFill="0" applyAlignment="0" applyProtection="0"/>
    <xf numFmtId="0" fontId="68" fillId="0" borderId="52" applyNumberFormat="0" applyFill="0" applyAlignment="0" applyProtection="0"/>
    <xf numFmtId="0" fontId="67" fillId="0" borderId="52" applyNumberFormat="0" applyFill="0" applyAlignment="0" applyProtection="0"/>
    <xf numFmtId="0" fontId="67" fillId="0" borderId="52" applyNumberFormat="0" applyFill="0" applyAlignment="0" applyProtection="0"/>
    <xf numFmtId="0" fontId="67" fillId="0" borderId="52" applyNumberFormat="0" applyFill="0" applyAlignment="0" applyProtection="0"/>
    <xf numFmtId="0" fontId="67" fillId="0" borderId="52" applyNumberFormat="0" applyFill="0" applyAlignment="0" applyProtection="0"/>
    <xf numFmtId="0" fontId="67" fillId="0" borderId="52" applyNumberFormat="0" applyFill="0" applyAlignment="0" applyProtection="0"/>
    <xf numFmtId="0" fontId="67" fillId="0" borderId="52" applyNumberFormat="0" applyFill="0" applyAlignment="0" applyProtection="0"/>
    <xf numFmtId="0" fontId="67" fillId="0" borderId="52" applyNumberFormat="0" applyFill="0" applyAlignment="0" applyProtection="0"/>
    <xf numFmtId="0" fontId="69" fillId="0" borderId="53" applyNumberFormat="0" applyFill="0" applyAlignment="0" applyProtection="0"/>
    <xf numFmtId="0" fontId="70" fillId="0" borderId="54" applyNumberFormat="0" applyFill="0" applyAlignment="0" applyProtection="0"/>
    <xf numFmtId="0" fontId="69" fillId="0" borderId="53" applyNumberFormat="0" applyFill="0" applyAlignment="0" applyProtection="0"/>
    <xf numFmtId="0" fontId="69" fillId="0" borderId="53" applyNumberFormat="0" applyFill="0" applyAlignment="0" applyProtection="0"/>
    <xf numFmtId="0" fontId="69" fillId="0" borderId="53" applyNumberFormat="0" applyFill="0" applyAlignment="0" applyProtection="0"/>
    <xf numFmtId="0" fontId="69" fillId="0" borderId="53" applyNumberFormat="0" applyFill="0" applyAlignment="0" applyProtection="0"/>
    <xf numFmtId="0" fontId="69" fillId="0" borderId="53" applyNumberFormat="0" applyFill="0" applyAlignment="0" applyProtection="0"/>
    <xf numFmtId="0" fontId="69" fillId="0" borderId="53" applyNumberFormat="0" applyFill="0" applyAlignment="0" applyProtection="0"/>
    <xf numFmtId="0" fontId="69" fillId="0" borderId="53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1" fillId="0" borderId="55">
      <alignment horizontal="center"/>
    </xf>
    <xf numFmtId="0" fontId="71" fillId="0" borderId="0">
      <alignment horizontal="center"/>
    </xf>
    <xf numFmtId="10" fontId="15" fillId="44" borderId="4" applyNumberFormat="0" applyBorder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3" fillId="12" borderId="27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3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69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3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4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69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74" fillId="0" borderId="56" applyNumberFormat="0" applyFill="0" applyAlignment="0" applyProtection="0"/>
    <xf numFmtId="0" fontId="75" fillId="0" borderId="56" applyNumberFormat="0" applyFill="0" applyAlignment="0" applyProtection="0"/>
    <xf numFmtId="0" fontId="74" fillId="0" borderId="56" applyNumberFormat="0" applyFill="0" applyAlignment="0" applyProtection="0"/>
    <xf numFmtId="0" fontId="74" fillId="0" borderId="56" applyNumberFormat="0" applyFill="0" applyAlignment="0" applyProtection="0"/>
    <xf numFmtId="0" fontId="74" fillId="0" borderId="56" applyNumberFormat="0" applyFill="0" applyAlignment="0" applyProtection="0"/>
    <xf numFmtId="0" fontId="74" fillId="0" borderId="56" applyNumberFormat="0" applyFill="0" applyAlignment="0" applyProtection="0"/>
    <xf numFmtId="0" fontId="74" fillId="0" borderId="56" applyNumberFormat="0" applyFill="0" applyAlignment="0" applyProtection="0"/>
    <xf numFmtId="0" fontId="74" fillId="0" borderId="56" applyNumberFormat="0" applyFill="0" applyAlignment="0" applyProtection="0"/>
    <xf numFmtId="0" fontId="74" fillId="0" borderId="56" applyNumberFormat="0" applyFill="0" applyAlignment="0" applyProtection="0"/>
    <xf numFmtId="166" fontId="30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5" fontId="8" fillId="0" borderId="0" applyFont="0" applyFill="0" applyBorder="0" applyAlignment="0" applyProtection="0">
      <alignment horizontal="right"/>
    </xf>
    <xf numFmtId="0" fontId="76" fillId="34" borderId="0" applyNumberFormat="0" applyBorder="0" applyAlignment="0" applyProtection="0"/>
    <xf numFmtId="0" fontId="77" fillId="11" borderId="0" applyNumberFormat="0" applyBorder="0" applyAlignment="0" applyProtection="0"/>
    <xf numFmtId="0" fontId="76" fillId="34" borderId="0" applyNumberFormat="0" applyBorder="0" applyAlignment="0" applyProtection="0"/>
    <xf numFmtId="0" fontId="76" fillId="34" borderId="0" applyNumberFormat="0" applyBorder="0" applyAlignment="0" applyProtection="0"/>
    <xf numFmtId="0" fontId="76" fillId="34" borderId="0" applyNumberFormat="0" applyBorder="0" applyAlignment="0" applyProtection="0"/>
    <xf numFmtId="0" fontId="76" fillId="34" borderId="0" applyNumberFormat="0" applyBorder="0" applyAlignment="0" applyProtection="0"/>
    <xf numFmtId="0" fontId="76" fillId="34" borderId="0" applyNumberFormat="0" applyBorder="0" applyAlignment="0" applyProtection="0"/>
    <xf numFmtId="0" fontId="76" fillId="34" borderId="0" applyNumberFormat="0" applyBorder="0" applyAlignment="0" applyProtection="0"/>
    <xf numFmtId="0" fontId="76" fillId="34" borderId="0" applyNumberFormat="0" applyBorder="0" applyAlignment="0" applyProtection="0"/>
    <xf numFmtId="186" fontId="78" fillId="0" borderId="0"/>
    <xf numFmtId="0" fontId="8" fillId="0" borderId="0"/>
    <xf numFmtId="0" fontId="8" fillId="0" borderId="0"/>
    <xf numFmtId="0" fontId="8" fillId="0" borderId="0"/>
    <xf numFmtId="187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7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3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29" fillId="0" borderId="0"/>
    <xf numFmtId="0" fontId="23" fillId="0" borderId="0"/>
    <xf numFmtId="0" fontId="7" fillId="0" borderId="0"/>
    <xf numFmtId="0" fontId="8" fillId="0" borderId="0"/>
    <xf numFmtId="0" fontId="2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0" fillId="0" borderId="0">
      <alignment vertical="top"/>
    </xf>
    <xf numFmtId="0" fontId="30" fillId="0" borderId="0"/>
    <xf numFmtId="0" fontId="7" fillId="0" borderId="0"/>
    <xf numFmtId="0" fontId="30" fillId="0" borderId="0"/>
    <xf numFmtId="0" fontId="81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81" fillId="0" borderId="0"/>
    <xf numFmtId="0" fontId="81" fillId="0" borderId="0"/>
    <xf numFmtId="0" fontId="81" fillId="0" borderId="0"/>
    <xf numFmtId="0" fontId="8" fillId="0" borderId="0"/>
    <xf numFmtId="0" fontId="81" fillId="0" borderId="0"/>
    <xf numFmtId="0" fontId="81" fillId="0" borderId="0"/>
    <xf numFmtId="0" fontId="81" fillId="0" borderId="0"/>
    <xf numFmtId="0" fontId="29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7" fillId="0" borderId="0"/>
    <xf numFmtId="0" fontId="8" fillId="0" borderId="0"/>
    <xf numFmtId="0" fontId="29" fillId="0" borderId="0"/>
    <xf numFmtId="0" fontId="8" fillId="0" borderId="0"/>
    <xf numFmtId="0" fontId="3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82" fillId="14" borderId="29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4" fillId="13" borderId="2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1" fontId="8" fillId="0" borderId="0" applyProtection="0">
      <alignment horizontal="right" vertical="center"/>
    </xf>
    <xf numFmtId="14" fontId="42" fillId="0" borderId="0">
      <alignment horizontal="center" wrapText="1"/>
      <protection locked="0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72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8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3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69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3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74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69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8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47" fillId="0" borderId="55">
      <alignment horizontal="center"/>
    </xf>
    <xf numFmtId="189" fontId="85" fillId="46" borderId="0" applyBorder="0" applyAlignment="0" applyProtection="0"/>
    <xf numFmtId="0" fontId="86" fillId="47" borderId="0" applyNumberFormat="0" applyFont="0" applyBorder="0" applyAlignment="0">
      <alignment horizontal="center"/>
    </xf>
    <xf numFmtId="0" fontId="87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190" fontId="88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" fillId="44" borderId="59"/>
    <xf numFmtId="0" fontId="86" fillId="1" borderId="30" applyNumberFormat="0" applyFont="0" applyAlignment="0">
      <alignment horizontal="center"/>
    </xf>
    <xf numFmtId="0" fontId="8" fillId="0" borderId="0"/>
    <xf numFmtId="0" fontId="89" fillId="0" borderId="0" applyNumberFormat="0" applyFill="0" applyBorder="0" applyAlignment="0">
      <alignment horizont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>
      <alignment vertical="top"/>
    </xf>
    <xf numFmtId="0" fontId="90" fillId="24" borderId="0">
      <alignment horizontal="centerContinuous"/>
    </xf>
    <xf numFmtId="0" fontId="91" fillId="24" borderId="0">
      <alignment horizontal="centerContinuous"/>
    </xf>
    <xf numFmtId="40" fontId="92" fillId="0" borderId="0" applyBorder="0">
      <alignment horizontal="right"/>
    </xf>
    <xf numFmtId="0" fontId="8" fillId="0" borderId="0" applyBorder="0" applyProtection="0">
      <alignment vertical="center"/>
    </xf>
    <xf numFmtId="182" fontId="8" fillId="0" borderId="33" applyBorder="0" applyProtection="0">
      <alignment horizontal="right" vertical="center"/>
    </xf>
    <xf numFmtId="0" fontId="8" fillId="48" borderId="0" applyBorder="0" applyProtection="0">
      <alignment horizontal="centerContinuous" vertical="center"/>
    </xf>
    <xf numFmtId="0" fontId="8" fillId="49" borderId="33" applyBorder="0" applyProtection="0">
      <alignment horizontal="centerContinuous" vertical="center"/>
    </xf>
    <xf numFmtId="0" fontId="8" fillId="0" borderId="0" applyBorder="0" applyProtection="0">
      <alignment vertical="center"/>
    </xf>
    <xf numFmtId="0" fontId="58" fillId="0" borderId="0" applyBorder="0" applyProtection="0">
      <alignment horizontal="left"/>
    </xf>
    <xf numFmtId="0" fontId="26" fillId="0" borderId="0" applyFill="0" applyBorder="0" applyProtection="0">
      <alignment horizontal="left"/>
    </xf>
    <xf numFmtId="0" fontId="15" fillId="0" borderId="22" applyFill="0" applyBorder="0" applyProtection="0">
      <alignment horizontal="left" vertical="top"/>
    </xf>
    <xf numFmtId="49" fontId="22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91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92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0" fontId="8" fillId="0" borderId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6" fillId="0" borderId="61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0" fontId="9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99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93" fontId="99" fillId="0" borderId="0" applyFont="0" applyFill="0" applyBorder="0" applyAlignment="0" applyProtection="0"/>
    <xf numFmtId="194" fontId="99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23" fillId="0" borderId="0"/>
    <xf numFmtId="165" fontId="23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23" fillId="0" borderId="0"/>
    <xf numFmtId="165" fontId="6" fillId="0" borderId="0"/>
    <xf numFmtId="165" fontId="6" fillId="0" borderId="0"/>
    <xf numFmtId="165" fontId="6" fillId="0" borderId="0"/>
    <xf numFmtId="0" fontId="6" fillId="0" borderId="0"/>
    <xf numFmtId="0" fontId="6" fillId="0" borderId="0"/>
    <xf numFmtId="165" fontId="6" fillId="0" borderId="0"/>
    <xf numFmtId="0" fontId="8" fillId="0" borderId="0"/>
    <xf numFmtId="0" fontId="5" fillId="0" borderId="0"/>
    <xf numFmtId="0" fontId="5" fillId="0" borderId="0"/>
    <xf numFmtId="0" fontId="30" fillId="23" borderId="0" applyNumberFormat="0" applyBorder="0" applyAlignment="0" applyProtection="0"/>
    <xf numFmtId="0" fontId="8" fillId="0" borderId="0"/>
    <xf numFmtId="0" fontId="5" fillId="0" borderId="0"/>
    <xf numFmtId="0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0" fontId="8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0" fontId="8" fillId="0" borderId="0"/>
    <xf numFmtId="0" fontId="8" fillId="0" borderId="0"/>
    <xf numFmtId="165" fontId="5" fillId="0" borderId="0"/>
    <xf numFmtId="165" fontId="5" fillId="0" borderId="0"/>
    <xf numFmtId="165" fontId="5" fillId="0" borderId="0"/>
    <xf numFmtId="165" fontId="102" fillId="0" borderId="0" applyNumberFormat="0" applyFill="0" applyBorder="0" applyAlignment="0" applyProtection="0"/>
    <xf numFmtId="0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103" fillId="0" borderId="0"/>
    <xf numFmtId="9" fontId="5" fillId="0" borderId="0" applyFont="0" applyFill="0" applyBorder="0" applyAlignment="0" applyProtection="0"/>
    <xf numFmtId="0" fontId="8" fillId="0" borderId="0"/>
    <xf numFmtId="0" fontId="8" fillId="0" borderId="0"/>
    <xf numFmtId="0" fontId="5" fillId="0" borderId="0"/>
    <xf numFmtId="0" fontId="8" fillId="0" borderId="0"/>
    <xf numFmtId="43" fontId="5" fillId="0" borderId="0" applyFont="0" applyFill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2" borderId="0" applyNumberFormat="0" applyBorder="0" applyAlignment="0" applyProtection="0"/>
    <xf numFmtId="165" fontId="5" fillId="0" borderId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3" borderId="0" applyNumberFormat="0" applyBorder="0" applyAlignment="0" applyProtection="0"/>
    <xf numFmtId="0" fontId="38" fillId="35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37" borderId="0" applyNumberFormat="0" applyBorder="0" applyAlignment="0" applyProtection="0"/>
    <xf numFmtId="0" fontId="38" fillId="36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37" borderId="0" applyNumberFormat="0" applyBorder="0" applyAlignment="0" applyProtection="0"/>
    <xf numFmtId="0" fontId="38" fillId="42" borderId="0" applyNumberFormat="0" applyBorder="0" applyAlignment="0" applyProtection="0"/>
    <xf numFmtId="0" fontId="44" fillId="25" borderId="0" applyNumberFormat="0" applyBorder="0" applyAlignment="0" applyProtection="0"/>
    <xf numFmtId="166" fontId="29" fillId="0" borderId="0" applyFont="0" applyFill="0" applyBorder="0" applyAlignment="0" applyProtection="0"/>
    <xf numFmtId="0" fontId="62" fillId="26" borderId="0" applyNumberFormat="0" applyBorder="0" applyAlignment="0" applyProtection="0"/>
    <xf numFmtId="0" fontId="65" fillId="0" borderId="50" applyNumberFormat="0" applyFill="0" applyAlignment="0" applyProtection="0"/>
    <xf numFmtId="0" fontId="67" fillId="0" borderId="52" applyNumberFormat="0" applyFill="0" applyAlignment="0" applyProtection="0"/>
    <xf numFmtId="0" fontId="69" fillId="0" borderId="53" applyNumberFormat="0" applyFill="0" applyAlignment="0" applyProtection="0"/>
    <xf numFmtId="0" fontId="69" fillId="0" borderId="0" applyNumberFormat="0" applyFill="0" applyBorder="0" applyAlignment="0" applyProtection="0"/>
    <xf numFmtId="0" fontId="74" fillId="0" borderId="56" applyNumberFormat="0" applyFill="0" applyAlignment="0" applyProtection="0"/>
    <xf numFmtId="0" fontId="76" fillId="34" borderId="0" applyNumberFormat="0" applyBorder="0" applyAlignment="0" applyProtection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 applyBorder="0"/>
    <xf numFmtId="0" fontId="93" fillId="0" borderId="0" applyNumberFormat="0" applyFill="0" applyBorder="0" applyAlignment="0" applyProtection="0"/>
    <xf numFmtId="0" fontId="22" fillId="0" borderId="0"/>
    <xf numFmtId="0" fontId="37" fillId="2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24" borderId="0" applyNumberFormat="0" applyBorder="0" applyAlignment="0" applyProtection="0"/>
    <xf numFmtId="0" fontId="37" fillId="19" borderId="0" applyNumberFormat="0" applyBorder="0" applyAlignment="0" applyProtection="0"/>
    <xf numFmtId="0" fontId="37" fillId="24" borderId="0" applyNumberFormat="0" applyBorder="0" applyAlignment="0" applyProtection="0"/>
    <xf numFmtId="0" fontId="37" fillId="17" borderId="0" applyNumberFormat="0" applyBorder="0" applyAlignment="0" applyProtection="0"/>
    <xf numFmtId="0" fontId="37" fillId="24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9" fillId="36" borderId="0" applyNumberFormat="0" applyBorder="0" applyAlignment="0" applyProtection="0"/>
    <xf numFmtId="0" fontId="39" fillId="31" borderId="0" applyNumberFormat="0" applyBorder="0" applyAlignment="0" applyProtection="0"/>
    <xf numFmtId="0" fontId="39" fillId="34" borderId="0" applyNumberFormat="0" applyBorder="0" applyAlignment="0" applyProtection="0"/>
    <xf numFmtId="0" fontId="39" fillId="24" borderId="0" applyNumberFormat="0" applyBorder="0" applyAlignment="0" applyProtection="0"/>
    <xf numFmtId="0" fontId="39" fillId="36" borderId="0" applyNumberFormat="0" applyBorder="0" applyAlignment="0" applyProtection="0"/>
    <xf numFmtId="0" fontId="39" fillId="20" borderId="0" applyNumberFormat="0" applyBorder="0" applyAlignment="0" applyProtection="0"/>
    <xf numFmtId="0" fontId="40" fillId="0" borderId="67" applyBorder="0"/>
    <xf numFmtId="0" fontId="39" fillId="36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18" borderId="0" applyNumberFormat="0" applyBorder="0" applyAlignment="0" applyProtection="0"/>
    <xf numFmtId="0" fontId="39" fillId="42" borderId="0" applyNumberFormat="0" applyBorder="0" applyAlignment="0" applyProtection="0"/>
    <xf numFmtId="0" fontId="45" fillId="25" borderId="0" applyNumberFormat="0" applyBorder="0" applyAlignment="0" applyProtection="0"/>
    <xf numFmtId="5" fontId="47" fillId="0" borderId="65" applyAlignment="0" applyProtection="0"/>
    <xf numFmtId="0" fontId="50" fillId="13" borderId="27" applyNumberFormat="0" applyAlignment="0" applyProtection="0"/>
    <xf numFmtId="43" fontId="8" fillId="0" borderId="0" applyFont="0" applyFill="0" applyBorder="0" applyAlignment="0" applyProtection="0"/>
    <xf numFmtId="0" fontId="63" fillId="26" borderId="0" applyNumberFormat="0" applyBorder="0" applyAlignment="0" applyProtection="0"/>
    <xf numFmtId="0" fontId="64" fillId="0" borderId="64">
      <alignment horizontal="left" vertical="center"/>
    </xf>
    <xf numFmtId="0" fontId="66" fillId="0" borderId="51" applyNumberFormat="0" applyFill="0" applyAlignment="0" applyProtection="0"/>
    <xf numFmtId="0" fontId="68" fillId="0" borderId="52" applyNumberFormat="0" applyFill="0" applyAlignment="0" applyProtection="0"/>
    <xf numFmtId="0" fontId="70" fillId="0" borderId="54" applyNumberFormat="0" applyFill="0" applyAlignment="0" applyProtection="0"/>
    <xf numFmtId="0" fontId="70" fillId="0" borderId="0" applyNumberFormat="0" applyFill="0" applyBorder="0" applyAlignment="0" applyProtection="0"/>
    <xf numFmtId="0" fontId="73" fillId="12" borderId="27" applyNumberFormat="0" applyAlignment="0" applyProtection="0"/>
    <xf numFmtId="0" fontId="75" fillId="0" borderId="56" applyNumberFormat="0" applyFill="0" applyAlignment="0" applyProtection="0"/>
    <xf numFmtId="166" fontId="5" fillId="0" borderId="0" applyFont="0" applyFill="0" applyBorder="0" applyAlignment="0" applyProtection="0"/>
    <xf numFmtId="0" fontId="77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29" fillId="0" borderId="0"/>
    <xf numFmtId="0" fontId="8" fillId="0" borderId="0"/>
    <xf numFmtId="0" fontId="80" fillId="0" borderId="0">
      <alignment vertical="top"/>
    </xf>
    <xf numFmtId="0" fontId="5" fillId="0" borderId="0"/>
    <xf numFmtId="0" fontId="5" fillId="0" borderId="0"/>
    <xf numFmtId="0" fontId="5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2" fillId="14" borderId="29" applyNumberFormat="0" applyFont="0" applyAlignment="0" applyProtection="0"/>
    <xf numFmtId="0" fontId="84" fillId="13" borderId="28" applyNumberFormat="0" applyAlignment="0" applyProtection="0"/>
    <xf numFmtId="9" fontId="5" fillId="0" borderId="0" applyFont="0" applyFill="0" applyBorder="0" applyAlignment="0" applyProtection="0"/>
    <xf numFmtId="0" fontId="86" fillId="1" borderId="64" applyNumberFormat="0" applyFont="0" applyAlignment="0">
      <alignment horizontal="center"/>
    </xf>
    <xf numFmtId="0" fontId="33" fillId="0" borderId="0"/>
    <xf numFmtId="182" fontId="8" fillId="0" borderId="67" applyBorder="0" applyProtection="0">
      <alignment horizontal="right" vertical="center"/>
    </xf>
    <xf numFmtId="0" fontId="8" fillId="49" borderId="67" applyBorder="0" applyProtection="0">
      <alignment horizontal="centerContinuous" vertical="center"/>
    </xf>
    <xf numFmtId="0" fontId="94" fillId="0" borderId="0" applyNumberFormat="0" applyFill="0" applyBorder="0" applyAlignment="0" applyProtection="0"/>
    <xf numFmtId="0" fontId="96" fillId="0" borderId="61" applyNumberFormat="0" applyFill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6" fontId="2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0" fontId="4" fillId="0" borderId="0"/>
    <xf numFmtId="0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Border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8" fillId="0" borderId="0"/>
    <xf numFmtId="165" fontId="23" fillId="0" borderId="0"/>
    <xf numFmtId="9" fontId="8" fillId="0" borderId="0" applyFont="0" applyFill="0" applyBorder="0" applyAlignment="0" applyProtection="0"/>
    <xf numFmtId="165" fontId="4" fillId="0" borderId="0"/>
    <xf numFmtId="165" fontId="23" fillId="0" borderId="0"/>
    <xf numFmtId="165" fontId="4" fillId="0" borderId="0"/>
    <xf numFmtId="165" fontId="4" fillId="0" borderId="0"/>
    <xf numFmtId="165" fontId="23" fillId="0" borderId="0"/>
    <xf numFmtId="165" fontId="23" fillId="0" borderId="0"/>
    <xf numFmtId="0" fontId="8" fillId="0" borderId="0"/>
    <xf numFmtId="0" fontId="8" fillId="0" borderId="0"/>
    <xf numFmtId="165" fontId="4" fillId="0" borderId="0"/>
    <xf numFmtId="0" fontId="8" fillId="0" borderId="0"/>
    <xf numFmtId="165" fontId="4" fillId="0" borderId="0"/>
    <xf numFmtId="0" fontId="8" fillId="0" borderId="0"/>
    <xf numFmtId="165" fontId="4" fillId="0" borderId="0"/>
    <xf numFmtId="0" fontId="29" fillId="0" borderId="0"/>
    <xf numFmtId="0" fontId="8" fillId="0" borderId="0"/>
    <xf numFmtId="0" fontId="8" fillId="0" borderId="0"/>
    <xf numFmtId="165" fontId="4" fillId="0" borderId="0"/>
    <xf numFmtId="0" fontId="8" fillId="0" borderId="0"/>
    <xf numFmtId="165" fontId="4" fillId="0" borderId="0"/>
    <xf numFmtId="0" fontId="4" fillId="0" borderId="0"/>
    <xf numFmtId="0" fontId="80" fillId="0" borderId="0">
      <alignment vertical="top"/>
    </xf>
    <xf numFmtId="0" fontId="29" fillId="0" borderId="0"/>
    <xf numFmtId="0" fontId="29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9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4" fillId="0" borderId="0"/>
    <xf numFmtId="165" fontId="4" fillId="0" borderId="0"/>
    <xf numFmtId="165" fontId="23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3" fillId="0" borderId="0"/>
    <xf numFmtId="165" fontId="23" fillId="0" borderId="0"/>
    <xf numFmtId="165" fontId="8" fillId="0" borderId="0"/>
    <xf numFmtId="165" fontId="8" fillId="0" borderId="0"/>
    <xf numFmtId="165" fontId="23" fillId="0" borderId="0"/>
    <xf numFmtId="165" fontId="23" fillId="0" borderId="0"/>
    <xf numFmtId="165" fontId="4" fillId="0" borderId="0"/>
    <xf numFmtId="165" fontId="4" fillId="0" borderId="0"/>
    <xf numFmtId="165" fontId="4" fillId="0" borderId="0"/>
    <xf numFmtId="0" fontId="4" fillId="0" borderId="0"/>
    <xf numFmtId="165" fontId="4" fillId="0" borderId="0"/>
    <xf numFmtId="165" fontId="4" fillId="0" borderId="0"/>
    <xf numFmtId="165" fontId="4" fillId="0" borderId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4" fillId="0" borderId="0" applyBorder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" fillId="44" borderId="59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6" fillId="0" borderId="61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5" fontId="47" fillId="0" borderId="65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" fillId="44" borderId="59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6" fillId="0" borderId="61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29" fillId="0" borderId="0"/>
    <xf numFmtId="0" fontId="4" fillId="0" borderId="0"/>
    <xf numFmtId="0" fontId="29" fillId="0" borderId="0"/>
    <xf numFmtId="0" fontId="29" fillId="0" borderId="0"/>
    <xf numFmtId="0" fontId="4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9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9" fillId="0" borderId="0"/>
    <xf numFmtId="9" fontId="23" fillId="0" borderId="0" applyFont="0" applyFill="0" applyBorder="0" applyAlignment="0" applyProtection="0"/>
    <xf numFmtId="0" fontId="29" fillId="0" borderId="0"/>
    <xf numFmtId="0" fontId="29" fillId="0" borderId="0"/>
    <xf numFmtId="9" fontId="23" fillId="0" borderId="0" applyFont="0" applyFill="0" applyBorder="0" applyAlignment="0" applyProtection="0"/>
    <xf numFmtId="0" fontId="29" fillId="0" borderId="0"/>
    <xf numFmtId="165" fontId="23" fillId="0" borderId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9" fillId="0" borderId="0"/>
    <xf numFmtId="165" fontId="4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9" fillId="0" borderId="0"/>
    <xf numFmtId="0" fontId="8" fillId="49" borderId="67" applyBorder="0" applyProtection="0">
      <alignment horizontal="centerContinuous" vertical="center"/>
    </xf>
    <xf numFmtId="0" fontId="29" fillId="0" borderId="0"/>
    <xf numFmtId="0" fontId="29" fillId="0" borderId="0"/>
    <xf numFmtId="0" fontId="8" fillId="0" borderId="0"/>
    <xf numFmtId="9" fontId="4" fillId="0" borderId="0" applyFont="0" applyFill="0" applyBorder="0" applyAlignment="0" applyProtection="0"/>
    <xf numFmtId="0" fontId="8" fillId="0" borderId="0"/>
    <xf numFmtId="0" fontId="8" fillId="0" borderId="0"/>
    <xf numFmtId="165" fontId="29" fillId="0" borderId="0"/>
    <xf numFmtId="0" fontId="14" fillId="0" borderId="0"/>
    <xf numFmtId="165" fontId="8" fillId="0" borderId="0"/>
    <xf numFmtId="165" fontId="23" fillId="0" borderId="0"/>
    <xf numFmtId="165" fontId="4" fillId="0" borderId="0"/>
    <xf numFmtId="9" fontId="8" fillId="0" borderId="0" applyFont="0" applyFill="0" applyBorder="0" applyAlignment="0" applyProtection="0"/>
    <xf numFmtId="165" fontId="23" fillId="0" borderId="0"/>
    <xf numFmtId="165" fontId="4" fillId="0" borderId="0"/>
    <xf numFmtId="165" fontId="4" fillId="0" borderId="0"/>
    <xf numFmtId="182" fontId="8" fillId="0" borderId="67" applyBorder="0" applyProtection="0">
      <alignment horizontal="right" vertical="center"/>
    </xf>
    <xf numFmtId="0" fontId="40" fillId="0" borderId="67" applyBorder="0"/>
    <xf numFmtId="165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165" fontId="4" fillId="0" borderId="0"/>
    <xf numFmtId="165" fontId="23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3" fillId="0" borderId="0"/>
    <xf numFmtId="165" fontId="4" fillId="0" borderId="0"/>
    <xf numFmtId="165" fontId="4" fillId="0" borderId="0"/>
    <xf numFmtId="165" fontId="4" fillId="0" borderId="0"/>
    <xf numFmtId="0" fontId="4" fillId="0" borderId="0"/>
    <xf numFmtId="165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0" fontId="8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0" fontId="8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165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8" fillId="0" borderId="0"/>
    <xf numFmtId="43" fontId="4" fillId="0" borderId="0" applyFont="0" applyFill="0" applyBorder="0" applyAlignment="0" applyProtection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5" fontId="47" fillId="0" borderId="65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82" fontId="8" fillId="0" borderId="67" applyBorder="0" applyProtection="0">
      <alignment horizontal="right" vertical="center"/>
    </xf>
    <xf numFmtId="0" fontId="8" fillId="49" borderId="67" applyBorder="0" applyProtection="0">
      <alignment horizontal="centerContinuous" vertical="center"/>
    </xf>
    <xf numFmtId="0" fontId="40" fillId="0" borderId="67" applyBorder="0"/>
    <xf numFmtId="178" fontId="54" fillId="0" borderId="48"/>
    <xf numFmtId="0" fontId="3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7" fillId="0" borderId="0"/>
    <xf numFmtId="43" fontId="3" fillId="0" borderId="0" applyFont="0" applyFill="0" applyBorder="0" applyAlignment="0" applyProtection="0"/>
    <xf numFmtId="165" fontId="3" fillId="0" borderId="0"/>
    <xf numFmtId="9" fontId="3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0" fontId="105" fillId="0" borderId="0" applyNumberFormat="0" applyFill="0" applyBorder="0" applyAlignment="0" applyProtection="0"/>
    <xf numFmtId="0" fontId="104" fillId="0" borderId="0"/>
    <xf numFmtId="0" fontId="37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0" fontId="37" fillId="0" borderId="0"/>
    <xf numFmtId="0" fontId="37" fillId="0" borderId="0"/>
    <xf numFmtId="165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Border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Border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/>
    <xf numFmtId="9" fontId="3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49" borderId="33" applyBorder="0" applyProtection="0">
      <alignment horizontal="centerContinuous" vertical="center"/>
    </xf>
    <xf numFmtId="182" fontId="8" fillId="0" borderId="33" applyBorder="0" applyProtection="0">
      <alignment horizontal="right" vertical="center"/>
    </xf>
    <xf numFmtId="0" fontId="40" fillId="0" borderId="33" applyBorder="0"/>
    <xf numFmtId="0" fontId="40" fillId="0" borderId="33" applyBorder="0"/>
    <xf numFmtId="182" fontId="8" fillId="0" borderId="33" applyBorder="0" applyProtection="0">
      <alignment horizontal="right" vertical="center"/>
    </xf>
    <xf numFmtId="0" fontId="8" fillId="49" borderId="33" applyBorder="0" applyProtection="0">
      <alignment horizontal="centerContinuous" vertical="center"/>
    </xf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Border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Border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9" fillId="0" borderId="0"/>
    <xf numFmtId="9" fontId="23" fillId="0" borderId="0" applyFont="0" applyFill="0" applyBorder="0" applyAlignment="0" applyProtection="0"/>
    <xf numFmtId="0" fontId="29" fillId="0" borderId="0"/>
    <xf numFmtId="9" fontId="2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49" borderId="33" applyBorder="0" applyProtection="0">
      <alignment horizontal="centerContinuous" vertical="center"/>
    </xf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49" fillId="24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72" fillId="29" borderId="46" applyNumberForma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30" fillId="45" borderId="57" applyNumberFormat="0" applyFon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182" fontId="8" fillId="0" borderId="33" applyBorder="0" applyProtection="0">
      <alignment horizontal="right" vertical="center"/>
    </xf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3" fillId="24" borderId="58" applyNumberFormat="0" applyAlignment="0" applyProtection="0"/>
    <xf numFmtId="0" fontId="8" fillId="44" borderId="59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6" fillId="0" borderId="61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95" fillId="0" borderId="60" applyNumberFormat="0" applyFill="0" applyAlignment="0" applyProtection="0"/>
    <xf numFmtId="0" fontId="8" fillId="0" borderId="0"/>
    <xf numFmtId="0" fontId="40" fillId="0" borderId="33" applyBorder="0"/>
    <xf numFmtId="0" fontId="29" fillId="0" borderId="0"/>
    <xf numFmtId="9" fontId="23" fillId="0" borderId="0" applyFont="0" applyFill="0" applyBorder="0" applyAlignment="0" applyProtection="0"/>
    <xf numFmtId="0" fontId="2" fillId="0" borderId="0"/>
    <xf numFmtId="0" fontId="8" fillId="49" borderId="67" applyBorder="0" applyProtection="0">
      <alignment horizontal="centerContinuous" vertical="center"/>
    </xf>
    <xf numFmtId="182" fontId="8" fillId="0" borderId="67" applyBorder="0" applyProtection="0">
      <alignment horizontal="right" vertical="center"/>
    </xf>
    <xf numFmtId="0" fontId="40" fillId="0" borderId="67" applyBorder="0"/>
    <xf numFmtId="0" fontId="40" fillId="0" borderId="67" applyBorder="0"/>
    <xf numFmtId="182" fontId="8" fillId="0" borderId="67" applyBorder="0" applyProtection="0">
      <alignment horizontal="right" vertical="center"/>
    </xf>
    <xf numFmtId="0" fontId="8" fillId="49" borderId="67" applyBorder="0" applyProtection="0">
      <alignment horizontal="centerContinuous" vertical="center"/>
    </xf>
    <xf numFmtId="0" fontId="8" fillId="49" borderId="67" applyBorder="0" applyProtection="0">
      <alignment horizontal="centerContinuous" vertical="center"/>
    </xf>
    <xf numFmtId="182" fontId="8" fillId="0" borderId="67" applyBorder="0" applyProtection="0">
      <alignment horizontal="right" vertical="center"/>
    </xf>
    <xf numFmtId="0" fontId="40" fillId="0" borderId="67" applyBorder="0"/>
    <xf numFmtId="0" fontId="8" fillId="49" borderId="67" applyBorder="0" applyProtection="0">
      <alignment horizontal="centerContinuous" vertical="center"/>
    </xf>
    <xf numFmtId="182" fontId="8" fillId="0" borderId="67" applyBorder="0" applyProtection="0">
      <alignment horizontal="right" vertical="center"/>
    </xf>
    <xf numFmtId="0" fontId="40" fillId="0" borderId="67" applyBorder="0"/>
    <xf numFmtId="0" fontId="40" fillId="0" borderId="67" applyBorder="0"/>
    <xf numFmtId="182" fontId="8" fillId="0" borderId="67" applyBorder="0" applyProtection="0">
      <alignment horizontal="right" vertical="center"/>
    </xf>
    <xf numFmtId="0" fontId="8" fillId="49" borderId="67" applyBorder="0" applyProtection="0">
      <alignment horizontal="centerContinuous" vertical="center"/>
    </xf>
    <xf numFmtId="0" fontId="8" fillId="49" borderId="67" applyBorder="0" applyProtection="0">
      <alignment horizontal="centerContinuous" vertical="center"/>
    </xf>
    <xf numFmtId="182" fontId="8" fillId="0" borderId="67" applyBorder="0" applyProtection="0">
      <alignment horizontal="right" vertical="center"/>
    </xf>
    <xf numFmtId="0" fontId="40" fillId="0" borderId="67" applyBorder="0"/>
    <xf numFmtId="0" fontId="8" fillId="49" borderId="33" applyBorder="0" applyProtection="0">
      <alignment horizontal="centerContinuous" vertical="center"/>
    </xf>
    <xf numFmtId="182" fontId="8" fillId="0" borderId="33" applyBorder="0" applyProtection="0">
      <alignment horizontal="right" vertical="center"/>
    </xf>
    <xf numFmtId="0" fontId="40" fillId="0" borderId="33" applyBorder="0"/>
    <xf numFmtId="0" fontId="40" fillId="0" borderId="33" applyBorder="0"/>
    <xf numFmtId="182" fontId="8" fillId="0" borderId="33" applyBorder="0" applyProtection="0">
      <alignment horizontal="right" vertical="center"/>
    </xf>
    <xf numFmtId="0" fontId="8" fillId="49" borderId="33" applyBorder="0" applyProtection="0">
      <alignment horizontal="centerContinuous" vertical="center"/>
    </xf>
    <xf numFmtId="0" fontId="8" fillId="49" borderId="33" applyBorder="0" applyProtection="0">
      <alignment horizontal="centerContinuous" vertical="center"/>
    </xf>
    <xf numFmtId="182" fontId="8" fillId="0" borderId="33" applyBorder="0" applyProtection="0">
      <alignment horizontal="right" vertical="center"/>
    </xf>
    <xf numFmtId="0" fontId="40" fillId="0" borderId="33" applyBorder="0"/>
    <xf numFmtId="0" fontId="8" fillId="49" borderId="33" applyBorder="0" applyProtection="0">
      <alignment horizontal="centerContinuous" vertical="center"/>
    </xf>
    <xf numFmtId="182" fontId="8" fillId="0" borderId="33" applyBorder="0" applyProtection="0">
      <alignment horizontal="right" vertical="center"/>
    </xf>
    <xf numFmtId="0" fontId="40" fillId="0" borderId="33" applyBorder="0"/>
    <xf numFmtId="0" fontId="8" fillId="49" borderId="33" applyBorder="0" applyProtection="0">
      <alignment horizontal="centerContinuous" vertical="center"/>
    </xf>
    <xf numFmtId="182" fontId="8" fillId="0" borderId="33" applyBorder="0" applyProtection="0">
      <alignment horizontal="right" vertical="center"/>
    </xf>
    <xf numFmtId="0" fontId="40" fillId="0" borderId="33" applyBorder="0"/>
    <xf numFmtId="0" fontId="40" fillId="0" borderId="33" applyBorder="0"/>
    <xf numFmtId="182" fontId="8" fillId="0" borderId="33" applyBorder="0" applyProtection="0">
      <alignment horizontal="right" vertical="center"/>
    </xf>
    <xf numFmtId="0" fontId="8" fillId="49" borderId="33" applyBorder="0" applyProtection="0">
      <alignment horizontal="centerContinuous" vertical="center"/>
    </xf>
    <xf numFmtId="0" fontId="29" fillId="0" borderId="0"/>
    <xf numFmtId="0" fontId="1" fillId="0" borderId="0"/>
    <xf numFmtId="0" fontId="3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6">
    <xf numFmtId="0" fontId="0" fillId="0" borderId="0" xfId="0"/>
    <xf numFmtId="0" fontId="0" fillId="0" borderId="4" xfId="0" applyBorder="1"/>
    <xf numFmtId="0" fontId="0" fillId="0" borderId="0" xfId="0" applyFill="1" applyBorder="1"/>
    <xf numFmtId="3" fontId="0" fillId="0" borderId="4" xfId="0" applyNumberFormat="1" applyBorder="1"/>
    <xf numFmtId="49" fontId="11" fillId="2" borderId="12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11" fillId="3" borderId="7" xfId="0" applyNumberFormat="1" applyFont="1" applyFill="1" applyBorder="1"/>
    <xf numFmtId="0" fontId="0" fillId="0" borderId="0" xfId="0" applyNumberFormat="1"/>
    <xf numFmtId="3" fontId="11" fillId="3" borderId="9" xfId="0" applyNumberFormat="1" applyFont="1" applyFill="1" applyBorder="1"/>
    <xf numFmtId="0" fontId="11" fillId="4" borderId="5" xfId="0" applyFont="1" applyFill="1" applyBorder="1"/>
    <xf numFmtId="3" fontId="11" fillId="4" borderId="8" xfId="0" applyNumberFormat="1" applyFont="1" applyFill="1" applyBorder="1"/>
    <xf numFmtId="3" fontId="0" fillId="0" borderId="0" xfId="0" applyNumberFormat="1"/>
    <xf numFmtId="49" fontId="0" fillId="0" borderId="0" xfId="0" applyNumberFormat="1" applyAlignment="1">
      <alignment wrapText="1"/>
    </xf>
    <xf numFmtId="0" fontId="11" fillId="0" borderId="14" xfId="0" applyNumberFormat="1" applyFont="1" applyBorder="1"/>
    <xf numFmtId="164" fontId="0" fillId="0" borderId="4" xfId="0" applyNumberFormat="1" applyBorder="1"/>
    <xf numFmtId="0" fontId="11" fillId="4" borderId="16" xfId="0" applyNumberFormat="1" applyFont="1" applyFill="1" applyBorder="1"/>
    <xf numFmtId="3" fontId="11" fillId="4" borderId="5" xfId="0" applyNumberFormat="1" applyFont="1" applyFill="1" applyBorder="1"/>
    <xf numFmtId="0" fontId="11" fillId="0" borderId="17" xfId="0" applyNumberFormat="1" applyFont="1" applyBorder="1"/>
    <xf numFmtId="49" fontId="11" fillId="2" borderId="19" xfId="0" applyNumberFormat="1" applyFont="1" applyFill="1" applyBorder="1" applyAlignment="1">
      <alignment horizontal="center" wrapText="1"/>
    </xf>
    <xf numFmtId="49" fontId="11" fillId="2" borderId="7" xfId="0" applyNumberFormat="1" applyFont="1" applyFill="1" applyBorder="1" applyAlignment="1">
      <alignment horizontal="center" wrapText="1"/>
    </xf>
    <xf numFmtId="49" fontId="11" fillId="2" borderId="9" xfId="0" applyNumberFormat="1" applyFont="1" applyFill="1" applyBorder="1" applyAlignment="1">
      <alignment horizontal="center" wrapText="1"/>
    </xf>
    <xf numFmtId="164" fontId="11" fillId="3" borderId="7" xfId="0" applyNumberFormat="1" applyFont="1" applyFill="1" applyBorder="1"/>
    <xf numFmtId="0" fontId="8" fillId="0" borderId="0" xfId="0" applyFont="1"/>
    <xf numFmtId="0" fontId="0" fillId="0" borderId="0" xfId="0" applyAlignment="1">
      <alignment wrapText="1"/>
    </xf>
    <xf numFmtId="2" fontId="11" fillId="5" borderId="2" xfId="0" applyNumberFormat="1" applyFont="1" applyFill="1" applyBorder="1" applyAlignment="1">
      <alignment horizontal="center" wrapText="1"/>
    </xf>
    <xf numFmtId="2" fontId="11" fillId="6" borderId="2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/>
    </xf>
    <xf numFmtId="3" fontId="11" fillId="2" borderId="23" xfId="0" applyNumberFormat="1" applyFont="1" applyFill="1" applyBorder="1" applyAlignment="1">
      <alignment horizontal="center" wrapText="1"/>
    </xf>
    <xf numFmtId="2" fontId="11" fillId="8" borderId="2" xfId="0" applyNumberFormat="1" applyFont="1" applyFill="1" applyBorder="1" applyAlignment="1">
      <alignment horizontal="center" wrapText="1"/>
    </xf>
    <xf numFmtId="2" fontId="11" fillId="9" borderId="2" xfId="0" applyNumberFormat="1" applyFont="1" applyFill="1" applyBorder="1" applyAlignment="1">
      <alignment horizontal="center" wrapText="1"/>
    </xf>
    <xf numFmtId="4" fontId="8" fillId="0" borderId="0" xfId="0" applyNumberFormat="1" applyFont="1" applyFill="1" applyBorder="1"/>
    <xf numFmtId="0" fontId="0" fillId="0" borderId="0" xfId="0" applyAlignment="1"/>
    <xf numFmtId="4" fontId="11" fillId="10" borderId="15" xfId="0" applyNumberFormat="1" applyFont="1" applyFill="1" applyBorder="1"/>
    <xf numFmtId="4" fontId="11" fillId="10" borderId="3" xfId="0" applyNumberFormat="1" applyFont="1" applyFill="1" applyBorder="1"/>
    <xf numFmtId="0" fontId="17" fillId="0" borderId="0" xfId="0" applyFont="1" applyAlignment="1"/>
    <xf numFmtId="0" fontId="8" fillId="2" borderId="2" xfId="0" applyFont="1" applyFill="1" applyBorder="1"/>
    <xf numFmtId="0" fontId="17" fillId="0" borderId="0" xfId="0" applyFont="1"/>
    <xf numFmtId="49" fontId="18" fillId="0" borderId="0" xfId="0" applyNumberFormat="1" applyFont="1" applyFill="1" applyAlignment="1">
      <alignment horizontal="center" vertical="center"/>
    </xf>
    <xf numFmtId="3" fontId="17" fillId="0" borderId="0" xfId="0" applyNumberFormat="1" applyFont="1" applyAlignment="1"/>
    <xf numFmtId="49" fontId="10" fillId="3" borderId="0" xfId="0" applyNumberFormat="1" applyFont="1" applyFill="1" applyBorder="1" applyAlignment="1">
      <alignment horizontal="center"/>
    </xf>
    <xf numFmtId="0" fontId="11" fillId="2" borderId="39" xfId="0" applyNumberFormat="1" applyFont="1" applyFill="1" applyBorder="1" applyAlignment="1">
      <alignment horizontal="center" wrapText="1"/>
    </xf>
    <xf numFmtId="49" fontId="11" fillId="2" borderId="39" xfId="0" applyNumberFormat="1" applyFont="1" applyFill="1" applyBorder="1" applyAlignment="1">
      <alignment horizontal="center" wrapText="1"/>
    </xf>
    <xf numFmtId="165" fontId="25" fillId="0" borderId="37" xfId="50" applyFont="1" applyFill="1" applyBorder="1" applyAlignment="1">
      <alignment horizontal="left" vertical="center"/>
    </xf>
    <xf numFmtId="165" fontId="28" fillId="0" borderId="37" xfId="50" applyFont="1" applyFill="1" applyBorder="1" applyAlignment="1">
      <alignment horizontal="left" vertical="center"/>
    </xf>
    <xf numFmtId="165" fontId="25" fillId="0" borderId="36" xfId="50" applyFont="1" applyFill="1" applyBorder="1" applyAlignment="1">
      <alignment horizontal="left" vertical="center"/>
    </xf>
    <xf numFmtId="165" fontId="25" fillId="0" borderId="34" xfId="50" applyFont="1" applyFill="1" applyBorder="1" applyAlignment="1">
      <alignment horizontal="left" vertical="center"/>
    </xf>
    <xf numFmtId="165" fontId="8" fillId="0" borderId="34" xfId="50" applyFont="1" applyFill="1" applyBorder="1" applyAlignment="1">
      <alignment horizontal="left" vertical="center" wrapText="1"/>
    </xf>
    <xf numFmtId="9" fontId="7" fillId="0" borderId="41" xfId="40" applyFont="1" applyFill="1" applyBorder="1" applyAlignment="1">
      <alignment wrapText="1"/>
    </xf>
    <xf numFmtId="165" fontId="25" fillId="0" borderId="37" xfId="50" applyFont="1" applyFill="1" applyBorder="1" applyAlignment="1">
      <alignment horizontal="left" vertical="center" wrapText="1"/>
    </xf>
    <xf numFmtId="2" fontId="11" fillId="2" borderId="39" xfId="0" applyNumberFormat="1" applyFont="1" applyFill="1" applyBorder="1" applyAlignment="1">
      <alignment horizontal="center" wrapText="1"/>
    </xf>
    <xf numFmtId="165" fontId="25" fillId="0" borderId="34" xfId="50" applyFont="1" applyFill="1" applyBorder="1" applyAlignment="1">
      <alignment horizontal="left" vertical="center" wrapText="1"/>
    </xf>
    <xf numFmtId="165" fontId="25" fillId="0" borderId="42" xfId="50" applyFont="1" applyFill="1" applyBorder="1" applyAlignment="1">
      <alignment horizontal="left" vertical="center" wrapText="1"/>
    </xf>
    <xf numFmtId="165" fontId="25" fillId="0" borderId="36" xfId="50" applyFont="1" applyFill="1" applyBorder="1" applyAlignment="1">
      <alignment horizontal="left" vertical="center" wrapText="1"/>
    </xf>
    <xf numFmtId="9" fontId="7" fillId="0" borderId="37" xfId="40" applyFont="1" applyFill="1" applyBorder="1" applyAlignment="1"/>
    <xf numFmtId="0" fontId="7" fillId="0" borderId="37" xfId="11" applyNumberFormat="1" applyBorder="1" applyAlignment="1"/>
    <xf numFmtId="165" fontId="25" fillId="0" borderId="37" xfId="56" applyFont="1" applyFill="1" applyBorder="1" applyAlignment="1">
      <alignment horizontal="left" vertical="center"/>
    </xf>
    <xf numFmtId="0" fontId="7" fillId="0" borderId="41" xfId="11" applyNumberFormat="1" applyBorder="1" applyAlignment="1">
      <alignment wrapText="1"/>
    </xf>
    <xf numFmtId="9" fontId="7" fillId="0" borderId="4" xfId="40" applyFont="1" applyFill="1" applyBorder="1" applyAlignment="1"/>
    <xf numFmtId="165" fontId="28" fillId="0" borderId="37" xfId="50" applyFont="1" applyFill="1" applyBorder="1" applyAlignment="1">
      <alignment horizontal="left" vertical="center" wrapText="1"/>
    </xf>
    <xf numFmtId="9" fontId="7" fillId="0" borderId="37" xfId="40" applyFont="1" applyFill="1" applyBorder="1" applyAlignment="1">
      <alignment wrapText="1"/>
    </xf>
    <xf numFmtId="165" fontId="25" fillId="0" borderId="38" xfId="50" applyFont="1" applyFill="1" applyBorder="1" applyAlignment="1">
      <alignment horizontal="left" vertical="center" wrapText="1"/>
    </xf>
    <xf numFmtId="165" fontId="25" fillId="0" borderId="35" xfId="50" applyFont="1" applyFill="1" applyBorder="1" applyAlignment="1">
      <alignment horizontal="left" vertical="center" wrapText="1"/>
    </xf>
    <xf numFmtId="0" fontId="7" fillId="0" borderId="4" xfId="11" applyNumberFormat="1" applyBorder="1" applyAlignment="1"/>
    <xf numFmtId="0" fontId="7" fillId="0" borderId="37" xfId="11" applyNumberFormat="1" applyBorder="1" applyAlignment="1">
      <alignment wrapText="1"/>
    </xf>
    <xf numFmtId="165" fontId="25" fillId="0" borderId="4" xfId="56" applyFont="1" applyFill="1" applyBorder="1" applyAlignment="1">
      <alignment horizontal="left" vertical="center" wrapText="1"/>
    </xf>
    <xf numFmtId="165" fontId="8" fillId="0" borderId="4" xfId="56" applyFont="1" applyFill="1" applyBorder="1" applyAlignment="1">
      <alignment horizontal="left" vertical="center" wrapText="1"/>
    </xf>
    <xf numFmtId="165" fontId="8" fillId="21" borderId="4" xfId="56" applyFont="1" applyFill="1" applyBorder="1" applyAlignment="1">
      <alignment horizontal="left" vertical="center"/>
    </xf>
    <xf numFmtId="0" fontId="8" fillId="2" borderId="12" xfId="0" applyFont="1" applyFill="1" applyBorder="1"/>
    <xf numFmtId="165" fontId="25" fillId="0" borderId="41" xfId="56" applyFont="1" applyFill="1" applyBorder="1" applyAlignment="1">
      <alignment horizontal="left" vertical="center"/>
    </xf>
    <xf numFmtId="165" fontId="8" fillId="0" borderId="34" xfId="50" applyFont="1" applyFill="1" applyBorder="1" applyAlignment="1">
      <alignment horizontal="left" vertical="center"/>
    </xf>
    <xf numFmtId="0" fontId="11" fillId="10" borderId="20" xfId="0" applyFont="1" applyFill="1" applyBorder="1" applyAlignment="1">
      <alignment horizontal="left"/>
    </xf>
    <xf numFmtId="165" fontId="25" fillId="0" borderId="4" xfId="50" applyFont="1" applyFill="1" applyBorder="1" applyAlignment="1">
      <alignment horizontal="left" vertical="center"/>
    </xf>
    <xf numFmtId="165" fontId="8" fillId="0" borderId="4" xfId="50" applyFont="1" applyFill="1" applyBorder="1" applyAlignment="1">
      <alignment horizontal="left" vertical="center"/>
    </xf>
    <xf numFmtId="165" fontId="28" fillId="0" borderId="4" xfId="50" applyFont="1" applyFill="1" applyBorder="1" applyAlignment="1">
      <alignment horizontal="left" vertical="center"/>
    </xf>
    <xf numFmtId="165" fontId="8" fillId="0" borderId="4" xfId="56" applyFont="1" applyFill="1" applyBorder="1" applyAlignment="1">
      <alignment horizontal="left" vertical="center"/>
    </xf>
    <xf numFmtId="165" fontId="25" fillId="0" borderId="4" xfId="56" applyFont="1" applyFill="1" applyBorder="1" applyAlignment="1">
      <alignment horizontal="left" vertical="center"/>
    </xf>
    <xf numFmtId="9" fontId="7" fillId="0" borderId="4" xfId="40" applyFont="1" applyFill="1" applyBorder="1" applyAlignment="1">
      <alignment wrapText="1"/>
    </xf>
    <xf numFmtId="165" fontId="28" fillId="0" borderId="4" xfId="50" applyFont="1" applyFill="1" applyBorder="1" applyAlignment="1">
      <alignment horizontal="left" vertical="center" wrapText="1"/>
    </xf>
    <xf numFmtId="165" fontId="25" fillId="0" borderId="4" xfId="50" applyFont="1" applyFill="1" applyBorder="1" applyAlignment="1">
      <alignment horizontal="left" vertical="center" wrapText="1"/>
    </xf>
    <xf numFmtId="0" fontId="7" fillId="0" borderId="4" xfId="11" applyNumberFormat="1" applyBorder="1" applyAlignment="1">
      <alignment wrapText="1"/>
    </xf>
    <xf numFmtId="3" fontId="11" fillId="2" borderId="12" xfId="0" applyNumberFormat="1" applyFont="1" applyFill="1" applyBorder="1" applyAlignment="1">
      <alignment horizontal="center" wrapText="1"/>
    </xf>
    <xf numFmtId="4" fontId="11" fillId="10" borderId="1" xfId="0" applyNumberFormat="1" applyFont="1" applyFill="1" applyBorder="1"/>
    <xf numFmtId="9" fontId="11" fillId="10" borderId="1" xfId="4" applyFont="1" applyFill="1" applyBorder="1"/>
    <xf numFmtId="3" fontId="11" fillId="10" borderId="1" xfId="0" applyNumberFormat="1" applyFont="1" applyFill="1" applyBorder="1"/>
    <xf numFmtId="0" fontId="11" fillId="4" borderId="18" xfId="0" applyFont="1" applyFill="1" applyBorder="1" applyAlignment="1">
      <alignment horizontal="left"/>
    </xf>
    <xf numFmtId="4" fontId="11" fillId="4" borderId="11" xfId="0" applyNumberFormat="1" applyFont="1" applyFill="1" applyBorder="1"/>
    <xf numFmtId="9" fontId="11" fillId="4" borderId="11" xfId="4" applyFont="1" applyFill="1" applyBorder="1"/>
    <xf numFmtId="3" fontId="11" fillId="4" borderId="11" xfId="0" applyNumberFormat="1" applyFont="1" applyFill="1" applyBorder="1"/>
    <xf numFmtId="9" fontId="11" fillId="4" borderId="5" xfId="4" applyFont="1" applyFill="1" applyBorder="1"/>
    <xf numFmtId="165" fontId="25" fillId="0" borderId="4" xfId="50" applyFont="1" applyFill="1" applyBorder="1" applyAlignment="1">
      <alignment horizontal="left" vertical="center" wrapText="1"/>
    </xf>
    <xf numFmtId="165" fontId="8" fillId="0" borderId="4" xfId="50" applyFont="1" applyFill="1" applyBorder="1" applyAlignment="1">
      <alignment horizontal="left" vertical="center" wrapText="1"/>
    </xf>
    <xf numFmtId="9" fontId="0" fillId="0" borderId="4" xfId="4" applyFont="1" applyBorder="1"/>
    <xf numFmtId="3" fontId="27" fillId="50" borderId="62" xfId="0" applyNumberFormat="1" applyFont="1" applyFill="1" applyBorder="1"/>
    <xf numFmtId="0" fontId="21" fillId="50" borderId="62" xfId="0" applyFont="1" applyFill="1" applyBorder="1"/>
    <xf numFmtId="165" fontId="25" fillId="22" borderId="35" xfId="50" applyFont="1" applyFill="1" applyBorder="1" applyAlignment="1">
      <alignment horizontal="left" vertical="center"/>
    </xf>
    <xf numFmtId="49" fontId="100" fillId="21" borderId="36" xfId="7" applyNumberFormat="1" applyFont="1" applyFill="1" applyBorder="1" applyAlignment="1">
      <alignment horizontal="center" vertical="center"/>
    </xf>
    <xf numFmtId="165" fontId="8" fillId="0" borderId="41" xfId="50" applyFont="1" applyFill="1" applyBorder="1" applyAlignment="1">
      <alignment horizontal="left" vertical="center" wrapText="1"/>
    </xf>
    <xf numFmtId="2" fontId="11" fillId="2" borderId="23" xfId="0" applyNumberFormat="1" applyFont="1" applyFill="1" applyBorder="1" applyAlignment="1">
      <alignment horizontal="center" wrapText="1"/>
    </xf>
    <xf numFmtId="49" fontId="100" fillId="21" borderId="34" xfId="7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/>
    </xf>
    <xf numFmtId="165" fontId="25" fillId="22" borderId="38" xfId="50" applyFont="1" applyFill="1" applyBorder="1" applyAlignment="1">
      <alignment horizontal="left" vertical="center"/>
    </xf>
    <xf numFmtId="165" fontId="8" fillId="0" borderId="41" xfId="56" applyFont="1" applyFill="1" applyBorder="1" applyAlignment="1">
      <alignment horizontal="left" vertical="center" wrapText="1"/>
    </xf>
    <xf numFmtId="49" fontId="100" fillId="21" borderId="37" xfId="7" applyNumberFormat="1" applyFont="1" applyFill="1" applyBorder="1" applyAlignment="1">
      <alignment horizontal="center" vertical="center"/>
    </xf>
    <xf numFmtId="165" fontId="8" fillId="0" borderId="40" xfId="50" applyFont="1" applyFill="1" applyBorder="1" applyAlignment="1">
      <alignment horizontal="left" vertical="center" wrapText="1"/>
    </xf>
    <xf numFmtId="49" fontId="10" fillId="3" borderId="10" xfId="0" applyNumberFormat="1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165" fontId="25" fillId="0" borderId="40" xfId="50" applyFont="1" applyFill="1" applyBorder="1" applyAlignment="1">
      <alignment horizontal="left" vertical="center"/>
    </xf>
    <xf numFmtId="165" fontId="25" fillId="0" borderId="41" xfId="50" applyFont="1" applyFill="1" applyBorder="1" applyAlignment="1">
      <alignment horizontal="left" vertical="center"/>
    </xf>
    <xf numFmtId="3" fontId="15" fillId="0" borderId="37" xfId="1623" applyNumberFormat="1" applyFont="1" applyBorder="1" applyAlignment="1">
      <alignment horizontal="center" vertical="center"/>
    </xf>
    <xf numFmtId="49" fontId="11" fillId="2" borderId="39" xfId="1577" applyNumberFormat="1" applyFont="1" applyFill="1" applyBorder="1" applyAlignment="1">
      <alignment horizontal="center" vertical="center" wrapText="1"/>
    </xf>
    <xf numFmtId="165" fontId="25" fillId="0" borderId="66" xfId="50" applyFont="1" applyFill="1" applyBorder="1" applyAlignment="1">
      <alignment horizontal="left" vertical="center" wrapText="1"/>
    </xf>
    <xf numFmtId="165" fontId="24" fillId="0" borderId="0" xfId="41" applyFont="1" applyFill="1" applyBorder="1" applyAlignment="1">
      <alignment horizontal="left" vertical="center" wrapText="1"/>
    </xf>
    <xf numFmtId="0" fontId="8" fillId="2" borderId="39" xfId="0" applyFont="1" applyFill="1" applyBorder="1"/>
    <xf numFmtId="2" fontId="11" fillId="2" borderId="39" xfId="1622" applyNumberFormat="1" applyFont="1" applyFill="1" applyBorder="1" applyAlignment="1">
      <alignment horizontal="center" vertical="center" wrapText="1"/>
    </xf>
    <xf numFmtId="49" fontId="11" fillId="2" borderId="41" xfId="0" applyNumberFormat="1" applyFont="1" applyFill="1" applyBorder="1" applyAlignment="1">
      <alignment horizontal="center" wrapText="1"/>
    </xf>
    <xf numFmtId="2" fontId="11" fillId="2" borderId="41" xfId="0" applyNumberFormat="1" applyFont="1" applyFill="1" applyBorder="1" applyAlignment="1">
      <alignment horizontal="center" wrapText="1"/>
    </xf>
    <xf numFmtId="2" fontId="11" fillId="2" borderId="42" xfId="0" applyNumberFormat="1" applyFont="1" applyFill="1" applyBorder="1" applyAlignment="1">
      <alignment horizontal="center" wrapText="1"/>
    </xf>
    <xf numFmtId="3" fontId="15" fillId="21" borderId="37" xfId="8" applyNumberFormat="1" applyFont="1" applyFill="1" applyBorder="1" applyAlignment="1">
      <alignment horizontal="center" vertical="center"/>
    </xf>
    <xf numFmtId="9" fontId="15" fillId="21" borderId="4" xfId="1623" applyNumberFormat="1" applyFont="1" applyFill="1" applyBorder="1" applyAlignment="1">
      <alignment horizontal="center" vertical="center"/>
    </xf>
    <xf numFmtId="0" fontId="11" fillId="2" borderId="39" xfId="1577" applyNumberFormat="1" applyFont="1" applyFill="1" applyBorder="1" applyAlignment="1">
      <alignment horizontal="center" vertical="center" wrapText="1"/>
    </xf>
    <xf numFmtId="165" fontId="25" fillId="0" borderId="0" xfId="50" applyFont="1" applyFill="1" applyBorder="1" applyAlignment="1">
      <alignment horizontal="left" vertical="center" wrapText="1"/>
    </xf>
    <xf numFmtId="9" fontId="7" fillId="0" borderId="0" xfId="40" applyFont="1" applyFill="1" applyBorder="1" applyAlignment="1">
      <alignment wrapText="1"/>
    </xf>
    <xf numFmtId="0" fontId="7" fillId="0" borderId="0" xfId="11" applyNumberFormat="1" applyBorder="1" applyAlignment="1">
      <alignment wrapText="1"/>
    </xf>
    <xf numFmtId="2" fontId="11" fillId="2" borderId="39" xfId="1577" applyNumberFormat="1" applyFont="1" applyFill="1" applyBorder="1" applyAlignment="1">
      <alignment horizontal="center" vertical="center" wrapText="1"/>
    </xf>
    <xf numFmtId="165" fontId="28" fillId="0" borderId="0" xfId="50" applyFont="1" applyFill="1" applyBorder="1" applyAlignment="1">
      <alignment horizontal="left" vertical="center" wrapText="1"/>
    </xf>
    <xf numFmtId="9" fontId="15" fillId="21" borderId="37" xfId="1623" applyNumberFormat="1" applyFont="1" applyFill="1" applyBorder="1" applyAlignment="1">
      <alignment horizontal="center" vertical="center"/>
    </xf>
    <xf numFmtId="0" fontId="11" fillId="2" borderId="40" xfId="0" applyNumberFormat="1" applyFont="1" applyFill="1" applyBorder="1" applyAlignment="1">
      <alignment horizontal="center" wrapText="1"/>
    </xf>
    <xf numFmtId="3" fontId="15" fillId="21" borderId="4" xfId="8" applyNumberFormat="1" applyFont="1" applyFill="1" applyBorder="1" applyAlignment="1">
      <alignment horizontal="center" vertical="center"/>
    </xf>
    <xf numFmtId="0" fontId="11" fillId="2" borderId="39" xfId="1622" applyNumberFormat="1" applyFont="1" applyFill="1" applyBorder="1" applyAlignment="1">
      <alignment horizontal="center" vertical="center" wrapText="1"/>
    </xf>
    <xf numFmtId="49" fontId="11" fillId="2" borderId="39" xfId="1622" applyNumberFormat="1" applyFont="1" applyFill="1" applyBorder="1" applyAlignment="1">
      <alignment horizontal="center" vertical="center" wrapText="1"/>
    </xf>
    <xf numFmtId="49" fontId="24" fillId="21" borderId="0" xfId="41" applyNumberFormat="1" applyFont="1" applyFill="1" applyBorder="1" applyAlignment="1">
      <alignment horizontal="left" vertical="center"/>
    </xf>
    <xf numFmtId="0" fontId="7" fillId="0" borderId="41" xfId="11" applyNumberFormat="1" applyBorder="1" applyAlignment="1"/>
    <xf numFmtId="9" fontId="7" fillId="0" borderId="41" xfId="40" applyFont="1" applyFill="1" applyBorder="1" applyAlignment="1"/>
    <xf numFmtId="3" fontId="15" fillId="0" borderId="4" xfId="1623" applyNumberFormat="1" applyFont="1" applyBorder="1" applyAlignment="1">
      <alignment horizontal="center" vertical="center"/>
    </xf>
    <xf numFmtId="0" fontId="8" fillId="2" borderId="23" xfId="0" applyFont="1" applyFill="1" applyBorder="1"/>
    <xf numFmtId="0" fontId="15" fillId="21" borderId="4" xfId="8" applyFont="1" applyFill="1" applyBorder="1" applyAlignment="1">
      <alignment horizontal="center" vertical="center"/>
    </xf>
    <xf numFmtId="0" fontId="15" fillId="21" borderId="37" xfId="8" applyFont="1" applyFill="1" applyBorder="1" applyAlignment="1">
      <alignment horizontal="center" vertical="center"/>
    </xf>
    <xf numFmtId="49" fontId="100" fillId="21" borderId="4" xfId="7" applyNumberFormat="1" applyFont="1" applyFill="1" applyBorder="1" applyAlignment="1">
      <alignment horizontal="center" vertical="center"/>
    </xf>
    <xf numFmtId="0" fontId="8" fillId="0" borderId="4" xfId="0" applyFont="1" applyBorder="1"/>
    <xf numFmtId="0" fontId="108" fillId="53" borderId="4" xfId="0" applyFont="1" applyFill="1" applyBorder="1" applyAlignment="1">
      <alignment horizontal="center" wrapText="1" readingOrder="1"/>
    </xf>
    <xf numFmtId="0" fontId="108" fillId="53" borderId="4" xfId="0" applyFont="1" applyFill="1" applyBorder="1" applyAlignment="1">
      <alignment horizontal="right" wrapText="1" readingOrder="1"/>
    </xf>
    <xf numFmtId="0" fontId="108" fillId="53" borderId="35" xfId="0" applyFont="1" applyFill="1" applyBorder="1" applyAlignment="1">
      <alignment horizontal="center" vertical="center" wrapText="1" readingOrder="1"/>
    </xf>
    <xf numFmtId="0" fontId="108" fillId="52" borderId="37" xfId="0" applyFont="1" applyFill="1" applyBorder="1" applyAlignment="1">
      <alignment horizontal="center" wrapText="1" readingOrder="1"/>
    </xf>
    <xf numFmtId="0" fontId="108" fillId="52" borderId="37" xfId="0" applyFont="1" applyFill="1" applyBorder="1" applyAlignment="1">
      <alignment horizontal="right" wrapText="1" readingOrder="1"/>
    </xf>
    <xf numFmtId="0" fontId="108" fillId="52" borderId="38" xfId="0" applyFont="1" applyFill="1" applyBorder="1" applyAlignment="1">
      <alignment horizontal="center" vertical="center" wrapText="1" readingOrder="1"/>
    </xf>
    <xf numFmtId="0" fontId="108" fillId="52" borderId="62" xfId="0" applyFont="1" applyFill="1" applyBorder="1" applyAlignment="1">
      <alignment horizontal="center" wrapText="1" readingOrder="1"/>
    </xf>
    <xf numFmtId="0" fontId="108" fillId="52" borderId="62" xfId="0" applyFont="1" applyFill="1" applyBorder="1" applyAlignment="1">
      <alignment horizontal="right" wrapText="1" readingOrder="1"/>
    </xf>
    <xf numFmtId="0" fontId="108" fillId="52" borderId="70" xfId="0" applyFont="1" applyFill="1" applyBorder="1" applyAlignment="1">
      <alignment horizontal="center" vertical="center" wrapText="1" readingOrder="1"/>
    </xf>
    <xf numFmtId="0" fontId="106" fillId="51" borderId="71" xfId="0" applyFont="1" applyFill="1" applyBorder="1" applyAlignment="1">
      <alignment horizontal="center" wrapText="1" readingOrder="1"/>
    </xf>
    <xf numFmtId="0" fontId="106" fillId="51" borderId="72" xfId="0" applyFont="1" applyFill="1" applyBorder="1" applyAlignment="1">
      <alignment horizontal="center" wrapText="1" readingOrder="1"/>
    </xf>
    <xf numFmtId="0" fontId="106" fillId="51" borderId="66" xfId="0" applyFont="1" applyFill="1" applyBorder="1" applyAlignment="1">
      <alignment horizontal="center" wrapText="1" readingOrder="1"/>
    </xf>
    <xf numFmtId="3" fontId="2" fillId="0" borderId="4" xfId="2960" applyNumberFormat="1" applyBorder="1"/>
    <xf numFmtId="0" fontId="2" fillId="0" borderId="4" xfId="2960" applyBorder="1"/>
    <xf numFmtId="3" fontId="2" fillId="22" borderId="4" xfId="2960" applyNumberFormat="1" applyFill="1" applyBorder="1"/>
    <xf numFmtId="0" fontId="21" fillId="50" borderId="4" xfId="2960" applyFont="1" applyFill="1" applyBorder="1"/>
    <xf numFmtId="0" fontId="2" fillId="22" borderId="4" xfId="2960" applyFill="1" applyBorder="1"/>
    <xf numFmtId="0" fontId="2" fillId="0" borderId="4" xfId="2960" pivotButton="1" applyBorder="1"/>
    <xf numFmtId="3" fontId="2" fillId="0" borderId="4" xfId="2968" applyNumberFormat="1" applyBorder="1"/>
    <xf numFmtId="0" fontId="2" fillId="0" borderId="4" xfId="2968" applyBorder="1" applyAlignment="1">
      <alignment horizontal="left"/>
    </xf>
    <xf numFmtId="9" fontId="2" fillId="0" borderId="4" xfId="2969" applyFont="1" applyBorder="1"/>
    <xf numFmtId="0" fontId="21" fillId="0" borderId="0" xfId="2968" applyFont="1"/>
    <xf numFmtId="0" fontId="2" fillId="0" borderId="4" xfId="2968" applyBorder="1"/>
    <xf numFmtId="3" fontId="21" fillId="0" borderId="4" xfId="2968" applyNumberFormat="1" applyFont="1" applyBorder="1"/>
    <xf numFmtId="9" fontId="21" fillId="0" borderId="4" xfId="2969" applyFont="1" applyBorder="1"/>
    <xf numFmtId="9" fontId="20" fillId="0" borderId="4" xfId="2969" applyFont="1" applyBorder="1"/>
    <xf numFmtId="0" fontId="2" fillId="0" borderId="4" xfId="2968" applyFill="1" applyBorder="1"/>
    <xf numFmtId="0" fontId="21" fillId="0" borderId="4" xfId="2968" applyFont="1" applyBorder="1" applyAlignment="1">
      <alignment horizontal="left"/>
    </xf>
    <xf numFmtId="0" fontId="11" fillId="22" borderId="0" xfId="0" applyFont="1" applyFill="1" applyAlignment="1">
      <alignment horizontal="left"/>
    </xf>
    <xf numFmtId="49" fontId="12" fillId="0" borderId="43" xfId="0" applyNumberFormat="1" applyFont="1" applyFill="1" applyBorder="1" applyAlignment="1">
      <alignment horizontal="center" vertical="center"/>
    </xf>
    <xf numFmtId="49" fontId="12" fillId="0" borderId="44" xfId="0" applyNumberFormat="1" applyFont="1" applyFill="1" applyBorder="1" applyAlignment="1">
      <alignment horizontal="center" vertical="center"/>
    </xf>
    <xf numFmtId="49" fontId="12" fillId="0" borderId="45" xfId="0" applyNumberFormat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9" fillId="4" borderId="13" xfId="0" applyNumberFormat="1" applyFont="1" applyFill="1" applyBorder="1" applyAlignment="1">
      <alignment horizontal="center" vertical="center" wrapText="1"/>
    </xf>
    <xf numFmtId="0" fontId="0" fillId="0" borderId="21" xfId="0" applyBorder="1" applyAlignment="1"/>
    <xf numFmtId="0" fontId="0" fillId="0" borderId="25" xfId="0" applyBorder="1" applyAlignment="1"/>
    <xf numFmtId="0" fontId="11" fillId="3" borderId="13" xfId="0" applyNumberFormat="1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0" fontId="108" fillId="52" borderId="69" xfId="0" applyFont="1" applyFill="1" applyBorder="1" applyAlignment="1">
      <alignment horizontal="center" vertical="center" wrapText="1" readingOrder="1"/>
    </xf>
    <xf numFmtId="0" fontId="108" fillId="52" borderId="34" xfId="0" applyFont="1" applyFill="1" applyBorder="1" applyAlignment="1">
      <alignment horizontal="center" vertical="center" wrapText="1" readingOrder="1"/>
    </xf>
    <xf numFmtId="0" fontId="108" fillId="52" borderId="36" xfId="0" applyFont="1" applyFill="1" applyBorder="1" applyAlignment="1">
      <alignment horizontal="center" vertical="center" wrapText="1" readingOrder="1"/>
    </xf>
    <xf numFmtId="49" fontId="12" fillId="0" borderId="31" xfId="0" applyNumberFormat="1" applyFont="1" applyFill="1" applyBorder="1" applyAlignment="1">
      <alignment horizontal="center" vertical="center"/>
    </xf>
    <xf numFmtId="49" fontId="12" fillId="0" borderId="33" xfId="0" applyNumberFormat="1" applyFont="1" applyFill="1" applyBorder="1" applyAlignment="1">
      <alignment horizontal="center" vertical="center"/>
    </xf>
    <xf numFmtId="49" fontId="10" fillId="3" borderId="20" xfId="0" applyNumberFormat="1" applyFont="1" applyFill="1" applyBorder="1" applyAlignment="1">
      <alignment horizontal="center"/>
    </xf>
    <xf numFmtId="49" fontId="10" fillId="3" borderId="0" xfId="0" applyNumberFormat="1" applyFont="1" applyFill="1" applyBorder="1" applyAlignment="1">
      <alignment horizontal="center"/>
    </xf>
    <xf numFmtId="49" fontId="10" fillId="7" borderId="20" xfId="0" applyNumberFormat="1" applyFont="1" applyFill="1" applyBorder="1" applyAlignment="1">
      <alignment horizontal="center"/>
    </xf>
    <xf numFmtId="49" fontId="10" fillId="7" borderId="0" xfId="0" applyNumberFormat="1" applyFont="1" applyFill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10" fillId="4" borderId="43" xfId="0" applyNumberFormat="1" applyFont="1" applyFill="1" applyBorder="1" applyAlignment="1">
      <alignment horizontal="center"/>
    </xf>
    <xf numFmtId="49" fontId="10" fillId="4" borderId="44" xfId="0" applyNumberFormat="1" applyFont="1" applyFill="1" applyBorder="1" applyAlignment="1">
      <alignment horizontal="center"/>
    </xf>
    <xf numFmtId="0" fontId="0" fillId="0" borderId="45" xfId="0" applyBorder="1" applyAlignment="1"/>
    <xf numFmtId="49" fontId="12" fillId="0" borderId="21" xfId="0" applyNumberFormat="1" applyFont="1" applyFill="1" applyBorder="1" applyAlignment="1">
      <alignment horizontal="center" vertical="center"/>
    </xf>
    <xf numFmtId="49" fontId="12" fillId="0" borderId="25" xfId="0" applyNumberFormat="1" applyFont="1" applyFill="1" applyBorder="1" applyAlignment="1">
      <alignment horizontal="center" vertical="center"/>
    </xf>
    <xf numFmtId="49" fontId="10" fillId="4" borderId="13" xfId="0" applyNumberFormat="1" applyFont="1" applyFill="1" applyBorder="1" applyAlignment="1">
      <alignment horizontal="center"/>
    </xf>
    <xf numFmtId="49" fontId="10" fillId="4" borderId="21" xfId="0" applyNumberFormat="1" applyFont="1" applyFill="1" applyBorder="1" applyAlignment="1">
      <alignment horizontal="center"/>
    </xf>
    <xf numFmtId="49" fontId="10" fillId="3" borderId="63" xfId="0" applyNumberFormat="1" applyFont="1" applyFill="1" applyBorder="1" applyAlignment="1">
      <alignment horizontal="center"/>
    </xf>
    <xf numFmtId="49" fontId="10" fillId="3" borderId="10" xfId="0" applyNumberFormat="1" applyFont="1" applyFill="1" applyBorder="1" applyAlignment="1">
      <alignment horizontal="center"/>
    </xf>
    <xf numFmtId="49" fontId="10" fillId="7" borderId="10" xfId="0" applyNumberFormat="1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9" fontId="0" fillId="0" borderId="0" xfId="0" applyNumberFormat="1"/>
    <xf numFmtId="49" fontId="100" fillId="21" borderId="4" xfId="2543" applyNumberFormat="1" applyFont="1" applyFill="1" applyBorder="1" applyAlignment="1">
      <alignment horizontal="center" vertical="center"/>
    </xf>
    <xf numFmtId="0" fontId="15" fillId="21" borderId="4" xfId="8" applyFont="1" applyFill="1" applyBorder="1" applyAlignment="1">
      <alignment horizontal="center" vertical="center"/>
    </xf>
    <xf numFmtId="0" fontId="15" fillId="21" borderId="62" xfId="8" applyFont="1" applyFill="1" applyBorder="1" applyAlignment="1">
      <alignment horizontal="center" vertical="center"/>
    </xf>
    <xf numFmtId="49" fontId="100" fillId="21" borderId="62" xfId="2543" applyNumberFormat="1" applyFont="1" applyFill="1" applyBorder="1" applyAlignment="1">
      <alignment horizontal="center" vertical="center"/>
    </xf>
    <xf numFmtId="9" fontId="15" fillId="21" borderId="62" xfId="1602" applyNumberFormat="1" applyFont="1" applyFill="1" applyBorder="1" applyAlignment="1">
      <alignment horizontal="center" vertical="center"/>
    </xf>
    <xf numFmtId="3" fontId="15" fillId="0" borderId="62" xfId="1602" applyNumberFormat="1" applyFont="1" applyBorder="1" applyAlignment="1">
      <alignment horizontal="center" vertical="center"/>
    </xf>
    <xf numFmtId="3" fontId="15" fillId="0" borderId="4" xfId="1602" applyNumberFormat="1" applyFont="1" applyBorder="1" applyAlignment="1">
      <alignment horizontal="center" vertical="center"/>
    </xf>
    <xf numFmtId="0" fontId="100" fillId="21" borderId="4" xfId="2543" applyNumberFormat="1" applyFont="1" applyFill="1" applyBorder="1" applyAlignment="1">
      <alignment horizontal="center" vertical="center"/>
    </xf>
    <xf numFmtId="3" fontId="15" fillId="21" borderId="62" xfId="8" applyNumberFormat="1" applyFont="1" applyFill="1" applyBorder="1" applyAlignment="1">
      <alignment horizontal="center" vertical="center"/>
    </xf>
    <xf numFmtId="49" fontId="100" fillId="21" borderId="4" xfId="2543" applyNumberFormat="1" applyFont="1" applyFill="1" applyBorder="1" applyAlignment="1">
      <alignment horizontal="center" vertical="center"/>
    </xf>
    <xf numFmtId="0" fontId="15" fillId="21" borderId="4" xfId="8" applyFont="1" applyFill="1" applyBorder="1" applyAlignment="1">
      <alignment horizontal="center" vertical="center"/>
    </xf>
    <xf numFmtId="0" fontId="15" fillId="21" borderId="62" xfId="8" applyFont="1" applyFill="1" applyBorder="1" applyAlignment="1">
      <alignment horizontal="center" vertical="center"/>
    </xf>
    <xf numFmtId="0" fontId="15" fillId="21" borderId="68" xfId="8" applyFont="1" applyFill="1" applyBorder="1" applyAlignment="1">
      <alignment horizontal="center" vertical="center"/>
    </xf>
    <xf numFmtId="49" fontId="100" fillId="21" borderId="68" xfId="2543" applyNumberFormat="1" applyFont="1" applyFill="1" applyBorder="1" applyAlignment="1">
      <alignment horizontal="center" vertical="center"/>
    </xf>
    <xf numFmtId="49" fontId="100" fillId="21" borderId="62" xfId="2543" applyNumberFormat="1" applyFont="1" applyFill="1" applyBorder="1" applyAlignment="1">
      <alignment horizontal="center" vertical="center"/>
    </xf>
    <xf numFmtId="3" fontId="8" fillId="0" borderId="62" xfId="1602" applyNumberFormat="1" applyBorder="1" applyAlignment="1">
      <alignment horizontal="center" vertical="center"/>
    </xf>
    <xf numFmtId="3" fontId="8" fillId="0" borderId="4" xfId="1602" applyNumberFormat="1" applyBorder="1" applyAlignment="1">
      <alignment horizontal="center" vertical="center"/>
    </xf>
    <xf numFmtId="3" fontId="8" fillId="0" borderId="68" xfId="1602" applyNumberFormat="1" applyBorder="1" applyAlignment="1">
      <alignment horizontal="center" vertical="center"/>
    </xf>
    <xf numFmtId="9" fontId="15" fillId="21" borderId="62" xfId="1602" applyNumberFormat="1" applyFont="1" applyFill="1" applyBorder="1" applyAlignment="1">
      <alignment horizontal="center" vertical="center"/>
    </xf>
    <xf numFmtId="3" fontId="15" fillId="21" borderId="62" xfId="8" applyNumberFormat="1" applyFont="1" applyFill="1" applyBorder="1" applyAlignment="1">
      <alignment horizontal="center" vertical="center"/>
    </xf>
    <xf numFmtId="49" fontId="100" fillId="21" borderId="4" xfId="2543" applyNumberFormat="1" applyFont="1" applyFill="1" applyBorder="1" applyAlignment="1">
      <alignment horizontal="center" vertical="center"/>
    </xf>
    <xf numFmtId="0" fontId="15" fillId="21" borderId="4" xfId="8" applyFont="1" applyFill="1" applyBorder="1" applyAlignment="1">
      <alignment horizontal="center" vertical="center"/>
    </xf>
    <xf numFmtId="0" fontId="15" fillId="21" borderId="62" xfId="8" applyFont="1" applyFill="1" applyBorder="1" applyAlignment="1">
      <alignment horizontal="center" vertical="center"/>
    </xf>
    <xf numFmtId="49" fontId="100" fillId="21" borderId="62" xfId="2543" applyNumberFormat="1" applyFont="1" applyFill="1" applyBorder="1" applyAlignment="1">
      <alignment horizontal="center" vertical="center"/>
    </xf>
    <xf numFmtId="9" fontId="15" fillId="21" borderId="62" xfId="1602" applyNumberFormat="1" applyFont="1" applyFill="1" applyBorder="1" applyAlignment="1">
      <alignment horizontal="center" vertical="center"/>
    </xf>
    <xf numFmtId="3" fontId="15" fillId="0" borderId="62" xfId="1602" applyNumberFormat="1" applyFont="1" applyBorder="1" applyAlignment="1">
      <alignment horizontal="center" vertical="center"/>
    </xf>
    <xf numFmtId="3" fontId="15" fillId="0" borderId="4" xfId="1602" applyNumberFormat="1" applyFont="1" applyBorder="1" applyAlignment="1">
      <alignment horizontal="center" vertical="center"/>
    </xf>
    <xf numFmtId="3" fontId="15" fillId="21" borderId="62" xfId="8" applyNumberFormat="1" applyFont="1" applyFill="1" applyBorder="1" applyAlignment="1">
      <alignment horizontal="center" vertical="center"/>
    </xf>
    <xf numFmtId="49" fontId="100" fillId="21" borderId="4" xfId="2543" applyNumberFormat="1" applyFont="1" applyFill="1" applyBorder="1" applyAlignment="1">
      <alignment horizontal="center" vertical="center"/>
    </xf>
    <xf numFmtId="0" fontId="15" fillId="21" borderId="4" xfId="8" applyFont="1" applyFill="1" applyBorder="1" applyAlignment="1">
      <alignment horizontal="center" vertical="center"/>
    </xf>
    <xf numFmtId="0" fontId="15" fillId="21" borderId="62" xfId="8" applyFont="1" applyFill="1" applyBorder="1" applyAlignment="1">
      <alignment horizontal="center" vertical="center"/>
    </xf>
    <xf numFmtId="49" fontId="100" fillId="21" borderId="62" xfId="2543" applyNumberFormat="1" applyFont="1" applyFill="1" applyBorder="1" applyAlignment="1">
      <alignment horizontal="center" vertical="center"/>
    </xf>
    <xf numFmtId="9" fontId="15" fillId="21" borderId="62" xfId="1602" applyNumberFormat="1" applyFont="1" applyFill="1" applyBorder="1" applyAlignment="1">
      <alignment horizontal="center" vertical="center"/>
    </xf>
    <xf numFmtId="3" fontId="15" fillId="0" borderId="62" xfId="1602" applyNumberFormat="1" applyFont="1" applyBorder="1" applyAlignment="1">
      <alignment horizontal="center" vertical="center"/>
    </xf>
    <xf numFmtId="3" fontId="15" fillId="0" borderId="4" xfId="1602" applyNumberFormat="1" applyFont="1" applyBorder="1" applyAlignment="1">
      <alignment horizontal="center" vertical="center"/>
    </xf>
    <xf numFmtId="3" fontId="15" fillId="21" borderId="62" xfId="8" applyNumberFormat="1" applyFont="1" applyFill="1" applyBorder="1" applyAlignment="1">
      <alignment horizontal="center" vertical="center"/>
    </xf>
    <xf numFmtId="49" fontId="100" fillId="21" borderId="4" xfId="2543" applyNumberFormat="1" applyFont="1" applyFill="1" applyBorder="1" applyAlignment="1">
      <alignment horizontal="center" vertical="center"/>
    </xf>
    <xf numFmtId="0" fontId="15" fillId="21" borderId="4" xfId="8" applyFont="1" applyFill="1" applyBorder="1" applyAlignment="1">
      <alignment horizontal="center" vertical="center"/>
    </xf>
    <xf numFmtId="0" fontId="15" fillId="21" borderId="62" xfId="8" applyFont="1" applyFill="1" applyBorder="1" applyAlignment="1">
      <alignment horizontal="center" vertical="center"/>
    </xf>
    <xf numFmtId="49" fontId="100" fillId="21" borderId="62" xfId="2543" applyNumberFormat="1" applyFont="1" applyFill="1" applyBorder="1" applyAlignment="1">
      <alignment horizontal="center" vertical="center"/>
    </xf>
    <xf numFmtId="9" fontId="15" fillId="21" borderId="62" xfId="1602" applyNumberFormat="1" applyFont="1" applyFill="1" applyBorder="1" applyAlignment="1">
      <alignment horizontal="center" vertical="center"/>
    </xf>
    <xf numFmtId="3" fontId="15" fillId="0" borderId="62" xfId="1602" applyNumberFormat="1" applyFont="1" applyBorder="1" applyAlignment="1">
      <alignment horizontal="center" vertical="center"/>
    </xf>
    <xf numFmtId="3" fontId="15" fillId="0" borderId="4" xfId="1602" applyNumberFormat="1" applyFont="1" applyBorder="1" applyAlignment="1">
      <alignment horizontal="center" vertical="center"/>
    </xf>
    <xf numFmtId="49" fontId="100" fillId="21" borderId="4" xfId="2543" applyNumberFormat="1" applyFont="1" applyFill="1" applyBorder="1" applyAlignment="1">
      <alignment horizontal="center" vertical="center"/>
    </xf>
    <xf numFmtId="0" fontId="15" fillId="21" borderId="4" xfId="8" applyFont="1" applyFill="1" applyBorder="1" applyAlignment="1">
      <alignment horizontal="center" vertical="center"/>
    </xf>
    <xf numFmtId="0" fontId="15" fillId="21" borderId="62" xfId="8" applyFont="1" applyFill="1" applyBorder="1" applyAlignment="1">
      <alignment horizontal="center" vertical="center"/>
    </xf>
    <xf numFmtId="49" fontId="100" fillId="21" borderId="62" xfId="2543" applyNumberFormat="1" applyFont="1" applyFill="1" applyBorder="1" applyAlignment="1">
      <alignment horizontal="center" vertical="center"/>
    </xf>
    <xf numFmtId="9" fontId="15" fillId="21" borderId="62" xfId="1602" applyNumberFormat="1" applyFont="1" applyFill="1" applyBorder="1" applyAlignment="1">
      <alignment horizontal="center" vertical="center"/>
    </xf>
    <xf numFmtId="3" fontId="15" fillId="0" borderId="62" xfId="1602" applyNumberFormat="1" applyFont="1" applyBorder="1" applyAlignment="1">
      <alignment horizontal="center" vertical="center"/>
    </xf>
    <xf numFmtId="3" fontId="15" fillId="0" borderId="4" xfId="1602" applyNumberFormat="1" applyFont="1" applyBorder="1" applyAlignment="1">
      <alignment horizontal="center" vertical="center"/>
    </xf>
    <xf numFmtId="3" fontId="15" fillId="21" borderId="62" xfId="8" applyNumberFormat="1" applyFont="1" applyFill="1" applyBorder="1" applyAlignment="1">
      <alignment horizontal="center" vertical="center"/>
    </xf>
  </cellXfs>
  <cellStyles count="3390">
    <cellStyle name="%" xfId="126"/>
    <cellStyle name="% 2" xfId="1680"/>
    <cellStyle name="% 3" xfId="1592"/>
    <cellStyle name=".25" xfId="127"/>
    <cellStyle name=".25 10" xfId="128"/>
    <cellStyle name=".25 11" xfId="129"/>
    <cellStyle name=".25 12" xfId="130"/>
    <cellStyle name=".25 2" xfId="131"/>
    <cellStyle name=".25 2 2" xfId="132"/>
    <cellStyle name=".25 3" xfId="133"/>
    <cellStyle name=".25 4" xfId="134"/>
    <cellStyle name=".25 5" xfId="135"/>
    <cellStyle name=".25 6" xfId="136"/>
    <cellStyle name=".25 7" xfId="137"/>
    <cellStyle name=".25 8" xfId="138"/>
    <cellStyle name=".25 9" xfId="139"/>
    <cellStyle name="???[0]_AUSTRLIA" xfId="140"/>
    <cellStyle name="???_AUSTRLIA" xfId="141"/>
    <cellStyle name="??_AUSTRLIA" xfId="142"/>
    <cellStyle name="_09-05 FCST Summary_Kessinger" xfId="143"/>
    <cellStyle name="_10-05 FCST Summary_Kessinger" xfId="144"/>
    <cellStyle name="_11-05 FCST Summary_Kessinger1" xfId="145"/>
    <cellStyle name="_2004 Capital Plan Summary_Globalv4JULY" xfId="146"/>
    <cellStyle name="_2004 Capital Plan Summary_Globalv4JULY_Japan Aug Essbase Actual" xfId="147"/>
    <cellStyle name="_2006 Total CTI NA 1116" xfId="148"/>
    <cellStyle name="_Book2" xfId="149"/>
    <cellStyle name="_Copy of NA-Server-WeeklyReport_2007-05-18" xfId="150"/>
    <cellStyle name="_Copy of NA-Storage-WeeklyReport_2007-05-18" xfId="151"/>
    <cellStyle name="_Graphs By Project spend" xfId="152"/>
    <cellStyle name="_Graphs By Project spend_Japan Aug Essbase Actual" xfId="153"/>
    <cellStyle name="_Graphs By Project spend_Japan Jun Essbase Actual" xfId="154"/>
    <cellStyle name="_IBM p5 Final 2006 Rates" xfId="155"/>
    <cellStyle name="_Japan Aug Essbase Actual" xfId="156"/>
    <cellStyle name="_NA Data Network Summary Deck - 05-18-2007" xfId="157"/>
    <cellStyle name="_NA-Server-WeeklyReport_2007-05-18" xfId="158"/>
    <cellStyle name="_NA-Storage-WeeklyReport_2007-05-18" xfId="159"/>
    <cellStyle name="_New_Results_Template_NA REGION" xfId="160"/>
    <cellStyle name="_OT Summary" xfId="161"/>
    <cellStyle name="_SAN Storage Inventory" xfId="1"/>
    <cellStyle name="_Standards Operating Review Dec 05" xfId="162"/>
    <cellStyle name="_Storage_Template_Current_Charges_5-24-07" xfId="163"/>
    <cellStyle name="_Supporting Document Jan05 Updated" xfId="164"/>
    <cellStyle name="_z-2006 Server Cost" xfId="165"/>
    <cellStyle name="_z-Server HW Pricing_5-16-07" xfId="166"/>
    <cellStyle name="¤@¯ë_pldt" xfId="167"/>
    <cellStyle name="¶W³sµ²" xfId="168"/>
    <cellStyle name="•\Ž¦Ï‚Ý‚ÌƒnƒCƒp[ƒŠƒ“ƒN" xfId="169"/>
    <cellStyle name="•W€_# of Branches '98 to '01" xfId="170"/>
    <cellStyle name="0,0_x000d__x000a_NA_x000d__x000a_" xfId="2"/>
    <cellStyle name="0,0_x000d__x000a_NA_x000d__x000a_ 2" xfId="171"/>
    <cellStyle name="0,0_x000d__x000a_NA_x000d__x000a_ 3" xfId="1620"/>
    <cellStyle name="0,0_x000d__x000a_NA_x000d__x000a_ 4" xfId="2352"/>
    <cellStyle name="20% - Accent1 10" xfId="172"/>
    <cellStyle name="20% - Accent1 2" xfId="173"/>
    <cellStyle name="20% - Accent1 2 2" xfId="1681"/>
    <cellStyle name="20% - Accent1 2 3" xfId="1551"/>
    <cellStyle name="20% - Accent1 3" xfId="174"/>
    <cellStyle name="20% - Accent1 4" xfId="175"/>
    <cellStyle name="20% - Accent1 5" xfId="176"/>
    <cellStyle name="20% - Accent1 6" xfId="177"/>
    <cellStyle name="20% - Accent1 7" xfId="178"/>
    <cellStyle name="20% - Accent1 8" xfId="179"/>
    <cellStyle name="20% - Accent1 9" xfId="180"/>
    <cellStyle name="20% - Accent2 10" xfId="181"/>
    <cellStyle name="20% - Accent2 2" xfId="182"/>
    <cellStyle name="20% - Accent2 2 2" xfId="1682"/>
    <cellStyle name="20% - Accent2 2 3" xfId="1627"/>
    <cellStyle name="20% - Accent2 3" xfId="183"/>
    <cellStyle name="20% - Accent2 4" xfId="184"/>
    <cellStyle name="20% - Accent2 5" xfId="185"/>
    <cellStyle name="20% - Accent2 6" xfId="186"/>
    <cellStyle name="20% - Accent2 7" xfId="187"/>
    <cellStyle name="20% - Accent2 8" xfId="188"/>
    <cellStyle name="20% - Accent2 9" xfId="189"/>
    <cellStyle name="20% - Accent3 10" xfId="190"/>
    <cellStyle name="20% - Accent3 2" xfId="191"/>
    <cellStyle name="20% - Accent3 2 2" xfId="1683"/>
    <cellStyle name="20% - Accent3 2 3" xfId="1628"/>
    <cellStyle name="20% - Accent3 3" xfId="192"/>
    <cellStyle name="20% - Accent3 4" xfId="193"/>
    <cellStyle name="20% - Accent3 5" xfId="194"/>
    <cellStyle name="20% - Accent3 6" xfId="195"/>
    <cellStyle name="20% - Accent3 7" xfId="196"/>
    <cellStyle name="20% - Accent3 8" xfId="197"/>
    <cellStyle name="20% - Accent3 9" xfId="198"/>
    <cellStyle name="20% - Accent4 10" xfId="199"/>
    <cellStyle name="20% - Accent4 2" xfId="200"/>
    <cellStyle name="20% - Accent4 2 2" xfId="1684"/>
    <cellStyle name="20% - Accent4 2 3" xfId="1629"/>
    <cellStyle name="20% - Accent4 3" xfId="201"/>
    <cellStyle name="20% - Accent4 4" xfId="202"/>
    <cellStyle name="20% - Accent4 5" xfId="203"/>
    <cellStyle name="20% - Accent4 6" xfId="204"/>
    <cellStyle name="20% - Accent4 7" xfId="205"/>
    <cellStyle name="20% - Accent4 8" xfId="206"/>
    <cellStyle name="20% - Accent4 9" xfId="207"/>
    <cellStyle name="20% - Accent5 10" xfId="208"/>
    <cellStyle name="20% - Accent5 2" xfId="209"/>
    <cellStyle name="20% - Accent5 3" xfId="210"/>
    <cellStyle name="20% - Accent5 4" xfId="211"/>
    <cellStyle name="20% - Accent5 5" xfId="212"/>
    <cellStyle name="20% - Accent5 6" xfId="213"/>
    <cellStyle name="20% - Accent5 7" xfId="214"/>
    <cellStyle name="20% - Accent5 8" xfId="215"/>
    <cellStyle name="20% - Accent5 9" xfId="216"/>
    <cellStyle name="20% - Accent6 10" xfId="217"/>
    <cellStyle name="20% - Accent6 2" xfId="218"/>
    <cellStyle name="20% - Accent6 2 2" xfId="1685"/>
    <cellStyle name="20% - Accent6 2 3" xfId="1630"/>
    <cellStyle name="20% - Accent6 3" xfId="219"/>
    <cellStyle name="20% - Accent6 4" xfId="220"/>
    <cellStyle name="20% - Accent6 5" xfId="221"/>
    <cellStyle name="20% - Accent6 6" xfId="222"/>
    <cellStyle name="20% - Accent6 7" xfId="223"/>
    <cellStyle name="20% - Accent6 8" xfId="224"/>
    <cellStyle name="20% - Accent6 9" xfId="225"/>
    <cellStyle name="³f¹ô [0]_ATT4" xfId="226"/>
    <cellStyle name="³f¹ô[0]_Template 12 - Bank (3)" xfId="227"/>
    <cellStyle name="³f¹ô_ATT4" xfId="228"/>
    <cellStyle name="40% - Accent1 10" xfId="229"/>
    <cellStyle name="40% - Accent1 2" xfId="230"/>
    <cellStyle name="40% - Accent1 2 2" xfId="1686"/>
    <cellStyle name="40% - Accent1 2 3" xfId="1631"/>
    <cellStyle name="40% - Accent1 3" xfId="231"/>
    <cellStyle name="40% - Accent1 4" xfId="232"/>
    <cellStyle name="40% - Accent1 5" xfId="233"/>
    <cellStyle name="40% - Accent1 6" xfId="234"/>
    <cellStyle name="40% - Accent1 7" xfId="235"/>
    <cellStyle name="40% - Accent1 8" xfId="236"/>
    <cellStyle name="40% - Accent1 9" xfId="237"/>
    <cellStyle name="40% - Accent2 10" xfId="238"/>
    <cellStyle name="40% - Accent2 2" xfId="239"/>
    <cellStyle name="40% - Accent2 3" xfId="240"/>
    <cellStyle name="40% - Accent2 4" xfId="241"/>
    <cellStyle name="40% - Accent2 5" xfId="242"/>
    <cellStyle name="40% - Accent2 6" xfId="243"/>
    <cellStyle name="40% - Accent2 7" xfId="244"/>
    <cellStyle name="40% - Accent2 8" xfId="245"/>
    <cellStyle name="40% - Accent2 9" xfId="246"/>
    <cellStyle name="40% - Accent3 10" xfId="247"/>
    <cellStyle name="40% - Accent3 2" xfId="248"/>
    <cellStyle name="40% - Accent3 2 2" xfId="1687"/>
    <cellStyle name="40% - Accent3 2 3" xfId="1632"/>
    <cellStyle name="40% - Accent3 3" xfId="249"/>
    <cellStyle name="40% - Accent3 4" xfId="250"/>
    <cellStyle name="40% - Accent3 5" xfId="251"/>
    <cellStyle name="40% - Accent3 6" xfId="252"/>
    <cellStyle name="40% - Accent3 7" xfId="253"/>
    <cellStyle name="40% - Accent3 8" xfId="254"/>
    <cellStyle name="40% - Accent3 9" xfId="255"/>
    <cellStyle name="40% - Accent4 10" xfId="256"/>
    <cellStyle name="40% - Accent4 2" xfId="257"/>
    <cellStyle name="40% - Accent4 2 2" xfId="1688"/>
    <cellStyle name="40% - Accent4 2 3" xfId="1634"/>
    <cellStyle name="40% - Accent4 3" xfId="258"/>
    <cellStyle name="40% - Accent4 4" xfId="259"/>
    <cellStyle name="40% - Accent4 5" xfId="260"/>
    <cellStyle name="40% - Accent4 6" xfId="261"/>
    <cellStyle name="40% - Accent4 7" xfId="262"/>
    <cellStyle name="40% - Accent4 8" xfId="263"/>
    <cellStyle name="40% - Accent4 9" xfId="264"/>
    <cellStyle name="40% - Accent5 10" xfId="265"/>
    <cellStyle name="40% - Accent5 2" xfId="266"/>
    <cellStyle name="40% - Accent5 2 2" xfId="1689"/>
    <cellStyle name="40% - Accent5 2 3" xfId="1635"/>
    <cellStyle name="40% - Accent5 3" xfId="267"/>
    <cellStyle name="40% - Accent5 4" xfId="268"/>
    <cellStyle name="40% - Accent5 5" xfId="269"/>
    <cellStyle name="40% - Accent5 6" xfId="270"/>
    <cellStyle name="40% - Accent5 7" xfId="271"/>
    <cellStyle name="40% - Accent5 8" xfId="272"/>
    <cellStyle name="40% - Accent5 9" xfId="273"/>
    <cellStyle name="40% - Accent6 10" xfId="274"/>
    <cellStyle name="40% - Accent6 2" xfId="275"/>
    <cellStyle name="40% - Accent6 2 2" xfId="1690"/>
    <cellStyle name="40% - Accent6 2 3" xfId="1636"/>
    <cellStyle name="40% - Accent6 3" xfId="276"/>
    <cellStyle name="40% - Accent6 4" xfId="277"/>
    <cellStyle name="40% - Accent6 5" xfId="278"/>
    <cellStyle name="40% - Accent6 6" xfId="279"/>
    <cellStyle name="40% - Accent6 7" xfId="280"/>
    <cellStyle name="40% - Accent6 8" xfId="281"/>
    <cellStyle name="40% - Accent6 9" xfId="282"/>
    <cellStyle name="60% - Accent1 10" xfId="283"/>
    <cellStyle name="60% - Accent1 2" xfId="284"/>
    <cellStyle name="60% - Accent1 2 2" xfId="1691"/>
    <cellStyle name="60% - Accent1 2 3" xfId="1637"/>
    <cellStyle name="60% - Accent1 3" xfId="285"/>
    <cellStyle name="60% - Accent1 4" xfId="286"/>
    <cellStyle name="60% - Accent1 5" xfId="287"/>
    <cellStyle name="60% - Accent1 6" xfId="288"/>
    <cellStyle name="60% - Accent1 7" xfId="289"/>
    <cellStyle name="60% - Accent1 8" xfId="290"/>
    <cellStyle name="60% - Accent1 9" xfId="291"/>
    <cellStyle name="60% - Accent2 10" xfId="292"/>
    <cellStyle name="60% - Accent2 2" xfId="293"/>
    <cellStyle name="60% - Accent2 2 2" xfId="1692"/>
    <cellStyle name="60% - Accent2 2 3" xfId="1638"/>
    <cellStyle name="60% - Accent2 3" xfId="294"/>
    <cellStyle name="60% - Accent2 4" xfId="295"/>
    <cellStyle name="60% - Accent2 5" xfId="296"/>
    <cellStyle name="60% - Accent2 6" xfId="297"/>
    <cellStyle name="60% - Accent2 7" xfId="298"/>
    <cellStyle name="60% - Accent2 8" xfId="299"/>
    <cellStyle name="60% - Accent2 9" xfId="300"/>
    <cellStyle name="60% - Accent3 10" xfId="301"/>
    <cellStyle name="60% - Accent3 2" xfId="302"/>
    <cellStyle name="60% - Accent3 2 2" xfId="1693"/>
    <cellStyle name="60% - Accent3 2 3" xfId="1639"/>
    <cellStyle name="60% - Accent3 3" xfId="303"/>
    <cellStyle name="60% - Accent3 4" xfId="304"/>
    <cellStyle name="60% - Accent3 5" xfId="305"/>
    <cellStyle name="60% - Accent3 6" xfId="306"/>
    <cellStyle name="60% - Accent3 7" xfId="307"/>
    <cellStyle name="60% - Accent3 8" xfId="308"/>
    <cellStyle name="60% - Accent3 9" xfId="309"/>
    <cellStyle name="60% - Accent4 10" xfId="310"/>
    <cellStyle name="60% - Accent4 2" xfId="311"/>
    <cellStyle name="60% - Accent4 2 2" xfId="1694"/>
    <cellStyle name="60% - Accent4 2 3" xfId="1640"/>
    <cellStyle name="60% - Accent4 3" xfId="312"/>
    <cellStyle name="60% - Accent4 4" xfId="313"/>
    <cellStyle name="60% - Accent4 5" xfId="314"/>
    <cellStyle name="60% - Accent4 6" xfId="315"/>
    <cellStyle name="60% - Accent4 7" xfId="316"/>
    <cellStyle name="60% - Accent4 8" xfId="317"/>
    <cellStyle name="60% - Accent4 9" xfId="318"/>
    <cellStyle name="60% - Accent5 10" xfId="319"/>
    <cellStyle name="60% - Accent5 2" xfId="320"/>
    <cellStyle name="60% - Accent5 2 2" xfId="1695"/>
    <cellStyle name="60% - Accent5 2 3" xfId="1641"/>
    <cellStyle name="60% - Accent5 3" xfId="321"/>
    <cellStyle name="60% - Accent5 4" xfId="322"/>
    <cellStyle name="60% - Accent5 5" xfId="323"/>
    <cellStyle name="60% - Accent5 6" xfId="324"/>
    <cellStyle name="60% - Accent5 7" xfId="325"/>
    <cellStyle name="60% - Accent5 8" xfId="326"/>
    <cellStyle name="60% - Accent5 9" xfId="327"/>
    <cellStyle name="60% - Accent6 10" xfId="328"/>
    <cellStyle name="60% - Accent6 2" xfId="329"/>
    <cellStyle name="60% - Accent6 2 2" xfId="1696"/>
    <cellStyle name="60% - Accent6 2 3" xfId="1642"/>
    <cellStyle name="60% - Accent6 3" xfId="330"/>
    <cellStyle name="60% - Accent6 4" xfId="331"/>
    <cellStyle name="60% - Accent6 5" xfId="332"/>
    <cellStyle name="60% - Accent6 6" xfId="333"/>
    <cellStyle name="60% - Accent6 7" xfId="334"/>
    <cellStyle name="60% - Accent6 8" xfId="335"/>
    <cellStyle name="60% - Accent6 9" xfId="336"/>
    <cellStyle name="ac" xfId="337"/>
    <cellStyle name="ac 2" xfId="1697"/>
    <cellStyle name="ac 2 2" xfId="2821"/>
    <cellStyle name="ac 2 2 2" xfId="3271"/>
    <cellStyle name="ac 2 2 2 2" xfId="3292"/>
    <cellStyle name="ac 2 3" xfId="3262"/>
    <cellStyle name="ac 2 3 2" xfId="3280"/>
    <cellStyle name="ac 3" xfId="2350"/>
    <cellStyle name="ac 3 2" xfId="2820"/>
    <cellStyle name="ac 3 2 2" xfId="3270"/>
    <cellStyle name="ac 3 2 2 2" xfId="3291"/>
    <cellStyle name="ac 3 3" xfId="3261"/>
    <cellStyle name="ac 3 3 2" xfId="3279"/>
    <cellStyle name="ac 4" xfId="2493"/>
    <cellStyle name="ac 4 2" xfId="3255"/>
    <cellStyle name="ac 4 2 2" xfId="3276"/>
    <cellStyle name="ac 4 2 2 2" xfId="3288"/>
    <cellStyle name="ac 4 2 3" xfId="3267"/>
    <cellStyle name="ac 4 2 3 2" xfId="3285"/>
    <cellStyle name="Accent1 10" xfId="338"/>
    <cellStyle name="Accent1 2" xfId="339"/>
    <cellStyle name="Accent1 2 2" xfId="1698"/>
    <cellStyle name="Accent1 2 3" xfId="1643"/>
    <cellStyle name="Accent1 3" xfId="340"/>
    <cellStyle name="Accent1 4" xfId="341"/>
    <cellStyle name="Accent1 5" xfId="342"/>
    <cellStyle name="Accent1 6" xfId="343"/>
    <cellStyle name="Accent1 7" xfId="344"/>
    <cellStyle name="Accent1 8" xfId="345"/>
    <cellStyle name="Accent1 9" xfId="346"/>
    <cellStyle name="Accent2 10" xfId="347"/>
    <cellStyle name="Accent2 2" xfId="348"/>
    <cellStyle name="Accent2 2 2" xfId="1699"/>
    <cellStyle name="Accent2 2 3" xfId="1644"/>
    <cellStyle name="Accent2 3" xfId="349"/>
    <cellStyle name="Accent2 4" xfId="350"/>
    <cellStyle name="Accent2 5" xfId="351"/>
    <cellStyle name="Accent2 6" xfId="352"/>
    <cellStyle name="Accent2 7" xfId="353"/>
    <cellStyle name="Accent2 8" xfId="354"/>
    <cellStyle name="Accent2 9" xfId="355"/>
    <cellStyle name="Accent3 10" xfId="356"/>
    <cellStyle name="Accent3 2" xfId="357"/>
    <cellStyle name="Accent3 2 2" xfId="1700"/>
    <cellStyle name="Accent3 2 3" xfId="1645"/>
    <cellStyle name="Accent3 3" xfId="358"/>
    <cellStyle name="Accent3 4" xfId="359"/>
    <cellStyle name="Accent3 5" xfId="360"/>
    <cellStyle name="Accent3 6" xfId="361"/>
    <cellStyle name="Accent3 7" xfId="362"/>
    <cellStyle name="Accent3 8" xfId="363"/>
    <cellStyle name="Accent3 9" xfId="364"/>
    <cellStyle name="Accent4 10" xfId="365"/>
    <cellStyle name="Accent4 2" xfId="366"/>
    <cellStyle name="Accent4 2 2" xfId="1701"/>
    <cellStyle name="Accent4 2 3" xfId="1646"/>
    <cellStyle name="Accent4 3" xfId="367"/>
    <cellStyle name="Accent4 4" xfId="368"/>
    <cellStyle name="Accent4 5" xfId="369"/>
    <cellStyle name="Accent4 6" xfId="370"/>
    <cellStyle name="Accent4 7" xfId="371"/>
    <cellStyle name="Accent4 8" xfId="372"/>
    <cellStyle name="Accent4 9" xfId="373"/>
    <cellStyle name="Accent5 10" xfId="374"/>
    <cellStyle name="Accent5 2" xfId="375"/>
    <cellStyle name="Accent5 3" xfId="376"/>
    <cellStyle name="Accent5 4" xfId="377"/>
    <cellStyle name="Accent5 5" xfId="378"/>
    <cellStyle name="Accent5 6" xfId="379"/>
    <cellStyle name="Accent5 7" xfId="380"/>
    <cellStyle name="Accent5 8" xfId="381"/>
    <cellStyle name="Accent5 9" xfId="382"/>
    <cellStyle name="Accent6 10" xfId="383"/>
    <cellStyle name="Accent6 2" xfId="384"/>
    <cellStyle name="Accent6 2 2" xfId="1702"/>
    <cellStyle name="Accent6 2 3" xfId="1647"/>
    <cellStyle name="Accent6 3" xfId="385"/>
    <cellStyle name="Accent6 4" xfId="386"/>
    <cellStyle name="Accent6 5" xfId="387"/>
    <cellStyle name="Accent6 6" xfId="388"/>
    <cellStyle name="Accent6 7" xfId="389"/>
    <cellStyle name="Accent6 8" xfId="390"/>
    <cellStyle name="Accent6 9" xfId="391"/>
    <cellStyle name="ÀH«áªº¶W³sµ²" xfId="392"/>
    <cellStyle name="args.style" xfId="393"/>
    <cellStyle name="auto" xfId="394"/>
    <cellStyle name="Bad 10" xfId="395"/>
    <cellStyle name="Bad 2" xfId="396"/>
    <cellStyle name="Bad 2 2" xfId="1703"/>
    <cellStyle name="Bad 2 3" xfId="1648"/>
    <cellStyle name="Bad 3" xfId="397"/>
    <cellStyle name="Bad 4" xfId="398"/>
    <cellStyle name="Bad 5" xfId="399"/>
    <cellStyle name="Bad 6" xfId="400"/>
    <cellStyle name="Bad 7" xfId="401"/>
    <cellStyle name="Bad 8" xfId="402"/>
    <cellStyle name="Bad 9" xfId="403"/>
    <cellStyle name="Body" xfId="404"/>
    <cellStyle name="Border" xfId="405"/>
    <cellStyle name="Border 2" xfId="1704"/>
    <cellStyle name="Border 2 2" xfId="2457"/>
    <cellStyle name="Border 3" xfId="2251"/>
    <cellStyle name="Calc Currency (0)" xfId="406"/>
    <cellStyle name="Calc Currency (0) 10" xfId="407"/>
    <cellStyle name="Calc Currency (0) 11" xfId="408"/>
    <cellStyle name="Calc Currency (0) 12" xfId="409"/>
    <cellStyle name="Calc Currency (0) 2" xfId="410"/>
    <cellStyle name="Calc Currency (0) 2 2" xfId="411"/>
    <cellStyle name="Calc Currency (0) 3" xfId="412"/>
    <cellStyle name="Calc Currency (0) 4" xfId="413"/>
    <cellStyle name="Calc Currency (0) 5" xfId="414"/>
    <cellStyle name="Calc Currency (0) 6" xfId="415"/>
    <cellStyle name="Calc Currency (0) 7" xfId="416"/>
    <cellStyle name="Calc Currency (0) 8" xfId="417"/>
    <cellStyle name="Calc Currency (0) 9" xfId="418"/>
    <cellStyle name="Calc Currency (2)" xfId="419"/>
    <cellStyle name="Calc Currency (2) 10" xfId="420"/>
    <cellStyle name="Calc Currency (2) 11" xfId="421"/>
    <cellStyle name="Calc Currency (2) 12" xfId="422"/>
    <cellStyle name="Calc Currency (2) 2" xfId="423"/>
    <cellStyle name="Calc Currency (2) 2 2" xfId="424"/>
    <cellStyle name="Calc Currency (2) 3" xfId="425"/>
    <cellStyle name="Calc Currency (2) 4" xfId="426"/>
    <cellStyle name="Calc Currency (2) 5" xfId="427"/>
    <cellStyle name="Calc Currency (2) 6" xfId="428"/>
    <cellStyle name="Calc Currency (2) 7" xfId="429"/>
    <cellStyle name="Calc Currency (2) 8" xfId="430"/>
    <cellStyle name="Calc Currency (2) 9" xfId="431"/>
    <cellStyle name="Calc Percent (0)" xfId="432"/>
    <cellStyle name="Calc Percent (0) 10" xfId="433"/>
    <cellStyle name="Calc Percent (0) 11" xfId="434"/>
    <cellStyle name="Calc Percent (0) 12" xfId="435"/>
    <cellStyle name="Calc Percent (0) 2" xfId="436"/>
    <cellStyle name="Calc Percent (0) 2 2" xfId="437"/>
    <cellStyle name="Calc Percent (0) 3" xfId="438"/>
    <cellStyle name="Calc Percent (0) 4" xfId="439"/>
    <cellStyle name="Calc Percent (0) 5" xfId="440"/>
    <cellStyle name="Calc Percent (0) 6" xfId="441"/>
    <cellStyle name="Calc Percent (0) 7" xfId="442"/>
    <cellStyle name="Calc Percent (0) 8" xfId="443"/>
    <cellStyle name="Calc Percent (0) 9" xfId="444"/>
    <cellStyle name="Calc Percent (1)" xfId="445"/>
    <cellStyle name="Calc Percent (1) 10" xfId="446"/>
    <cellStyle name="Calc Percent (1) 11" xfId="447"/>
    <cellStyle name="Calc Percent (1) 12" xfId="448"/>
    <cellStyle name="Calc Percent (1) 2" xfId="449"/>
    <cellStyle name="Calc Percent (1) 2 2" xfId="450"/>
    <cellStyle name="Calc Percent (1) 3" xfId="451"/>
    <cellStyle name="Calc Percent (1) 4" xfId="452"/>
    <cellStyle name="Calc Percent (1) 5" xfId="453"/>
    <cellStyle name="Calc Percent (1) 6" xfId="454"/>
    <cellStyle name="Calc Percent (1) 7" xfId="455"/>
    <cellStyle name="Calc Percent (1) 8" xfId="456"/>
    <cellStyle name="Calc Percent (1) 9" xfId="457"/>
    <cellStyle name="Calc Percent (2)" xfId="458"/>
    <cellStyle name="Calc Percent (2) 10" xfId="459"/>
    <cellStyle name="Calc Percent (2) 11" xfId="460"/>
    <cellStyle name="Calc Percent (2) 12" xfId="461"/>
    <cellStyle name="Calc Percent (2) 2" xfId="462"/>
    <cellStyle name="Calc Percent (2) 2 2" xfId="463"/>
    <cellStyle name="Calc Percent (2) 3" xfId="464"/>
    <cellStyle name="Calc Percent (2) 4" xfId="465"/>
    <cellStyle name="Calc Percent (2) 5" xfId="466"/>
    <cellStyle name="Calc Percent (2) 6" xfId="467"/>
    <cellStyle name="Calc Percent (2) 7" xfId="468"/>
    <cellStyle name="Calc Percent (2) 8" xfId="469"/>
    <cellStyle name="Calc Percent (2) 9" xfId="470"/>
    <cellStyle name="Calc Units (0)" xfId="471"/>
    <cellStyle name="Calc Units (0) 10" xfId="472"/>
    <cellStyle name="Calc Units (0) 11" xfId="473"/>
    <cellStyle name="Calc Units (0) 12" xfId="474"/>
    <cellStyle name="Calc Units (0) 2" xfId="475"/>
    <cellStyle name="Calc Units (0) 2 2" xfId="476"/>
    <cellStyle name="Calc Units (0) 3" xfId="477"/>
    <cellStyle name="Calc Units (0) 4" xfId="478"/>
    <cellStyle name="Calc Units (0) 5" xfId="479"/>
    <cellStyle name="Calc Units (0) 6" xfId="480"/>
    <cellStyle name="Calc Units (0) 7" xfId="481"/>
    <cellStyle name="Calc Units (0) 8" xfId="482"/>
    <cellStyle name="Calc Units (0) 9" xfId="483"/>
    <cellStyle name="Calc Units (1)" xfId="484"/>
    <cellStyle name="Calc Units (1) 10" xfId="485"/>
    <cellStyle name="Calc Units (1) 11" xfId="486"/>
    <cellStyle name="Calc Units (1) 12" xfId="487"/>
    <cellStyle name="Calc Units (1) 2" xfId="488"/>
    <cellStyle name="Calc Units (1) 2 2" xfId="489"/>
    <cellStyle name="Calc Units (1) 3" xfId="490"/>
    <cellStyle name="Calc Units (1) 4" xfId="491"/>
    <cellStyle name="Calc Units (1) 5" xfId="492"/>
    <cellStyle name="Calc Units (1) 6" xfId="493"/>
    <cellStyle name="Calc Units (1) 7" xfId="494"/>
    <cellStyle name="Calc Units (1) 8" xfId="495"/>
    <cellStyle name="Calc Units (1) 9" xfId="496"/>
    <cellStyle name="Calc Units (2)" xfId="497"/>
    <cellStyle name="Calc Units (2) 10" xfId="498"/>
    <cellStyle name="Calc Units (2) 11" xfId="499"/>
    <cellStyle name="Calc Units (2) 12" xfId="500"/>
    <cellStyle name="Calc Units (2) 2" xfId="501"/>
    <cellStyle name="Calc Units (2) 2 2" xfId="502"/>
    <cellStyle name="Calc Units (2) 3" xfId="503"/>
    <cellStyle name="Calc Units (2) 4" xfId="504"/>
    <cellStyle name="Calc Units (2) 5" xfId="505"/>
    <cellStyle name="Calc Units (2) 6" xfId="506"/>
    <cellStyle name="Calc Units (2) 7" xfId="507"/>
    <cellStyle name="Calc Units (2) 8" xfId="508"/>
    <cellStyle name="Calc Units (2) 9" xfId="509"/>
    <cellStyle name="Calculation 10" xfId="510"/>
    <cellStyle name="Calculation 10 2" xfId="511"/>
    <cellStyle name="Calculation 10 2 2" xfId="1863"/>
    <cellStyle name="Calculation 10 2 2 2" xfId="3116"/>
    <cellStyle name="Calculation 10 2 3" xfId="1981"/>
    <cellStyle name="Calculation 10 3" xfId="512"/>
    <cellStyle name="Calculation 10 3 2" xfId="2078"/>
    <cellStyle name="Calculation 10 4" xfId="513"/>
    <cellStyle name="Calculation 10 4 2" xfId="2079"/>
    <cellStyle name="Calculation 10 5" xfId="514"/>
    <cellStyle name="Calculation 10 5 2" xfId="2080"/>
    <cellStyle name="Calculation 10 6" xfId="1980"/>
    <cellStyle name="Calculation 2" xfId="515"/>
    <cellStyle name="Calculation 2 2" xfId="516"/>
    <cellStyle name="Calculation 2 2 2" xfId="1864"/>
    <cellStyle name="Calculation 2 2 2 2" xfId="3117"/>
    <cellStyle name="Calculation 2 2 3" xfId="1983"/>
    <cellStyle name="Calculation 2 3" xfId="517"/>
    <cellStyle name="Calculation 2 3 2" xfId="2081"/>
    <cellStyle name="Calculation 2 4" xfId="518"/>
    <cellStyle name="Calculation 2 4 2" xfId="2082"/>
    <cellStyle name="Calculation 2 5" xfId="519"/>
    <cellStyle name="Calculation 2 5 2" xfId="2083"/>
    <cellStyle name="Calculation 2 6" xfId="1705"/>
    <cellStyle name="Calculation 2 7" xfId="1982"/>
    <cellStyle name="Calculation 3" xfId="520"/>
    <cellStyle name="Calculation 3 2" xfId="521"/>
    <cellStyle name="Calculation 3 2 2" xfId="1865"/>
    <cellStyle name="Calculation 3 2 2 2" xfId="3118"/>
    <cellStyle name="Calculation 3 2 3" xfId="1985"/>
    <cellStyle name="Calculation 3 3" xfId="522"/>
    <cellStyle name="Calculation 3 3 2" xfId="2084"/>
    <cellStyle name="Calculation 3 4" xfId="523"/>
    <cellStyle name="Calculation 3 4 2" xfId="2085"/>
    <cellStyle name="Calculation 3 5" xfId="524"/>
    <cellStyle name="Calculation 3 5 2" xfId="2086"/>
    <cellStyle name="Calculation 3 6" xfId="1984"/>
    <cellStyle name="Calculation 4" xfId="525"/>
    <cellStyle name="Calculation 4 2" xfId="526"/>
    <cellStyle name="Calculation 4 2 2" xfId="1866"/>
    <cellStyle name="Calculation 4 2 2 2" xfId="3119"/>
    <cellStyle name="Calculation 4 2 3" xfId="1987"/>
    <cellStyle name="Calculation 4 3" xfId="527"/>
    <cellStyle name="Calculation 4 3 2" xfId="2087"/>
    <cellStyle name="Calculation 4 4" xfId="528"/>
    <cellStyle name="Calculation 4 4 2" xfId="2088"/>
    <cellStyle name="Calculation 4 5" xfId="529"/>
    <cellStyle name="Calculation 4 5 2" xfId="2089"/>
    <cellStyle name="Calculation 4 6" xfId="1986"/>
    <cellStyle name="Calculation 5" xfId="530"/>
    <cellStyle name="Calculation 5 2" xfId="531"/>
    <cellStyle name="Calculation 5 2 2" xfId="1867"/>
    <cellStyle name="Calculation 5 2 2 2" xfId="3120"/>
    <cellStyle name="Calculation 5 2 3" xfId="1989"/>
    <cellStyle name="Calculation 5 3" xfId="532"/>
    <cellStyle name="Calculation 5 3 2" xfId="2090"/>
    <cellStyle name="Calculation 5 4" xfId="533"/>
    <cellStyle name="Calculation 5 4 2" xfId="2091"/>
    <cellStyle name="Calculation 5 5" xfId="534"/>
    <cellStyle name="Calculation 5 5 2" xfId="2092"/>
    <cellStyle name="Calculation 5 6" xfId="1988"/>
    <cellStyle name="Calculation 6" xfId="535"/>
    <cellStyle name="Calculation 6 2" xfId="536"/>
    <cellStyle name="Calculation 6 2 2" xfId="1868"/>
    <cellStyle name="Calculation 6 2 2 2" xfId="3121"/>
    <cellStyle name="Calculation 6 2 3" xfId="1991"/>
    <cellStyle name="Calculation 6 3" xfId="537"/>
    <cellStyle name="Calculation 6 3 2" xfId="2093"/>
    <cellStyle name="Calculation 6 4" xfId="538"/>
    <cellStyle name="Calculation 6 4 2" xfId="2094"/>
    <cellStyle name="Calculation 6 5" xfId="539"/>
    <cellStyle name="Calculation 6 5 2" xfId="2095"/>
    <cellStyle name="Calculation 6 6" xfId="1990"/>
    <cellStyle name="Calculation 7" xfId="540"/>
    <cellStyle name="Calculation 7 2" xfId="541"/>
    <cellStyle name="Calculation 7 2 2" xfId="1869"/>
    <cellStyle name="Calculation 7 2 2 2" xfId="3122"/>
    <cellStyle name="Calculation 7 2 3" xfId="1993"/>
    <cellStyle name="Calculation 7 3" xfId="542"/>
    <cellStyle name="Calculation 7 3 2" xfId="2096"/>
    <cellStyle name="Calculation 7 4" xfId="543"/>
    <cellStyle name="Calculation 7 4 2" xfId="2097"/>
    <cellStyle name="Calculation 7 5" xfId="544"/>
    <cellStyle name="Calculation 7 5 2" xfId="2098"/>
    <cellStyle name="Calculation 7 6" xfId="1992"/>
    <cellStyle name="Calculation 8" xfId="545"/>
    <cellStyle name="Calculation 8 2" xfId="546"/>
    <cellStyle name="Calculation 8 2 2" xfId="1870"/>
    <cellStyle name="Calculation 8 2 2 2" xfId="3123"/>
    <cellStyle name="Calculation 8 2 3" xfId="1995"/>
    <cellStyle name="Calculation 8 3" xfId="547"/>
    <cellStyle name="Calculation 8 3 2" xfId="2099"/>
    <cellStyle name="Calculation 8 4" xfId="548"/>
    <cellStyle name="Calculation 8 4 2" xfId="2100"/>
    <cellStyle name="Calculation 8 5" xfId="549"/>
    <cellStyle name="Calculation 8 5 2" xfId="2101"/>
    <cellStyle name="Calculation 8 6" xfId="1994"/>
    <cellStyle name="Calculation 9" xfId="550"/>
    <cellStyle name="Calculation 9 2" xfId="551"/>
    <cellStyle name="Calculation 9 2 2" xfId="1871"/>
    <cellStyle name="Calculation 9 2 2 2" xfId="3124"/>
    <cellStyle name="Calculation 9 2 3" xfId="1997"/>
    <cellStyle name="Calculation 9 3" xfId="552"/>
    <cellStyle name="Calculation 9 3 2" xfId="2102"/>
    <cellStyle name="Calculation 9 4" xfId="553"/>
    <cellStyle name="Calculation 9 4 2" xfId="2103"/>
    <cellStyle name="Calculation 9 5" xfId="554"/>
    <cellStyle name="Calculation 9 5 2" xfId="2104"/>
    <cellStyle name="Calculation 9 6" xfId="1996"/>
    <cellStyle name="CHECK" xfId="555"/>
    <cellStyle name="Check Cell 10" xfId="556"/>
    <cellStyle name="Check Cell 2" xfId="557"/>
    <cellStyle name="Check Cell 3" xfId="558"/>
    <cellStyle name="Check Cell 4" xfId="559"/>
    <cellStyle name="Check Cell 5" xfId="560"/>
    <cellStyle name="Check Cell 6" xfId="561"/>
    <cellStyle name="Check Cell 7" xfId="562"/>
    <cellStyle name="Check Cell 8" xfId="563"/>
    <cellStyle name="Check Cell 9" xfId="564"/>
    <cellStyle name="Comma  - Style1" xfId="565"/>
    <cellStyle name="Comma  - Style1 10" xfId="566"/>
    <cellStyle name="Comma  - Style1 11" xfId="567"/>
    <cellStyle name="Comma  - Style1 12" xfId="568"/>
    <cellStyle name="Comma  - Style1 2" xfId="569"/>
    <cellStyle name="Comma  - Style1 2 2" xfId="570"/>
    <cellStyle name="Comma  - Style1 3" xfId="571"/>
    <cellStyle name="Comma  - Style1 4" xfId="572"/>
    <cellStyle name="Comma  - Style1 5" xfId="573"/>
    <cellStyle name="Comma  - Style1 6" xfId="574"/>
    <cellStyle name="Comma  - Style1 7" xfId="575"/>
    <cellStyle name="Comma  - Style1 8" xfId="576"/>
    <cellStyle name="Comma  - Style1 9" xfId="577"/>
    <cellStyle name="Comma  - Style2" xfId="578"/>
    <cellStyle name="Comma  - Style2 10" xfId="579"/>
    <cellStyle name="Comma  - Style2 11" xfId="580"/>
    <cellStyle name="Comma  - Style2 12" xfId="581"/>
    <cellStyle name="Comma  - Style2 2" xfId="582"/>
    <cellStyle name="Comma  - Style2 2 2" xfId="583"/>
    <cellStyle name="Comma  - Style2 3" xfId="584"/>
    <cellStyle name="Comma  - Style2 4" xfId="585"/>
    <cellStyle name="Comma  - Style2 5" xfId="586"/>
    <cellStyle name="Comma  - Style2 6" xfId="587"/>
    <cellStyle name="Comma  - Style2 7" xfId="588"/>
    <cellStyle name="Comma  - Style2 8" xfId="589"/>
    <cellStyle name="Comma  - Style2 9" xfId="590"/>
    <cellStyle name="Comma  - Style3" xfId="591"/>
    <cellStyle name="Comma  - Style3 10" xfId="592"/>
    <cellStyle name="Comma  - Style3 11" xfId="593"/>
    <cellStyle name="Comma  - Style3 12" xfId="594"/>
    <cellStyle name="Comma  - Style3 2" xfId="595"/>
    <cellStyle name="Comma  - Style3 2 2" xfId="596"/>
    <cellStyle name="Comma  - Style3 3" xfId="597"/>
    <cellStyle name="Comma  - Style3 4" xfId="598"/>
    <cellStyle name="Comma  - Style3 5" xfId="599"/>
    <cellStyle name="Comma  - Style3 6" xfId="600"/>
    <cellStyle name="Comma  - Style3 7" xfId="601"/>
    <cellStyle name="Comma  - Style3 8" xfId="602"/>
    <cellStyle name="Comma  - Style3 9" xfId="603"/>
    <cellStyle name="Comma  - Style4" xfId="604"/>
    <cellStyle name="Comma  - Style4 10" xfId="605"/>
    <cellStyle name="Comma  - Style4 11" xfId="606"/>
    <cellStyle name="Comma  - Style4 12" xfId="607"/>
    <cellStyle name="Comma  - Style4 2" xfId="608"/>
    <cellStyle name="Comma  - Style4 2 2" xfId="609"/>
    <cellStyle name="Comma  - Style4 3" xfId="610"/>
    <cellStyle name="Comma  - Style4 4" xfId="611"/>
    <cellStyle name="Comma  - Style4 5" xfId="612"/>
    <cellStyle name="Comma  - Style4 6" xfId="613"/>
    <cellStyle name="Comma  - Style4 7" xfId="614"/>
    <cellStyle name="Comma  - Style4 8" xfId="615"/>
    <cellStyle name="Comma  - Style4 9" xfId="616"/>
    <cellStyle name="Comma  - Style5" xfId="617"/>
    <cellStyle name="Comma  - Style5 10" xfId="618"/>
    <cellStyle name="Comma  - Style5 11" xfId="619"/>
    <cellStyle name="Comma  - Style5 12" xfId="620"/>
    <cellStyle name="Comma  - Style5 2" xfId="621"/>
    <cellStyle name="Comma  - Style5 2 2" xfId="622"/>
    <cellStyle name="Comma  - Style5 3" xfId="623"/>
    <cellStyle name="Comma  - Style5 4" xfId="624"/>
    <cellStyle name="Comma  - Style5 5" xfId="625"/>
    <cellStyle name="Comma  - Style5 6" xfId="626"/>
    <cellStyle name="Comma  - Style5 7" xfId="627"/>
    <cellStyle name="Comma  - Style5 8" xfId="628"/>
    <cellStyle name="Comma  - Style5 9" xfId="629"/>
    <cellStyle name="Comma  - Style6" xfId="630"/>
    <cellStyle name="Comma  - Style6 10" xfId="631"/>
    <cellStyle name="Comma  - Style6 11" xfId="632"/>
    <cellStyle name="Comma  - Style6 12" xfId="633"/>
    <cellStyle name="Comma  - Style6 2" xfId="634"/>
    <cellStyle name="Comma  - Style6 2 2" xfId="635"/>
    <cellStyle name="Comma  - Style6 3" xfId="636"/>
    <cellStyle name="Comma  - Style6 4" xfId="637"/>
    <cellStyle name="Comma  - Style6 5" xfId="638"/>
    <cellStyle name="Comma  - Style6 6" xfId="639"/>
    <cellStyle name="Comma  - Style6 7" xfId="640"/>
    <cellStyle name="Comma  - Style6 8" xfId="641"/>
    <cellStyle name="Comma  - Style6 9" xfId="642"/>
    <cellStyle name="Comma  - Style7" xfId="643"/>
    <cellStyle name="Comma  - Style7 10" xfId="644"/>
    <cellStyle name="Comma  - Style7 11" xfId="645"/>
    <cellStyle name="Comma  - Style7 12" xfId="646"/>
    <cellStyle name="Comma  - Style7 2" xfId="647"/>
    <cellStyle name="Comma  - Style7 2 2" xfId="648"/>
    <cellStyle name="Comma  - Style7 3" xfId="649"/>
    <cellStyle name="Comma  - Style7 4" xfId="650"/>
    <cellStyle name="Comma  - Style7 5" xfId="651"/>
    <cellStyle name="Comma  - Style7 6" xfId="652"/>
    <cellStyle name="Comma  - Style7 7" xfId="653"/>
    <cellStyle name="Comma  - Style7 8" xfId="654"/>
    <cellStyle name="Comma  - Style7 9" xfId="655"/>
    <cellStyle name="Comma  - Style8" xfId="656"/>
    <cellStyle name="Comma  - Style8 10" xfId="657"/>
    <cellStyle name="Comma  - Style8 11" xfId="658"/>
    <cellStyle name="Comma  - Style8 12" xfId="659"/>
    <cellStyle name="Comma  - Style8 2" xfId="660"/>
    <cellStyle name="Comma  - Style8 2 2" xfId="661"/>
    <cellStyle name="Comma  - Style8 3" xfId="662"/>
    <cellStyle name="Comma  - Style8 4" xfId="663"/>
    <cellStyle name="Comma  - Style8 5" xfId="664"/>
    <cellStyle name="Comma  - Style8 6" xfId="665"/>
    <cellStyle name="Comma  - Style8 7" xfId="666"/>
    <cellStyle name="Comma  - Style8 8" xfId="667"/>
    <cellStyle name="Comma  - Style8 9" xfId="668"/>
    <cellStyle name="Comma [00]" xfId="669"/>
    <cellStyle name="Comma [00] 10" xfId="670"/>
    <cellStyle name="Comma [00] 11" xfId="671"/>
    <cellStyle name="Comma [00] 12" xfId="672"/>
    <cellStyle name="Comma [00] 2" xfId="673"/>
    <cellStyle name="Comma [00] 2 2" xfId="674"/>
    <cellStyle name="Comma [00] 3" xfId="675"/>
    <cellStyle name="Comma [00] 4" xfId="676"/>
    <cellStyle name="Comma [00] 5" xfId="677"/>
    <cellStyle name="Comma [00] 6" xfId="678"/>
    <cellStyle name="Comma [00] 7" xfId="679"/>
    <cellStyle name="Comma [00] 8" xfId="680"/>
    <cellStyle name="Comma [00] 9" xfId="681"/>
    <cellStyle name="Comma 0" xfId="682"/>
    <cellStyle name="Comma 10" xfId="2695"/>
    <cellStyle name="Comma 11" xfId="2825"/>
    <cellStyle name="Comma 12" xfId="2921"/>
    <cellStyle name="Comma 13" xfId="2870"/>
    <cellStyle name="Comma 14" xfId="2918"/>
    <cellStyle name="Comma 2" xfId="60"/>
    <cellStyle name="Comma 2 10" xfId="684"/>
    <cellStyle name="Comma 2 11" xfId="685"/>
    <cellStyle name="Comma 2 12" xfId="686"/>
    <cellStyle name="Comma 2 13" xfId="683"/>
    <cellStyle name="Comma 2 14" xfId="1769"/>
    <cellStyle name="Comma 2 15" xfId="1944"/>
    <cellStyle name="Comma 2 2" xfId="687"/>
    <cellStyle name="Comma 2 2 2" xfId="688"/>
    <cellStyle name="Comma 2 3" xfId="689"/>
    <cellStyle name="Comma 2 4" xfId="690"/>
    <cellStyle name="Comma 2 5" xfId="691"/>
    <cellStyle name="Comma 2 6" xfId="692"/>
    <cellStyle name="Comma 2 7" xfId="693"/>
    <cellStyle name="Comma 2 8" xfId="694"/>
    <cellStyle name="Comma 2 9" xfId="695"/>
    <cellStyle name="Comma 3" xfId="696"/>
    <cellStyle name="Comma 3 2" xfId="1706"/>
    <cellStyle name="Comma 3 3" xfId="1649"/>
    <cellStyle name="Comma 4" xfId="697"/>
    <cellStyle name="Comma 5" xfId="1626"/>
    <cellStyle name="Comma 5 2" xfId="2445"/>
    <cellStyle name="Comma 5 3" xfId="2773"/>
    <cellStyle name="Comma 5 4" xfId="3061"/>
    <cellStyle name="Comma 6" xfId="1767"/>
    <cellStyle name="Comma 6 2" xfId="2489"/>
    <cellStyle name="Comma 6 3" xfId="2816"/>
    <cellStyle name="Comma 6 4" xfId="3104"/>
    <cellStyle name="Comma 7" xfId="1771"/>
    <cellStyle name="Comma 8" xfId="2531"/>
    <cellStyle name="Comma 9" xfId="2655"/>
    <cellStyle name="COMMA, 0" xfId="698"/>
    <cellStyle name="COMMA, 0 2" xfId="2494"/>
    <cellStyle name="Comma0" xfId="699"/>
    <cellStyle name="Copied" xfId="700"/>
    <cellStyle name="Currency [00]" xfId="701"/>
    <cellStyle name="Currency [00] 10" xfId="702"/>
    <cellStyle name="Currency [00] 11" xfId="703"/>
    <cellStyle name="Currency [00] 12" xfId="704"/>
    <cellStyle name="Currency [00] 2" xfId="705"/>
    <cellStyle name="Currency [00] 2 2" xfId="706"/>
    <cellStyle name="Currency [00] 3" xfId="707"/>
    <cellStyle name="Currency [00] 4" xfId="708"/>
    <cellStyle name="Currency [00] 5" xfId="709"/>
    <cellStyle name="Currency [00] 6" xfId="710"/>
    <cellStyle name="Currency [00] 7" xfId="711"/>
    <cellStyle name="Currency [00] 8" xfId="712"/>
    <cellStyle name="Currency [00] 9" xfId="713"/>
    <cellStyle name="Currency 0" xfId="714"/>
    <cellStyle name="Currency 2" xfId="715"/>
    <cellStyle name="Currency0" xfId="716"/>
    <cellStyle name="Data" xfId="717"/>
    <cellStyle name="Date" xfId="718"/>
    <cellStyle name="Date Aligned" xfId="719"/>
    <cellStyle name="Date Short" xfId="720"/>
    <cellStyle name="Date_Book11" xfId="721"/>
    <cellStyle name="Dept Heading" xfId="722"/>
    <cellStyle name="Dotted Line" xfId="723"/>
    <cellStyle name="Enter Currency (0)" xfId="724"/>
    <cellStyle name="Enter Currency (0) 10" xfId="725"/>
    <cellStyle name="Enter Currency (0) 11" xfId="726"/>
    <cellStyle name="Enter Currency (0) 12" xfId="727"/>
    <cellStyle name="Enter Currency (0) 2" xfId="728"/>
    <cellStyle name="Enter Currency (0) 2 2" xfId="729"/>
    <cellStyle name="Enter Currency (0) 3" xfId="730"/>
    <cellStyle name="Enter Currency (0) 4" xfId="731"/>
    <cellStyle name="Enter Currency (0) 5" xfId="732"/>
    <cellStyle name="Enter Currency (0) 6" xfId="733"/>
    <cellStyle name="Enter Currency (0) 7" xfId="734"/>
    <cellStyle name="Enter Currency (0) 8" xfId="735"/>
    <cellStyle name="Enter Currency (0) 9" xfId="736"/>
    <cellStyle name="Enter Currency (2)" xfId="737"/>
    <cellStyle name="Enter Currency (2) 10" xfId="738"/>
    <cellStyle name="Enter Currency (2) 11" xfId="739"/>
    <cellStyle name="Enter Currency (2) 12" xfId="740"/>
    <cellStyle name="Enter Currency (2) 2" xfId="741"/>
    <cellStyle name="Enter Currency (2) 2 2" xfId="742"/>
    <cellStyle name="Enter Currency (2) 3" xfId="743"/>
    <cellStyle name="Enter Currency (2) 4" xfId="744"/>
    <cellStyle name="Enter Currency (2) 5" xfId="745"/>
    <cellStyle name="Enter Currency (2) 6" xfId="746"/>
    <cellStyle name="Enter Currency (2) 7" xfId="747"/>
    <cellStyle name="Enter Currency (2) 8" xfId="748"/>
    <cellStyle name="Enter Currency (2) 9" xfId="749"/>
    <cellStyle name="Enter Units (0)" xfId="750"/>
    <cellStyle name="Enter Units (0) 10" xfId="751"/>
    <cellStyle name="Enter Units (0) 11" xfId="752"/>
    <cellStyle name="Enter Units (0) 12" xfId="753"/>
    <cellStyle name="Enter Units (0) 2" xfId="754"/>
    <cellStyle name="Enter Units (0) 2 2" xfId="755"/>
    <cellStyle name="Enter Units (0) 3" xfId="756"/>
    <cellStyle name="Enter Units (0) 4" xfId="757"/>
    <cellStyle name="Enter Units (0) 5" xfId="758"/>
    <cellStyle name="Enter Units (0) 6" xfId="759"/>
    <cellStyle name="Enter Units (0) 7" xfId="760"/>
    <cellStyle name="Enter Units (0) 8" xfId="761"/>
    <cellStyle name="Enter Units (0) 9" xfId="762"/>
    <cellStyle name="Enter Units (1)" xfId="763"/>
    <cellStyle name="Enter Units (1) 10" xfId="764"/>
    <cellStyle name="Enter Units (1) 11" xfId="765"/>
    <cellStyle name="Enter Units (1) 12" xfId="766"/>
    <cellStyle name="Enter Units (1) 2" xfId="767"/>
    <cellStyle name="Enter Units (1) 2 2" xfId="768"/>
    <cellStyle name="Enter Units (1) 3" xfId="769"/>
    <cellStyle name="Enter Units (1) 4" xfId="770"/>
    <cellStyle name="Enter Units (1) 5" xfId="771"/>
    <cellStyle name="Enter Units (1) 6" xfId="772"/>
    <cellStyle name="Enter Units (1) 7" xfId="773"/>
    <cellStyle name="Enter Units (1) 8" xfId="774"/>
    <cellStyle name="Enter Units (1) 9" xfId="775"/>
    <cellStyle name="Enter Units (2)" xfId="776"/>
    <cellStyle name="Enter Units (2) 10" xfId="777"/>
    <cellStyle name="Enter Units (2) 11" xfId="778"/>
    <cellStyle name="Enter Units (2) 12" xfId="779"/>
    <cellStyle name="Enter Units (2) 2" xfId="780"/>
    <cellStyle name="Enter Units (2) 2 2" xfId="781"/>
    <cellStyle name="Enter Units (2) 3" xfId="782"/>
    <cellStyle name="Enter Units (2) 4" xfId="783"/>
    <cellStyle name="Enter Units (2) 5" xfId="784"/>
    <cellStyle name="Enter Units (2) 6" xfId="785"/>
    <cellStyle name="Enter Units (2) 7" xfId="786"/>
    <cellStyle name="Enter Units (2) 8" xfId="787"/>
    <cellStyle name="Enter Units (2) 9" xfId="788"/>
    <cellStyle name="Entered" xfId="789"/>
    <cellStyle name="Euro" xfId="790"/>
    <cellStyle name="Euro 10" xfId="791"/>
    <cellStyle name="Euro 11" xfId="792"/>
    <cellStyle name="Euro 12" xfId="793"/>
    <cellStyle name="Euro 2" xfId="794"/>
    <cellStyle name="Euro 2 2" xfId="795"/>
    <cellStyle name="Euro 3" xfId="796"/>
    <cellStyle name="Euro 4" xfId="797"/>
    <cellStyle name="Euro 5" xfId="798"/>
    <cellStyle name="Euro 6" xfId="799"/>
    <cellStyle name="Euro 7" xfId="800"/>
    <cellStyle name="Euro 8" xfId="801"/>
    <cellStyle name="Euro 9" xfId="802"/>
    <cellStyle name="Explanatory Text 10" xfId="803"/>
    <cellStyle name="Explanatory Text 2" xfId="804"/>
    <cellStyle name="Explanatory Text 3" xfId="805"/>
    <cellStyle name="Explanatory Text 4" xfId="806"/>
    <cellStyle name="Explanatory Text 5" xfId="807"/>
    <cellStyle name="Explanatory Text 6" xfId="808"/>
    <cellStyle name="Explanatory Text 7" xfId="809"/>
    <cellStyle name="Explanatory Text 8" xfId="810"/>
    <cellStyle name="Explanatory Text 9" xfId="811"/>
    <cellStyle name="F2" xfId="812"/>
    <cellStyle name="F3" xfId="813"/>
    <cellStyle name="F4" xfId="814"/>
    <cellStyle name="F5" xfId="815"/>
    <cellStyle name="F6" xfId="816"/>
    <cellStyle name="F7" xfId="817"/>
    <cellStyle name="F8" xfId="818"/>
    <cellStyle name="Fixed" xfId="819"/>
    <cellStyle name="ƒnƒCƒp[ƒŠƒ“ƒN" xfId="820"/>
    <cellStyle name="Footnote" xfId="821"/>
    <cellStyle name="Good 10" xfId="822"/>
    <cellStyle name="Good 2" xfId="823"/>
    <cellStyle name="Good 2 2" xfId="1707"/>
    <cellStyle name="Good 2 3" xfId="1650"/>
    <cellStyle name="Good 3" xfId="824"/>
    <cellStyle name="Good 4" xfId="825"/>
    <cellStyle name="Good 5" xfId="826"/>
    <cellStyle name="Good 6" xfId="827"/>
    <cellStyle name="Good 7" xfId="828"/>
    <cellStyle name="Good 8" xfId="829"/>
    <cellStyle name="Good 9" xfId="830"/>
    <cellStyle name="Grey" xfId="831"/>
    <cellStyle name="Hard Percent" xfId="832"/>
    <cellStyle name="Header" xfId="833"/>
    <cellStyle name="Header1" xfId="834"/>
    <cellStyle name="Header2" xfId="835"/>
    <cellStyle name="Header2 2" xfId="1708"/>
    <cellStyle name="Heading 1 10" xfId="836"/>
    <cellStyle name="Heading 1 2" xfId="837"/>
    <cellStyle name="Heading 1 2 2" xfId="1709"/>
    <cellStyle name="Heading 1 2 3" xfId="1651"/>
    <cellStyle name="Heading 1 3" xfId="838"/>
    <cellStyle name="Heading 1 4" xfId="839"/>
    <cellStyle name="Heading 1 5" xfId="840"/>
    <cellStyle name="Heading 1 6" xfId="841"/>
    <cellStyle name="Heading 1 7" xfId="842"/>
    <cellStyle name="Heading 1 8" xfId="843"/>
    <cellStyle name="Heading 1 9" xfId="844"/>
    <cellStyle name="Heading 2 10" xfId="845"/>
    <cellStyle name="Heading 2 2" xfId="846"/>
    <cellStyle name="Heading 2 2 2" xfId="1710"/>
    <cellStyle name="Heading 2 2 3" xfId="1652"/>
    <cellStyle name="Heading 2 3" xfId="847"/>
    <cellStyle name="Heading 2 4" xfId="848"/>
    <cellStyle name="Heading 2 5" xfId="849"/>
    <cellStyle name="Heading 2 6" xfId="850"/>
    <cellStyle name="Heading 2 7" xfId="851"/>
    <cellStyle name="Heading 2 8" xfId="852"/>
    <cellStyle name="Heading 2 9" xfId="853"/>
    <cellStyle name="Heading 3 10" xfId="854"/>
    <cellStyle name="Heading 3 2" xfId="855"/>
    <cellStyle name="Heading 3 2 2" xfId="1711"/>
    <cellStyle name="Heading 3 2 3" xfId="1653"/>
    <cellStyle name="Heading 3 3" xfId="856"/>
    <cellStyle name="Heading 3 4" xfId="857"/>
    <cellStyle name="Heading 3 5" xfId="858"/>
    <cellStyle name="Heading 3 6" xfId="859"/>
    <cellStyle name="Heading 3 7" xfId="860"/>
    <cellStyle name="Heading 3 8" xfId="861"/>
    <cellStyle name="Heading 3 9" xfId="862"/>
    <cellStyle name="Heading 4 10" xfId="863"/>
    <cellStyle name="Heading 4 2" xfId="864"/>
    <cellStyle name="Heading 4 2 2" xfId="1712"/>
    <cellStyle name="Heading 4 2 3" xfId="1654"/>
    <cellStyle name="Heading 4 3" xfId="865"/>
    <cellStyle name="Heading 4 4" xfId="866"/>
    <cellStyle name="Heading 4 5" xfId="867"/>
    <cellStyle name="Heading 4 6" xfId="868"/>
    <cellStyle name="Heading 4 7" xfId="869"/>
    <cellStyle name="Heading 4 8" xfId="870"/>
    <cellStyle name="Heading 4 9" xfId="871"/>
    <cellStyle name="HEADINGS" xfId="872"/>
    <cellStyle name="HEADINGSTOP" xfId="873"/>
    <cellStyle name="Hyperlink 2" xfId="1596"/>
    <cellStyle name="Hyperlink 3" xfId="2540"/>
    <cellStyle name="Input [yellow]" xfId="874"/>
    <cellStyle name="Input 10" xfId="875"/>
    <cellStyle name="Input 10 2" xfId="876"/>
    <cellStyle name="Input 10 2 2" xfId="1872"/>
    <cellStyle name="Input 10 2 2 2" xfId="3125"/>
    <cellStyle name="Input 10 2 3" xfId="1999"/>
    <cellStyle name="Input 10 3" xfId="877"/>
    <cellStyle name="Input 10 3 2" xfId="2105"/>
    <cellStyle name="Input 10 4" xfId="878"/>
    <cellStyle name="Input 10 4 2" xfId="2106"/>
    <cellStyle name="Input 10 5" xfId="879"/>
    <cellStyle name="Input 10 5 2" xfId="2107"/>
    <cellStyle name="Input 10 6" xfId="1998"/>
    <cellStyle name="Input 2" xfId="880"/>
    <cellStyle name="Input 2 2" xfId="881"/>
    <cellStyle name="Input 2 2 2" xfId="1873"/>
    <cellStyle name="Input 2 2 2 2" xfId="3126"/>
    <cellStyle name="Input 2 2 3" xfId="2001"/>
    <cellStyle name="Input 2 3" xfId="882"/>
    <cellStyle name="Input 2 3 2" xfId="2108"/>
    <cellStyle name="Input 2 4" xfId="883"/>
    <cellStyle name="Input 2 4 2" xfId="2109"/>
    <cellStyle name="Input 2 5" xfId="884"/>
    <cellStyle name="Input 2 5 2" xfId="2110"/>
    <cellStyle name="Input 2 6" xfId="1713"/>
    <cellStyle name="Input 2 7" xfId="2000"/>
    <cellStyle name="Input 3" xfId="885"/>
    <cellStyle name="Input 3 2" xfId="886"/>
    <cellStyle name="Input 3 2 2" xfId="1874"/>
    <cellStyle name="Input 3 2 2 2" xfId="3127"/>
    <cellStyle name="Input 3 2 3" xfId="2003"/>
    <cellStyle name="Input 3 3" xfId="887"/>
    <cellStyle name="Input 3 3 2" xfId="2111"/>
    <cellStyle name="Input 3 4" xfId="888"/>
    <cellStyle name="Input 3 4 2" xfId="2112"/>
    <cellStyle name="Input 3 5" xfId="889"/>
    <cellStyle name="Input 3 5 2" xfId="2113"/>
    <cellStyle name="Input 3 6" xfId="2002"/>
    <cellStyle name="Input 4" xfId="890"/>
    <cellStyle name="Input 4 2" xfId="891"/>
    <cellStyle name="Input 4 2 2" xfId="1875"/>
    <cellStyle name="Input 4 2 2 2" xfId="3128"/>
    <cellStyle name="Input 4 2 3" xfId="2005"/>
    <cellStyle name="Input 4 3" xfId="892"/>
    <cellStyle name="Input 4 3 2" xfId="2114"/>
    <cellStyle name="Input 4 4" xfId="893"/>
    <cellStyle name="Input 4 4 2" xfId="2115"/>
    <cellStyle name="Input 4 5" xfId="894"/>
    <cellStyle name="Input 4 5 2" xfId="2116"/>
    <cellStyle name="Input 4 6" xfId="2004"/>
    <cellStyle name="Input 5" xfId="895"/>
    <cellStyle name="Input 5 2" xfId="896"/>
    <cellStyle name="Input 5 2 2" xfId="1876"/>
    <cellStyle name="Input 5 2 2 2" xfId="3129"/>
    <cellStyle name="Input 5 2 3" xfId="2007"/>
    <cellStyle name="Input 5 3" xfId="897"/>
    <cellStyle name="Input 5 3 2" xfId="2117"/>
    <cellStyle name="Input 5 4" xfId="898"/>
    <cellStyle name="Input 5 4 2" xfId="2118"/>
    <cellStyle name="Input 5 5" xfId="899"/>
    <cellStyle name="Input 5 5 2" xfId="2119"/>
    <cellStyle name="Input 5 6" xfId="2006"/>
    <cellStyle name="Input 6" xfId="900"/>
    <cellStyle name="Input 6 2" xfId="901"/>
    <cellStyle name="Input 6 2 2" xfId="1877"/>
    <cellStyle name="Input 6 2 2 2" xfId="3130"/>
    <cellStyle name="Input 6 2 3" xfId="2009"/>
    <cellStyle name="Input 6 3" xfId="902"/>
    <cellStyle name="Input 6 3 2" xfId="2120"/>
    <cellStyle name="Input 6 4" xfId="903"/>
    <cellStyle name="Input 6 4 2" xfId="2121"/>
    <cellStyle name="Input 6 5" xfId="904"/>
    <cellStyle name="Input 6 5 2" xfId="2122"/>
    <cellStyle name="Input 6 6" xfId="2008"/>
    <cellStyle name="Input 7" xfId="905"/>
    <cellStyle name="Input 7 2" xfId="906"/>
    <cellStyle name="Input 7 2 2" xfId="1878"/>
    <cellStyle name="Input 7 2 2 2" xfId="3131"/>
    <cellStyle name="Input 7 2 3" xfId="2011"/>
    <cellStyle name="Input 7 3" xfId="907"/>
    <cellStyle name="Input 7 3 2" xfId="2123"/>
    <cellStyle name="Input 7 4" xfId="908"/>
    <cellStyle name="Input 7 4 2" xfId="2124"/>
    <cellStyle name="Input 7 5" xfId="909"/>
    <cellStyle name="Input 7 5 2" xfId="2125"/>
    <cellStyle name="Input 7 6" xfId="2010"/>
    <cellStyle name="Input 8" xfId="910"/>
    <cellStyle name="Input 8 2" xfId="911"/>
    <cellStyle name="Input 8 2 2" xfId="1879"/>
    <cellStyle name="Input 8 2 2 2" xfId="3132"/>
    <cellStyle name="Input 8 2 3" xfId="2013"/>
    <cellStyle name="Input 8 3" xfId="912"/>
    <cellStyle name="Input 8 3 2" xfId="2126"/>
    <cellStyle name="Input 8 4" xfId="913"/>
    <cellStyle name="Input 8 4 2" xfId="2127"/>
    <cellStyle name="Input 8 5" xfId="914"/>
    <cellStyle name="Input 8 5 2" xfId="2128"/>
    <cellStyle name="Input 8 6" xfId="2012"/>
    <cellStyle name="Input 9" xfId="915"/>
    <cellStyle name="Input 9 2" xfId="916"/>
    <cellStyle name="Input 9 2 2" xfId="1880"/>
    <cellStyle name="Input 9 2 2 2" xfId="3133"/>
    <cellStyle name="Input 9 2 3" xfId="2015"/>
    <cellStyle name="Input 9 3" xfId="917"/>
    <cellStyle name="Input 9 3 2" xfId="2129"/>
    <cellStyle name="Input 9 4" xfId="918"/>
    <cellStyle name="Input 9 4 2" xfId="2130"/>
    <cellStyle name="Input 9 5" xfId="919"/>
    <cellStyle name="Input 9 5 2" xfId="2131"/>
    <cellStyle name="Input 9 6" xfId="2014"/>
    <cellStyle name="Link Currency (0)" xfId="920"/>
    <cellStyle name="Link Currency (0) 10" xfId="921"/>
    <cellStyle name="Link Currency (0) 11" xfId="922"/>
    <cellStyle name="Link Currency (0) 12" xfId="923"/>
    <cellStyle name="Link Currency (0) 2" xfId="924"/>
    <cellStyle name="Link Currency (0) 2 2" xfId="925"/>
    <cellStyle name="Link Currency (0) 3" xfId="926"/>
    <cellStyle name="Link Currency (0) 4" xfId="927"/>
    <cellStyle name="Link Currency (0) 5" xfId="928"/>
    <cellStyle name="Link Currency (0) 6" xfId="929"/>
    <cellStyle name="Link Currency (0) 7" xfId="930"/>
    <cellStyle name="Link Currency (0) 8" xfId="931"/>
    <cellStyle name="Link Currency (0) 9" xfId="932"/>
    <cellStyle name="Link Currency (2)" xfId="933"/>
    <cellStyle name="Link Currency (2) 10" xfId="934"/>
    <cellStyle name="Link Currency (2) 11" xfId="935"/>
    <cellStyle name="Link Currency (2) 12" xfId="936"/>
    <cellStyle name="Link Currency (2) 2" xfId="937"/>
    <cellStyle name="Link Currency (2) 2 2" xfId="938"/>
    <cellStyle name="Link Currency (2) 3" xfId="939"/>
    <cellStyle name="Link Currency (2) 4" xfId="940"/>
    <cellStyle name="Link Currency (2) 5" xfId="941"/>
    <cellStyle name="Link Currency (2) 6" xfId="942"/>
    <cellStyle name="Link Currency (2) 7" xfId="943"/>
    <cellStyle name="Link Currency (2) 8" xfId="944"/>
    <cellStyle name="Link Currency (2) 9" xfId="945"/>
    <cellStyle name="Link Units (0)" xfId="946"/>
    <cellStyle name="Link Units (0) 10" xfId="947"/>
    <cellStyle name="Link Units (0) 11" xfId="948"/>
    <cellStyle name="Link Units (0) 12" xfId="949"/>
    <cellStyle name="Link Units (0) 2" xfId="950"/>
    <cellStyle name="Link Units (0) 2 2" xfId="951"/>
    <cellStyle name="Link Units (0) 3" xfId="952"/>
    <cellStyle name="Link Units (0) 4" xfId="953"/>
    <cellStyle name="Link Units (0) 5" xfId="954"/>
    <cellStyle name="Link Units (0) 6" xfId="955"/>
    <cellStyle name="Link Units (0) 7" xfId="956"/>
    <cellStyle name="Link Units (0) 8" xfId="957"/>
    <cellStyle name="Link Units (0) 9" xfId="958"/>
    <cellStyle name="Link Units (1)" xfId="959"/>
    <cellStyle name="Link Units (1) 10" xfId="960"/>
    <cellStyle name="Link Units (1) 11" xfId="961"/>
    <cellStyle name="Link Units (1) 12" xfId="962"/>
    <cellStyle name="Link Units (1) 2" xfId="963"/>
    <cellStyle name="Link Units (1) 2 2" xfId="964"/>
    <cellStyle name="Link Units (1) 3" xfId="965"/>
    <cellStyle name="Link Units (1) 4" xfId="966"/>
    <cellStyle name="Link Units (1) 5" xfId="967"/>
    <cellStyle name="Link Units (1) 6" xfId="968"/>
    <cellStyle name="Link Units (1) 7" xfId="969"/>
    <cellStyle name="Link Units (1) 8" xfId="970"/>
    <cellStyle name="Link Units (1) 9" xfId="971"/>
    <cellStyle name="Link Units (2)" xfId="972"/>
    <cellStyle name="Link Units (2) 10" xfId="973"/>
    <cellStyle name="Link Units (2) 11" xfId="974"/>
    <cellStyle name="Link Units (2) 12" xfId="975"/>
    <cellStyle name="Link Units (2) 2" xfId="976"/>
    <cellStyle name="Link Units (2) 2 2" xfId="977"/>
    <cellStyle name="Link Units (2) 3" xfId="978"/>
    <cellStyle name="Link Units (2) 4" xfId="979"/>
    <cellStyle name="Link Units (2) 5" xfId="980"/>
    <cellStyle name="Link Units (2) 6" xfId="981"/>
    <cellStyle name="Link Units (2) 7" xfId="982"/>
    <cellStyle name="Link Units (2) 8" xfId="983"/>
    <cellStyle name="Link Units (2) 9" xfId="984"/>
    <cellStyle name="Linked Cell 10" xfId="985"/>
    <cellStyle name="Linked Cell 2" xfId="986"/>
    <cellStyle name="Linked Cell 2 2" xfId="1714"/>
    <cellStyle name="Linked Cell 2 3" xfId="1655"/>
    <cellStyle name="Linked Cell 3" xfId="987"/>
    <cellStyle name="Linked Cell 4" xfId="988"/>
    <cellStyle name="Linked Cell 5" xfId="989"/>
    <cellStyle name="Linked Cell 6" xfId="990"/>
    <cellStyle name="Linked Cell 7" xfId="991"/>
    <cellStyle name="Linked Cell 8" xfId="992"/>
    <cellStyle name="Linked Cell 9" xfId="993"/>
    <cellStyle name="Millares 2" xfId="994"/>
    <cellStyle name="Millares 3" xfId="995"/>
    <cellStyle name="Millares 3 2" xfId="1715"/>
    <cellStyle name="Millares 3 2 2" xfId="2458"/>
    <cellStyle name="Millares 3 2 3" xfId="2785"/>
    <cellStyle name="Millares 3 2 4" xfId="3073"/>
    <cellStyle name="Millares 3 3" xfId="1832"/>
    <cellStyle name="Millares 3 4" xfId="2623"/>
    <cellStyle name="Millares 3 5" xfId="2888"/>
    <cellStyle name="Milliers [0]_EDYAN" xfId="996"/>
    <cellStyle name="Milliers_EDYAN" xfId="997"/>
    <cellStyle name="Monétaire [0]_EDYAN" xfId="998"/>
    <cellStyle name="Monétaire_EDYAN" xfId="999"/>
    <cellStyle name="Multiple" xfId="1000"/>
    <cellStyle name="Neutral 10" xfId="1001"/>
    <cellStyle name="Neutral 2" xfId="1002"/>
    <cellStyle name="Neutral 2 2" xfId="1716"/>
    <cellStyle name="Neutral 2 3" xfId="1656"/>
    <cellStyle name="Neutral 3" xfId="1003"/>
    <cellStyle name="Neutral 4" xfId="1004"/>
    <cellStyle name="Neutral 5" xfId="1005"/>
    <cellStyle name="Neutral 6" xfId="1006"/>
    <cellStyle name="Neutral 7" xfId="1007"/>
    <cellStyle name="Neutral 8" xfId="1008"/>
    <cellStyle name="Neutral 9" xfId="1009"/>
    <cellStyle name="Normal" xfId="0" builtinId="0"/>
    <cellStyle name="Normal - Style1" xfId="1010"/>
    <cellStyle name="Normal - Style1 10" xfId="1011"/>
    <cellStyle name="Normal - Style1 11" xfId="1012"/>
    <cellStyle name="Normal - Style1 12" xfId="1013"/>
    <cellStyle name="Normal - Style1 2" xfId="1014"/>
    <cellStyle name="Normal - Style1 2 2" xfId="1015"/>
    <cellStyle name="Normal - Style1 3" xfId="1016"/>
    <cellStyle name="Normal - Style1 4" xfId="1017"/>
    <cellStyle name="Normal - Style1 5" xfId="1018"/>
    <cellStyle name="Normal - Style1 6" xfId="1019"/>
    <cellStyle name="Normal - Style1 7" xfId="1020"/>
    <cellStyle name="Normal - Style1 8" xfId="1021"/>
    <cellStyle name="Normal - Style1 9" xfId="1022"/>
    <cellStyle name="Normal - Style2" xfId="1023"/>
    <cellStyle name="Normal - Style3" xfId="1024"/>
    <cellStyle name="Normal - Style4" xfId="1025"/>
    <cellStyle name="Normal - Style5" xfId="1026"/>
    <cellStyle name="Normal - Style6" xfId="1027"/>
    <cellStyle name="Normal - Style7" xfId="1028"/>
    <cellStyle name="Normal - Style8" xfId="1029"/>
    <cellStyle name="Normal 10" xfId="13"/>
    <cellStyle name="Normal 10 2" xfId="103"/>
    <cellStyle name="Normal 10 2 2" xfId="1506"/>
    <cellStyle name="Normal 10 2 2 2" xfId="1608"/>
    <cellStyle name="Normal 10 2 2 3" xfId="2359"/>
    <cellStyle name="Normal 10 2 2 3 2" xfId="2709"/>
    <cellStyle name="Normal 10 2 2 3 3" xfId="2985"/>
    <cellStyle name="Normal 10 2 3" xfId="1556"/>
    <cellStyle name="Normal 10 2 3 2" xfId="2394"/>
    <cellStyle name="Normal 10 2 3 3" xfId="2728"/>
    <cellStyle name="Normal 10 2 3 4" xfId="3016"/>
    <cellStyle name="Normal 10 2 4" xfId="1911"/>
    <cellStyle name="Normal 10 2 4 2" xfId="2657"/>
    <cellStyle name="Normal 10 2 4 3" xfId="2923"/>
    <cellStyle name="Normal 10 2 5" xfId="2557"/>
    <cellStyle name="Normal 10 2 6" xfId="3345"/>
    <cellStyle name="Normal 10 3" xfId="1774"/>
    <cellStyle name="Normal 10 3 2" xfId="2547"/>
    <cellStyle name="Normal 10 4" xfId="2497"/>
    <cellStyle name="Normal 10 5" xfId="2828"/>
    <cellStyle name="Normal 10 6" xfId="3299"/>
    <cellStyle name="Normal 11" xfId="61"/>
    <cellStyle name="Normal 11 2" xfId="1031"/>
    <cellStyle name="Normal 11 2 2" xfId="2558"/>
    <cellStyle name="Normal 11 2 3" xfId="3346"/>
    <cellStyle name="Normal 11 3" xfId="1030"/>
    <cellStyle name="Normal 11 4" xfId="1507"/>
    <cellStyle name="Normal 11 4 2" xfId="1945"/>
    <cellStyle name="Normal 11 4 3" xfId="2666"/>
    <cellStyle name="Normal 11 4 4" xfId="2938"/>
    <cellStyle name="Normal 11 5" xfId="1557"/>
    <cellStyle name="Normal 11 5 2" xfId="2395"/>
    <cellStyle name="Normal 11 5 3" xfId="2729"/>
    <cellStyle name="Normal 11 5 4" xfId="3017"/>
    <cellStyle name="Normal 11 6" xfId="1775"/>
    <cellStyle name="Normal 11 7" xfId="2498"/>
    <cellStyle name="Normal 11 8" xfId="2829"/>
    <cellStyle name="Normal 11 9" xfId="3300"/>
    <cellStyle name="Normal 12" xfId="62"/>
    <cellStyle name="Normal 12 2" xfId="1032"/>
    <cellStyle name="Normal 12 2 2" xfId="2559"/>
    <cellStyle name="Normal 12 2 3" xfId="3347"/>
    <cellStyle name="Normal 12 3" xfId="1508"/>
    <cellStyle name="Normal 12 3 2" xfId="1946"/>
    <cellStyle name="Normal 12 3 3" xfId="2667"/>
    <cellStyle name="Normal 12 3 4" xfId="2939"/>
    <cellStyle name="Normal 12 4" xfId="1558"/>
    <cellStyle name="Normal 12 4 2" xfId="2396"/>
    <cellStyle name="Normal 12 4 2 2" xfId="2730"/>
    <cellStyle name="Normal 12 4 2 3" xfId="3018"/>
    <cellStyle name="Normal 12 4 3" xfId="2309"/>
    <cellStyle name="Normal 12 4 4" xfId="2696"/>
    <cellStyle name="Normal 12 4 5" xfId="2970"/>
    <cellStyle name="Normal 12 5" xfId="1776"/>
    <cellStyle name="Normal 12 6" xfId="2499"/>
    <cellStyle name="Normal 12 7" xfId="2830"/>
    <cellStyle name="Normal 12 8" xfId="3301"/>
    <cellStyle name="Normal 13" xfId="47"/>
    <cellStyle name="Normal 13 2" xfId="1033"/>
    <cellStyle name="Normal 13 3" xfId="1947"/>
    <cellStyle name="Normal 13 4" xfId="2310"/>
    <cellStyle name="Normal 14" xfId="63"/>
    <cellStyle name="Normal 14 2" xfId="1034"/>
    <cellStyle name="Normal 14 2 2" xfId="2560"/>
    <cellStyle name="Normal 14 2 3" xfId="3348"/>
    <cellStyle name="Normal 14 3" xfId="1509"/>
    <cellStyle name="Normal 14 3 2" xfId="1948"/>
    <cellStyle name="Normal 14 3 3" xfId="2668"/>
    <cellStyle name="Normal 14 3 4" xfId="2940"/>
    <cellStyle name="Normal 14 4" xfId="1559"/>
    <cellStyle name="Normal 14 4 2" xfId="2397"/>
    <cellStyle name="Normal 14 4 2 2" xfId="2731"/>
    <cellStyle name="Normal 14 4 2 3" xfId="3019"/>
    <cellStyle name="Normal 14 4 3" xfId="2311"/>
    <cellStyle name="Normal 14 5" xfId="1777"/>
    <cellStyle name="Normal 14 6" xfId="2500"/>
    <cellStyle name="Normal 14 7" xfId="2831"/>
    <cellStyle name="Normal 14 8" xfId="3302"/>
    <cellStyle name="Normal 15" xfId="64"/>
    <cellStyle name="Normal 15 2" xfId="1035"/>
    <cellStyle name="Normal 15 2 2" xfId="2561"/>
    <cellStyle name="Normal 15 2 2 2" xfId="3111"/>
    <cellStyle name="Normal 15 2 3" xfId="3349"/>
    <cellStyle name="Normal 15 3" xfId="1510"/>
    <cellStyle name="Normal 15 3 2" xfId="1949"/>
    <cellStyle name="Normal 15 3 2 2" xfId="3114"/>
    <cellStyle name="Normal 15 3 3" xfId="2669"/>
    <cellStyle name="Normal 15 3 4" xfId="2941"/>
    <cellStyle name="Normal 15 4" xfId="1560"/>
    <cellStyle name="Normal 15 4 2" xfId="2398"/>
    <cellStyle name="Normal 15 4 3" xfId="2732"/>
    <cellStyle name="Normal 15 4 4" xfId="3020"/>
    <cellStyle name="Normal 15 5" xfId="1778"/>
    <cellStyle name="Normal 15 5 2" xfId="3108"/>
    <cellStyle name="Normal 15 6" xfId="2501"/>
    <cellStyle name="Normal 15 7" xfId="2832"/>
    <cellStyle name="Normal 15 8" xfId="3303"/>
    <cellStyle name="Normal 16" xfId="65"/>
    <cellStyle name="Normal 16 2" xfId="1036"/>
    <cellStyle name="Normal 16 2 2" xfId="2562"/>
    <cellStyle name="Normal 16 2 3" xfId="3350"/>
    <cellStyle name="Normal 16 3" xfId="1511"/>
    <cellStyle name="Normal 16 3 2" xfId="1950"/>
    <cellStyle name="Normal 16 3 3" xfId="2670"/>
    <cellStyle name="Normal 16 3 4" xfId="2942"/>
    <cellStyle name="Normal 16 4" xfId="1561"/>
    <cellStyle name="Normal 16 4 2" xfId="2399"/>
    <cellStyle name="Normal 16 4 3" xfId="2733"/>
    <cellStyle name="Normal 16 4 4" xfId="3021"/>
    <cellStyle name="Normal 16 5" xfId="1779"/>
    <cellStyle name="Normal 16 5 2" xfId="3258"/>
    <cellStyle name="Normal 16 6" xfId="2502"/>
    <cellStyle name="Normal 16 7" xfId="2833"/>
    <cellStyle name="Normal 16 8" xfId="3304"/>
    <cellStyle name="Normal 17" xfId="66"/>
    <cellStyle name="Normal 17 2" xfId="1037"/>
    <cellStyle name="Normal 17 2 2" xfId="2563"/>
    <cellStyle name="Normal 17 2 3" xfId="3351"/>
    <cellStyle name="Normal 17 3" xfId="1512"/>
    <cellStyle name="Normal 17 3 2" xfId="1951"/>
    <cellStyle name="Normal 17 3 3" xfId="2671"/>
    <cellStyle name="Normal 17 3 4" xfId="2943"/>
    <cellStyle name="Normal 17 4" xfId="1562"/>
    <cellStyle name="Normal 17 4 2" xfId="2400"/>
    <cellStyle name="Normal 17 4 3" xfId="2734"/>
    <cellStyle name="Normal 17 4 4" xfId="3022"/>
    <cellStyle name="Normal 17 5" xfId="1780"/>
    <cellStyle name="Normal 17 5 2" xfId="3110"/>
    <cellStyle name="Normal 17 6" xfId="2503"/>
    <cellStyle name="Normal 17 7" xfId="2834"/>
    <cellStyle name="Normal 17 8" xfId="3305"/>
    <cellStyle name="Normal 18" xfId="67"/>
    <cellStyle name="Normal 18 2" xfId="1038"/>
    <cellStyle name="Normal 18 2 2" xfId="2564"/>
    <cellStyle name="Normal 18 2 3" xfId="3352"/>
    <cellStyle name="Normal 18 3" xfId="1513"/>
    <cellStyle name="Normal 18 3 2" xfId="1952"/>
    <cellStyle name="Normal 18 3 3" xfId="2672"/>
    <cellStyle name="Normal 18 3 4" xfId="2944"/>
    <cellStyle name="Normal 18 4" xfId="1563"/>
    <cellStyle name="Normal 18 4 2" xfId="2401"/>
    <cellStyle name="Normal 18 4 3" xfId="2735"/>
    <cellStyle name="Normal 18 4 4" xfId="3023"/>
    <cellStyle name="Normal 18 5" xfId="1781"/>
    <cellStyle name="Normal 18 6" xfId="2504"/>
    <cellStyle name="Normal 18 7" xfId="2835"/>
    <cellStyle name="Normal 18 8" xfId="3306"/>
    <cellStyle name="Normal 19" xfId="68"/>
    <cellStyle name="Normal 19 2" xfId="1039"/>
    <cellStyle name="Normal 19 2 2" xfId="2565"/>
    <cellStyle name="Normal 19 2 3" xfId="3353"/>
    <cellStyle name="Normal 19 3" xfId="1514"/>
    <cellStyle name="Normal 19 3 2" xfId="1953"/>
    <cellStyle name="Normal 19 3 3" xfId="2673"/>
    <cellStyle name="Normal 19 3 4" xfId="2945"/>
    <cellStyle name="Normal 19 4" xfId="1564"/>
    <cellStyle name="Normal 19 4 2" xfId="2402"/>
    <cellStyle name="Normal 19 4 3" xfId="2736"/>
    <cellStyle name="Normal 19 4 4" xfId="3024"/>
    <cellStyle name="Normal 19 5" xfId="1782"/>
    <cellStyle name="Normal 19 6" xfId="2505"/>
    <cellStyle name="Normal 19 7" xfId="2836"/>
    <cellStyle name="Normal 19 8" xfId="3307"/>
    <cellStyle name="Normal 2" xfId="11"/>
    <cellStyle name="Normal 2 10" xfId="14"/>
    <cellStyle name="Normal 2 10 2" xfId="56"/>
    <cellStyle name="Normal 2 10 2 2" xfId="104"/>
    <cellStyle name="Normal 2 10 2 2 2" xfId="1913"/>
    <cellStyle name="Normal 2 10 2 2 3" xfId="2566"/>
    <cellStyle name="Normal 2 10 2 2 4" xfId="2924"/>
    <cellStyle name="Normal 2 10 2 2 5" xfId="3354"/>
    <cellStyle name="Normal 2 10 2 3" xfId="1517"/>
    <cellStyle name="Normal 2 10 2 3 2" xfId="2361"/>
    <cellStyle name="Normal 2 10 2 3 3" xfId="2710"/>
    <cellStyle name="Normal 2 10 2 3 4" xfId="2986"/>
    <cellStyle name="Normal 2 10 2 4" xfId="1565"/>
    <cellStyle name="Normal 2 10 2 4 2" xfId="2403"/>
    <cellStyle name="Normal 2 10 2 4 3" xfId="2737"/>
    <cellStyle name="Normal 2 10 2 4 4" xfId="3025"/>
    <cellStyle name="Normal 2 10 2 5" xfId="1912"/>
    <cellStyle name="Normal 2 10 2 6" xfId="1783"/>
    <cellStyle name="Normal 2 10 2 7" xfId="2506"/>
    <cellStyle name="Normal 2 10 2 8" xfId="2837"/>
    <cellStyle name="Normal 2 10 2 9" xfId="3308"/>
    <cellStyle name="Normal 2 10 3" xfId="69"/>
    <cellStyle name="Normal 2 10 3 2" xfId="1518"/>
    <cellStyle name="Normal 2 10 3 2 2" xfId="2362"/>
    <cellStyle name="Normal 2 10 3 2 3" xfId="2567"/>
    <cellStyle name="Normal 2 10 3 2 4" xfId="2987"/>
    <cellStyle name="Normal 2 10 3 2 5" xfId="3355"/>
    <cellStyle name="Normal 2 10 3 3" xfId="1566"/>
    <cellStyle name="Normal 2 10 3 3 2" xfId="2404"/>
    <cellStyle name="Normal 2 10 3 3 3" xfId="2738"/>
    <cellStyle name="Normal 2 10 3 3 4" xfId="3026"/>
    <cellStyle name="Normal 2 10 3 4" xfId="1784"/>
    <cellStyle name="Normal 2 10 3 5" xfId="2507"/>
    <cellStyle name="Normal 2 10 3 6" xfId="2838"/>
    <cellStyle name="Normal 2 10 3 7" xfId="3309"/>
    <cellStyle name="Normal 2 10 4" xfId="70"/>
    <cellStyle name="Normal 2 10 4 2" xfId="1519"/>
    <cellStyle name="Normal 2 10 4 2 2" xfId="2363"/>
    <cellStyle name="Normal 2 10 4 2 3" xfId="2568"/>
    <cellStyle name="Normal 2 10 4 2 4" xfId="2988"/>
    <cellStyle name="Normal 2 10 4 2 5" xfId="3356"/>
    <cellStyle name="Normal 2 10 4 3" xfId="1567"/>
    <cellStyle name="Normal 2 10 4 3 2" xfId="2405"/>
    <cellStyle name="Normal 2 10 4 3 3" xfId="2739"/>
    <cellStyle name="Normal 2 10 4 3 4" xfId="3027"/>
    <cellStyle name="Normal 2 10 4 4" xfId="1785"/>
    <cellStyle name="Normal 2 10 4 5" xfId="2508"/>
    <cellStyle name="Normal 2 10 4 6" xfId="2839"/>
    <cellStyle name="Normal 2 10 4 7" xfId="3310"/>
    <cellStyle name="Normal 2 10 5" xfId="71"/>
    <cellStyle name="Normal 2 10 5 2" xfId="1520"/>
    <cellStyle name="Normal 2 10 5 2 2" xfId="2364"/>
    <cellStyle name="Normal 2 10 5 2 3" xfId="2569"/>
    <cellStyle name="Normal 2 10 5 2 4" xfId="2989"/>
    <cellStyle name="Normal 2 10 5 2 5" xfId="3357"/>
    <cellStyle name="Normal 2 10 5 3" xfId="1568"/>
    <cellStyle name="Normal 2 10 5 3 2" xfId="2406"/>
    <cellStyle name="Normal 2 10 5 3 3" xfId="2740"/>
    <cellStyle name="Normal 2 10 5 3 4" xfId="3028"/>
    <cellStyle name="Normal 2 10 5 4" xfId="1786"/>
    <cellStyle name="Normal 2 10 5 5" xfId="2509"/>
    <cellStyle name="Normal 2 10 5 6" xfId="2840"/>
    <cellStyle name="Normal 2 10 5 7" xfId="3311"/>
    <cellStyle name="Normal 2 10 6" xfId="72"/>
    <cellStyle name="Normal 2 10 6 2" xfId="1521"/>
    <cellStyle name="Normal 2 10 6 2 2" xfId="2365"/>
    <cellStyle name="Normal 2 10 6 2 3" xfId="2570"/>
    <cellStyle name="Normal 2 10 6 2 4" xfId="2990"/>
    <cellStyle name="Normal 2 10 6 2 5" xfId="3358"/>
    <cellStyle name="Normal 2 10 6 3" xfId="1569"/>
    <cellStyle name="Normal 2 10 6 3 2" xfId="2407"/>
    <cellStyle name="Normal 2 10 6 3 3" xfId="2741"/>
    <cellStyle name="Normal 2 10 6 3 4" xfId="3029"/>
    <cellStyle name="Normal 2 10 6 4" xfId="1787"/>
    <cellStyle name="Normal 2 10 6 5" xfId="2510"/>
    <cellStyle name="Normal 2 10 6 6" xfId="2841"/>
    <cellStyle name="Normal 2 10 6 7" xfId="3312"/>
    <cellStyle name="Normal 2 10 7" xfId="1516"/>
    <cellStyle name="Normal 2 10 7 2" xfId="1609"/>
    <cellStyle name="Normal 2 10 7 3" xfId="2360"/>
    <cellStyle name="Normal 2 10 8" xfId="2548"/>
    <cellStyle name="Normal 2 11" xfId="15"/>
    <cellStyle name="Normal 2 11 2" xfId="105"/>
    <cellStyle name="Normal 2 11 2 2" xfId="1522"/>
    <cellStyle name="Normal 2 11 2 2 2" xfId="1610"/>
    <cellStyle name="Normal 2 11 2 2 3" xfId="2366"/>
    <cellStyle name="Normal 2 11 2 2 3 2" xfId="2711"/>
    <cellStyle name="Normal 2 11 2 2 3 3" xfId="2991"/>
    <cellStyle name="Normal 2 11 2 3" xfId="1570"/>
    <cellStyle name="Normal 2 11 2 3 2" xfId="2408"/>
    <cellStyle name="Normal 2 11 2 3 3" xfId="2742"/>
    <cellStyle name="Normal 2 11 2 3 4" xfId="3030"/>
    <cellStyle name="Normal 2 11 2 4" xfId="1914"/>
    <cellStyle name="Normal 2 11 2 4 2" xfId="2658"/>
    <cellStyle name="Normal 2 11 2 4 3" xfId="2925"/>
    <cellStyle name="Normal 2 11 2 5" xfId="2571"/>
    <cellStyle name="Normal 2 11 2 6" xfId="3359"/>
    <cellStyle name="Normal 2 11 3" xfId="1788"/>
    <cellStyle name="Normal 2 11 3 2" xfId="2549"/>
    <cellStyle name="Normal 2 11 4" xfId="2511"/>
    <cellStyle name="Normal 2 11 5" xfId="2842"/>
    <cellStyle name="Normal 2 11 6" xfId="3313"/>
    <cellStyle name="Normal 2 12" xfId="16"/>
    <cellStyle name="Normal 2 12 2" xfId="59"/>
    <cellStyle name="Normal 2 12 2 2" xfId="1611"/>
    <cellStyle name="Normal 2 12 2 3" xfId="1915"/>
    <cellStyle name="Normal 2 12 3" xfId="2550"/>
    <cellStyle name="Normal 2 13" xfId="17"/>
    <cellStyle name="Normal 2 13 2" xfId="57"/>
    <cellStyle name="Normal 2 13 2 2" xfId="1612"/>
    <cellStyle name="Normal 2 13 2 3" xfId="1916"/>
    <cellStyle name="Normal 2 13 3" xfId="2551"/>
    <cellStyle name="Normal 2 14" xfId="18"/>
    <cellStyle name="Normal 2 14 2" xfId="106"/>
    <cellStyle name="Normal 2 14 2 2" xfId="1613"/>
    <cellStyle name="Normal 2 14 3" xfId="1917"/>
    <cellStyle name="Normal 2 15" xfId="73"/>
    <cellStyle name="Normal 2 16" xfId="19"/>
    <cellStyle name="Normal 2 16 2" xfId="44"/>
    <cellStyle name="Normal 2 16 2 2" xfId="1523"/>
    <cellStyle name="Normal 2 16 2 2 2" xfId="1614"/>
    <cellStyle name="Normal 2 16 2 2 3" xfId="2367"/>
    <cellStyle name="Normal 2 16 2 2 4" xfId="2712"/>
    <cellStyle name="Normal 2 16 2 2 5" xfId="2992"/>
    <cellStyle name="Normal 2 16 2 3" xfId="1572"/>
    <cellStyle name="Normal 2 16 2 3 2" xfId="2410"/>
    <cellStyle name="Normal 2 16 2 3 3" xfId="2744"/>
    <cellStyle name="Normal 2 16 2 3 4" xfId="3032"/>
    <cellStyle name="Normal 2 16 2 4" xfId="1919"/>
    <cellStyle name="Normal 2 16 2 5" xfId="2572"/>
    <cellStyle name="Normal 2 16 2 6" xfId="2926"/>
    <cellStyle name="Normal 2 16 2 7" xfId="3360"/>
    <cellStyle name="Normal 2 16 3" xfId="1918"/>
    <cellStyle name="Normal 2 16 4" xfId="1789"/>
    <cellStyle name="Normal 2 16 5" xfId="2512"/>
    <cellStyle name="Normal 2 16 6" xfId="2843"/>
    <cellStyle name="Normal 2 16 7" xfId="3314"/>
    <cellStyle name="Normal 2 17" xfId="20"/>
    <cellStyle name="Normal 2 17 2" xfId="107"/>
    <cellStyle name="Normal 2 17 2 2" xfId="1524"/>
    <cellStyle name="Normal 2 17 2 2 2" xfId="1615"/>
    <cellStyle name="Normal 2 17 2 2 3" xfId="2368"/>
    <cellStyle name="Normal 2 17 2 2 4" xfId="2713"/>
    <cellStyle name="Normal 2 17 2 2 5" xfId="2993"/>
    <cellStyle name="Normal 2 17 2 3" xfId="1573"/>
    <cellStyle name="Normal 2 17 2 3 2" xfId="2411"/>
    <cellStyle name="Normal 2 17 2 3 3" xfId="2745"/>
    <cellStyle name="Normal 2 17 2 3 4" xfId="3033"/>
    <cellStyle name="Normal 2 17 2 4" xfId="1921"/>
    <cellStyle name="Normal 2 17 2 5" xfId="2573"/>
    <cellStyle name="Normal 2 17 2 6" xfId="2927"/>
    <cellStyle name="Normal 2 17 2 7" xfId="3361"/>
    <cellStyle name="Normal 2 17 3" xfId="1920"/>
    <cellStyle name="Normal 2 17 4" xfId="1790"/>
    <cellStyle name="Normal 2 17 5" xfId="2513"/>
    <cellStyle name="Normal 2 17 6" xfId="2844"/>
    <cellStyle name="Normal 2 17 7" xfId="3315"/>
    <cellStyle name="Normal 2 18" xfId="21"/>
    <cellStyle name="Normal 2 18 2" xfId="46"/>
    <cellStyle name="Normal 2 18 2 2" xfId="1525"/>
    <cellStyle name="Normal 2 18 2 2 2" xfId="1616"/>
    <cellStyle name="Normal 2 18 2 2 3" xfId="2369"/>
    <cellStyle name="Normal 2 18 2 2 4" xfId="2714"/>
    <cellStyle name="Normal 2 18 2 2 5" xfId="2994"/>
    <cellStyle name="Normal 2 18 2 3" xfId="1574"/>
    <cellStyle name="Normal 2 18 2 3 2" xfId="2412"/>
    <cellStyle name="Normal 2 18 2 3 3" xfId="2746"/>
    <cellStyle name="Normal 2 18 2 3 4" xfId="3034"/>
    <cellStyle name="Normal 2 18 2 4" xfId="1923"/>
    <cellStyle name="Normal 2 18 2 5" xfId="2574"/>
    <cellStyle name="Normal 2 18 2 6" xfId="2928"/>
    <cellStyle name="Normal 2 18 2 7" xfId="3362"/>
    <cellStyle name="Normal 2 18 3" xfId="1922"/>
    <cellStyle name="Normal 2 18 4" xfId="1791"/>
    <cellStyle name="Normal 2 18 5" xfId="2514"/>
    <cellStyle name="Normal 2 18 6" xfId="2845"/>
    <cellStyle name="Normal 2 18 7" xfId="3316"/>
    <cellStyle name="Normal 2 19" xfId="74"/>
    <cellStyle name="Normal 2 19 2" xfId="1526"/>
    <cellStyle name="Normal 2 19 2 2" xfId="2370"/>
    <cellStyle name="Normal 2 19 2 3" xfId="2575"/>
    <cellStyle name="Normal 2 19 2 4" xfId="2995"/>
    <cellStyle name="Normal 2 19 2 5" xfId="3363"/>
    <cellStyle name="Normal 2 19 3" xfId="1575"/>
    <cellStyle name="Normal 2 19 3 2" xfId="2413"/>
    <cellStyle name="Normal 2 19 3 3" xfId="2747"/>
    <cellStyle name="Normal 2 19 3 4" xfId="3035"/>
    <cellStyle name="Normal 2 19 4" xfId="1792"/>
    <cellStyle name="Normal 2 19 5" xfId="2515"/>
    <cellStyle name="Normal 2 19 6" xfId="2846"/>
    <cellStyle name="Normal 2 19 7" xfId="3317"/>
    <cellStyle name="Normal 2 2" xfId="38"/>
    <cellStyle name="Normal 2 2 10" xfId="1553"/>
    <cellStyle name="Normal 2 2 10 2" xfId="2391"/>
    <cellStyle name="Normal 2 2 10 3" xfId="2725"/>
    <cellStyle name="Normal 2 2 10 4" xfId="3013"/>
    <cellStyle name="Normal 2 2 11" xfId="1793"/>
    <cellStyle name="Normal 2 2 12" xfId="2516"/>
    <cellStyle name="Normal 2 2 13" xfId="2847"/>
    <cellStyle name="Normal 2 2 14" xfId="3318"/>
    <cellStyle name="Normal 2 2 2" xfId="55"/>
    <cellStyle name="Normal 2 2 2 2" xfId="108"/>
    <cellStyle name="Normal 2 2 2 2 2" xfId="1043"/>
    <cellStyle name="Normal 2 2 2 2 2 2" xfId="1044"/>
    <cellStyle name="Normal 2 2 2 2 2 2 2" xfId="1045"/>
    <cellStyle name="Normal 2 2 2 2 2 2 2 2" xfId="1046"/>
    <cellStyle name="Normal 2 2 2 2 2 2 2 2 2" xfId="1047"/>
    <cellStyle name="Normal 2 2 2 2 2 2 2 2 2 2" xfId="1048"/>
    <cellStyle name="Normal 2 2 2 2 2 2 2 2 2 2 2" xfId="1049"/>
    <cellStyle name="Normal 2 2 2 2 2 2 2 2 2 2 3" xfId="1718"/>
    <cellStyle name="Normal 2 2 2 2 2 2 2 2 2 2 3 2" xfId="2460"/>
    <cellStyle name="Normal 2 2 2 2 2 2 2 2 2 2 3 3" xfId="2787"/>
    <cellStyle name="Normal 2 2 2 2 2 2 2 2 2 2 3 4" xfId="3075"/>
    <cellStyle name="Normal 2 2 2 2 2 2 2 2 2 2 4" xfId="1834"/>
    <cellStyle name="Normal 2 2 2 2 2 2 2 2 2 2 5" xfId="2625"/>
    <cellStyle name="Normal 2 2 2 2 2 2 2 2 2 2 6" xfId="2890"/>
    <cellStyle name="Normal 2 2 2 2 2 2 2 2 3" xfId="1717"/>
    <cellStyle name="Normal 2 2 2 2 2 2 2 2 3 2" xfId="2459"/>
    <cellStyle name="Normal 2 2 2 2 2 2 2 2 3 3" xfId="2786"/>
    <cellStyle name="Normal 2 2 2 2 2 2 2 2 3 4" xfId="3074"/>
    <cellStyle name="Normal 2 2 2 2 2 2 2 2 4" xfId="1833"/>
    <cellStyle name="Normal 2 2 2 2 2 2 2 2 5" xfId="2624"/>
    <cellStyle name="Normal 2 2 2 2 2 2 2 2 6" xfId="2889"/>
    <cellStyle name="Normal 2 2 2 2 2 2 2 3" xfId="1050"/>
    <cellStyle name="Normal 2 2 2 2 2 2 2 4" xfId="1051"/>
    <cellStyle name="Normal 2 2 2 2 2 2 2 5" xfId="1052"/>
    <cellStyle name="Normal 2 2 2 2 2 2 3" xfId="1053"/>
    <cellStyle name="Normal 2 2 2 2 2 2 3 2" xfId="1054"/>
    <cellStyle name="Normal 2 2 2 2 2 2 3 3" xfId="1719"/>
    <cellStyle name="Normal 2 2 2 2 2 2 3 3 2" xfId="2461"/>
    <cellStyle name="Normal 2 2 2 2 2 2 3 3 3" xfId="2788"/>
    <cellStyle name="Normal 2 2 2 2 2 2 3 3 4" xfId="3076"/>
    <cellStyle name="Normal 2 2 2 2 2 2 3 4" xfId="1835"/>
    <cellStyle name="Normal 2 2 2 2 2 2 3 5" xfId="2626"/>
    <cellStyle name="Normal 2 2 2 2 2 2 3 6" xfId="2891"/>
    <cellStyle name="Normal 2 2 2 2 2 2 4" xfId="1055"/>
    <cellStyle name="Normal 2 2 2 2 2 2 4 2" xfId="1720"/>
    <cellStyle name="Normal 2 2 2 2 2 2 4 2 2" xfId="2462"/>
    <cellStyle name="Normal 2 2 2 2 2 2 4 2 3" xfId="2789"/>
    <cellStyle name="Normal 2 2 2 2 2 2 4 2 4" xfId="3077"/>
    <cellStyle name="Normal 2 2 2 2 2 2 4 3" xfId="1836"/>
    <cellStyle name="Normal 2 2 2 2 2 2 4 4" xfId="2627"/>
    <cellStyle name="Normal 2 2 2 2 2 2 4 5" xfId="2892"/>
    <cellStyle name="Normal 2 2 2 2 2 2 5" xfId="1056"/>
    <cellStyle name="Normal 2 2 2 2 2 2 5 2" xfId="1721"/>
    <cellStyle name="Normal 2 2 2 2 2 2 5 2 2" xfId="2463"/>
    <cellStyle name="Normal 2 2 2 2 2 2 5 2 3" xfId="2790"/>
    <cellStyle name="Normal 2 2 2 2 2 2 5 2 4" xfId="3078"/>
    <cellStyle name="Normal 2 2 2 2 2 2 5 3" xfId="1837"/>
    <cellStyle name="Normal 2 2 2 2 2 2 5 4" xfId="2628"/>
    <cellStyle name="Normal 2 2 2 2 2 2 5 5" xfId="2893"/>
    <cellStyle name="Normal 2 2 2 2 2 2 6" xfId="1660"/>
    <cellStyle name="Normal 2 2 2 2 2 2 6 2" xfId="2447"/>
    <cellStyle name="Normal 2 2 2 2 2 2 6 3" xfId="2775"/>
    <cellStyle name="Normal 2 2 2 2 2 2 6 4" xfId="3063"/>
    <cellStyle name="Normal 2 2 2 2 2 2 7" xfId="1818"/>
    <cellStyle name="Normal 2 2 2 2 2 2 8" xfId="2607"/>
    <cellStyle name="Normal 2 2 2 2 2 2 9" xfId="2874"/>
    <cellStyle name="Normal 2 2 2 2 2 3" xfId="1057"/>
    <cellStyle name="Normal 2 2 2 2 2 3 2" xfId="1058"/>
    <cellStyle name="Normal 2 2 2 2 2 3 2 2" xfId="1722"/>
    <cellStyle name="Normal 2 2 2 2 2 3 2 2 2" xfId="2464"/>
    <cellStyle name="Normal 2 2 2 2 2 3 2 2 3" xfId="2791"/>
    <cellStyle name="Normal 2 2 2 2 2 3 2 2 4" xfId="3079"/>
    <cellStyle name="Normal 2 2 2 2 2 3 2 3" xfId="1838"/>
    <cellStyle name="Normal 2 2 2 2 2 3 2 4" xfId="2629"/>
    <cellStyle name="Normal 2 2 2 2 2 3 2 5" xfId="2894"/>
    <cellStyle name="Normal 2 2 2 2 2 4" xfId="1059"/>
    <cellStyle name="Normal 2 2 2 2 2 5" xfId="1060"/>
    <cellStyle name="Normal 2 2 2 2 3" xfId="1061"/>
    <cellStyle name="Normal 2 2 2 2 4" xfId="1062"/>
    <cellStyle name="Normal 2 2 2 2 4 2" xfId="1063"/>
    <cellStyle name="Normal 2 2 2 2 4 3" xfId="1661"/>
    <cellStyle name="Normal 2 2 2 2 4 3 2" xfId="2448"/>
    <cellStyle name="Normal 2 2 2 2 4 3 3" xfId="2776"/>
    <cellStyle name="Normal 2 2 2 2 4 3 4" xfId="3064"/>
    <cellStyle name="Normal 2 2 2 2 4 4" xfId="1819"/>
    <cellStyle name="Normal 2 2 2 2 4 5" xfId="2608"/>
    <cellStyle name="Normal 2 2 2 2 4 6" xfId="2875"/>
    <cellStyle name="Normal 2 2 2 2 5" xfId="1064"/>
    <cellStyle name="Normal 2 2 2 2 5 2" xfId="1723"/>
    <cellStyle name="Normal 2 2 2 2 5 2 2" xfId="2465"/>
    <cellStyle name="Normal 2 2 2 2 5 2 3" xfId="2792"/>
    <cellStyle name="Normal 2 2 2 2 5 2 4" xfId="3080"/>
    <cellStyle name="Normal 2 2 2 2 5 3" xfId="1839"/>
    <cellStyle name="Normal 2 2 2 2 5 4" xfId="2630"/>
    <cellStyle name="Normal 2 2 2 2 5 5" xfId="2895"/>
    <cellStyle name="Normal 2 2 2 2 6" xfId="1065"/>
    <cellStyle name="Normal 2 2 2 2 6 2" xfId="1724"/>
    <cellStyle name="Normal 2 2 2 2 6 2 2" xfId="2466"/>
    <cellStyle name="Normal 2 2 2 2 6 2 3" xfId="2793"/>
    <cellStyle name="Normal 2 2 2 2 6 2 4" xfId="3081"/>
    <cellStyle name="Normal 2 2 2 2 6 3" xfId="1840"/>
    <cellStyle name="Normal 2 2 2 2 6 4" xfId="2631"/>
    <cellStyle name="Normal 2 2 2 2 6 5" xfId="2896"/>
    <cellStyle name="Normal 2 2 2 2 7" xfId="1042"/>
    <cellStyle name="Normal 2 2 2 2 8" xfId="2340"/>
    <cellStyle name="Normal 2 2 2 3" xfId="1066"/>
    <cellStyle name="Normal 2 2 2 3 2" xfId="1067"/>
    <cellStyle name="Normal 2 2 2 3 2 2" xfId="1068"/>
    <cellStyle name="Normal 2 2 2 3 2 3" xfId="1069"/>
    <cellStyle name="Normal 2 2 2 3 2 4" xfId="1070"/>
    <cellStyle name="Normal 2 2 2 3 2 5" xfId="1071"/>
    <cellStyle name="Normal 2 2 2 3 3" xfId="1072"/>
    <cellStyle name="Normal 2 2 2 3 3 2" xfId="1725"/>
    <cellStyle name="Normal 2 2 2 3 3 2 2" xfId="2467"/>
    <cellStyle name="Normal 2 2 2 3 3 2 3" xfId="2794"/>
    <cellStyle name="Normal 2 2 2 3 3 2 4" xfId="3082"/>
    <cellStyle name="Normal 2 2 2 3 3 3" xfId="1841"/>
    <cellStyle name="Normal 2 2 2 3 3 4" xfId="2632"/>
    <cellStyle name="Normal 2 2 2 3 3 5" xfId="2897"/>
    <cellStyle name="Normal 2 2 2 3 4" xfId="1073"/>
    <cellStyle name="Normal 2 2 2 3 4 2" xfId="1726"/>
    <cellStyle name="Normal 2 2 2 3 4 2 2" xfId="2468"/>
    <cellStyle name="Normal 2 2 2 3 4 2 3" xfId="2795"/>
    <cellStyle name="Normal 2 2 2 3 4 2 4" xfId="3083"/>
    <cellStyle name="Normal 2 2 2 3 4 3" xfId="1842"/>
    <cellStyle name="Normal 2 2 2 3 4 4" xfId="2633"/>
    <cellStyle name="Normal 2 2 2 3 4 5" xfId="2898"/>
    <cellStyle name="Normal 2 2 2 3 5" xfId="1074"/>
    <cellStyle name="Normal 2 2 2 3 5 2" xfId="1727"/>
    <cellStyle name="Normal 2 2 2 3 5 2 2" xfId="2469"/>
    <cellStyle name="Normal 2 2 2 3 5 2 3" xfId="2796"/>
    <cellStyle name="Normal 2 2 2 3 5 2 4" xfId="3084"/>
    <cellStyle name="Normal 2 2 2 3 5 3" xfId="1843"/>
    <cellStyle name="Normal 2 2 2 3 5 4" xfId="2634"/>
    <cellStyle name="Normal 2 2 2 3 5 5" xfId="2899"/>
    <cellStyle name="Normal 2 2 2 3 6" xfId="1662"/>
    <cellStyle name="Normal 2 2 2 3 6 2" xfId="2449"/>
    <cellStyle name="Normal 2 2 2 3 6 3" xfId="2777"/>
    <cellStyle name="Normal 2 2 2 3 6 4" xfId="3065"/>
    <cellStyle name="Normal 2 2 2 3 7" xfId="1820"/>
    <cellStyle name="Normal 2 2 2 3 8" xfId="2609"/>
    <cellStyle name="Normal 2 2 2 3 9" xfId="2876"/>
    <cellStyle name="Normal 2 2 2 4" xfId="1075"/>
    <cellStyle name="Normal 2 2 2 4 2" xfId="1076"/>
    <cellStyle name="Normal 2 2 2 4 2 2" xfId="1728"/>
    <cellStyle name="Normal 2 2 2 4 2 2 2" xfId="2470"/>
    <cellStyle name="Normal 2 2 2 4 2 2 3" xfId="2797"/>
    <cellStyle name="Normal 2 2 2 4 2 2 4" xfId="3085"/>
    <cellStyle name="Normal 2 2 2 4 2 3" xfId="1844"/>
    <cellStyle name="Normal 2 2 2 4 2 4" xfId="2635"/>
    <cellStyle name="Normal 2 2 2 4 2 5" xfId="2900"/>
    <cellStyle name="Normal 2 2 2 5" xfId="1077"/>
    <cellStyle name="Normal 2 2 2 5 2" xfId="1729"/>
    <cellStyle name="Normal 2 2 2 5 3" xfId="1659"/>
    <cellStyle name="Normal 2 2 2 5 3 2" xfId="2018"/>
    <cellStyle name="Normal 2 2 2 5 3 3" xfId="2689"/>
    <cellStyle name="Normal 2 2 2 5 3 4" xfId="2962"/>
    <cellStyle name="Normal 2 2 2 5 4" xfId="1817"/>
    <cellStyle name="Normal 2 2 2 5 5" xfId="2606"/>
    <cellStyle name="Normal 2 2 2 5 6" xfId="2873"/>
    <cellStyle name="Normal 2 2 2 6" xfId="1078"/>
    <cellStyle name="Normal 2 2 2 7" xfId="1041"/>
    <cellStyle name="Normal 2 2 2 8" xfId="1955"/>
    <cellStyle name="Normal 2 2 2 9" xfId="2344"/>
    <cellStyle name="Normal 2 2 2 9 2" xfId="2701"/>
    <cellStyle name="Normal 2 2 2 9 3" xfId="2975"/>
    <cellStyle name="Normal 2 2 3" xfId="75"/>
    <cellStyle name="Normal 2 2 3 2" xfId="1080"/>
    <cellStyle name="Normal 2 2 3 2 2" xfId="1081"/>
    <cellStyle name="Normal 2 2 3 2 2 2" xfId="1082"/>
    <cellStyle name="Normal 2 2 3 2 2 2 2" xfId="1083"/>
    <cellStyle name="Normal 2 2 3 2 2 2 3" xfId="1730"/>
    <cellStyle name="Normal 2 2 3 2 2 2 3 2" xfId="2471"/>
    <cellStyle name="Normal 2 2 3 2 2 2 3 3" xfId="2798"/>
    <cellStyle name="Normal 2 2 3 2 2 2 3 4" xfId="3086"/>
    <cellStyle name="Normal 2 2 3 2 2 2 4" xfId="1845"/>
    <cellStyle name="Normal 2 2 3 2 2 2 5" xfId="2636"/>
    <cellStyle name="Normal 2 2 3 2 2 2 6" xfId="2901"/>
    <cellStyle name="Normal 2 2 3 2 2 3" xfId="1084"/>
    <cellStyle name="Normal 2 2 3 2 2 4" xfId="1085"/>
    <cellStyle name="Normal 2 2 3 2 2 5" xfId="1086"/>
    <cellStyle name="Normal 2 2 3 2 3" xfId="1087"/>
    <cellStyle name="Normal 2 2 3 2 3 2" xfId="1731"/>
    <cellStyle name="Normal 2 2 3 2 3 2 2" xfId="2472"/>
    <cellStyle name="Normal 2 2 3 2 3 2 3" xfId="2799"/>
    <cellStyle name="Normal 2 2 3 2 3 2 4" xfId="3087"/>
    <cellStyle name="Normal 2 2 3 2 3 3" xfId="1846"/>
    <cellStyle name="Normal 2 2 3 2 3 4" xfId="2637"/>
    <cellStyle name="Normal 2 2 3 2 3 5" xfId="2902"/>
    <cellStyle name="Normal 2 2 3 2 4" xfId="1088"/>
    <cellStyle name="Normal 2 2 3 2 4 2" xfId="1732"/>
    <cellStyle name="Normal 2 2 3 2 4 2 2" xfId="2473"/>
    <cellStyle name="Normal 2 2 3 2 4 2 3" xfId="2800"/>
    <cellStyle name="Normal 2 2 3 2 4 2 4" xfId="3088"/>
    <cellStyle name="Normal 2 2 3 2 4 3" xfId="1847"/>
    <cellStyle name="Normal 2 2 3 2 4 4" xfId="2638"/>
    <cellStyle name="Normal 2 2 3 2 4 5" xfId="2903"/>
    <cellStyle name="Normal 2 2 3 2 5" xfId="1089"/>
    <cellStyle name="Normal 2 2 3 2 5 2" xfId="1733"/>
    <cellStyle name="Normal 2 2 3 2 5 2 2" xfId="2474"/>
    <cellStyle name="Normal 2 2 3 2 5 2 3" xfId="2801"/>
    <cellStyle name="Normal 2 2 3 2 5 2 4" xfId="3089"/>
    <cellStyle name="Normal 2 2 3 2 5 3" xfId="1848"/>
    <cellStyle name="Normal 2 2 3 2 5 4" xfId="2639"/>
    <cellStyle name="Normal 2 2 3 2 5 5" xfId="2904"/>
    <cellStyle name="Normal 2 2 3 2 6" xfId="1663"/>
    <cellStyle name="Normal 2 2 3 2 6 2" xfId="2450"/>
    <cellStyle name="Normal 2 2 3 2 6 3" xfId="2778"/>
    <cellStyle name="Normal 2 2 3 2 6 4" xfId="3066"/>
    <cellStyle name="Normal 2 2 3 2 7" xfId="1821"/>
    <cellStyle name="Normal 2 2 3 2 8" xfId="2610"/>
    <cellStyle name="Normal 2 2 3 2 9" xfId="2877"/>
    <cellStyle name="Normal 2 2 3 3" xfId="1090"/>
    <cellStyle name="Normal 2 2 3 4" xfId="1091"/>
    <cellStyle name="Normal 2 2 3 5" xfId="1092"/>
    <cellStyle name="Normal 2 2 3 6" xfId="1079"/>
    <cellStyle name="Normal 2 2 3 7" xfId="1956"/>
    <cellStyle name="Normal 2 2 4" xfId="76"/>
    <cellStyle name="Normal 2 2 4 2" xfId="1093"/>
    <cellStyle name="Normal 2 2 4 2 2" xfId="1664"/>
    <cellStyle name="Normal 2 2 4 2 3" xfId="1924"/>
    <cellStyle name="Normal 2 2 4 3" xfId="1734"/>
    <cellStyle name="Normal 2 2 4 4" xfId="1957"/>
    <cellStyle name="Normal 2 2 5" xfId="77"/>
    <cellStyle name="Normal 2 2 5 2" xfId="1095"/>
    <cellStyle name="Normal 2 2 5 3" xfId="1094"/>
    <cellStyle name="Normal 2 2 5 3 2" xfId="1735"/>
    <cellStyle name="Normal 2 2 5 3 2 2" xfId="2475"/>
    <cellStyle name="Normal 2 2 5 3 2 3" xfId="2802"/>
    <cellStyle name="Normal 2 2 5 3 2 4" xfId="3090"/>
    <cellStyle name="Normal 2 2 5 3 3" xfId="1849"/>
    <cellStyle name="Normal 2 2 5 3 4" xfId="2640"/>
    <cellStyle name="Normal 2 2 5 3 5" xfId="2905"/>
    <cellStyle name="Normal 2 2 5 4" xfId="1958"/>
    <cellStyle name="Normal 2 2 6" xfId="78"/>
    <cellStyle name="Normal 2 2 6 2" xfId="1096"/>
    <cellStyle name="Normal 2 2 6 2 2" xfId="1736"/>
    <cellStyle name="Normal 2 2 6 2 2 2" xfId="2476"/>
    <cellStyle name="Normal 2 2 6 2 2 3" xfId="2803"/>
    <cellStyle name="Normal 2 2 6 2 2 4" xfId="3091"/>
    <cellStyle name="Normal 2 2 6 2 3" xfId="1850"/>
    <cellStyle name="Normal 2 2 6 2 4" xfId="2641"/>
    <cellStyle name="Normal 2 2 6 2 5" xfId="2906"/>
    <cellStyle name="Normal 2 2 6 3" xfId="1959"/>
    <cellStyle name="Normal 2 2 7" xfId="79"/>
    <cellStyle name="Normal 2 2 7 2" xfId="1097"/>
    <cellStyle name="Normal 2 2 7 2 2" xfId="1737"/>
    <cellStyle name="Normal 2 2 7 2 2 2" xfId="2477"/>
    <cellStyle name="Normal 2 2 7 2 2 3" xfId="2804"/>
    <cellStyle name="Normal 2 2 7 2 2 4" xfId="3092"/>
    <cellStyle name="Normal 2 2 7 2 3" xfId="1851"/>
    <cellStyle name="Normal 2 2 7 2 4" xfId="2642"/>
    <cellStyle name="Normal 2 2 7 2 5" xfId="2907"/>
    <cellStyle name="Normal 2 2 7 3" xfId="1960"/>
    <cellStyle name="Normal 2 2 8" xfId="1040"/>
    <cellStyle name="Normal 2 2 8 2" xfId="1527"/>
    <cellStyle name="Normal 2 2 8 2 2" xfId="1618"/>
    <cellStyle name="Normal 2 2 8 2 2 2" xfId="2438"/>
    <cellStyle name="Normal 2 2 8 2 2 3" xfId="2769"/>
    <cellStyle name="Normal 2 2 8 2 2 4" xfId="3057"/>
    <cellStyle name="Normal 2 2 8 2 3" xfId="2371"/>
    <cellStyle name="Normal 2 2 8 2 3 2" xfId="2715"/>
    <cellStyle name="Normal 2 2 8 2 3 3" xfId="2996"/>
    <cellStyle name="Normal 2 2 8 2 4" xfId="2017"/>
    <cellStyle name="Normal 2 2 8 3" xfId="1576"/>
    <cellStyle name="Normal 2 2 8 3 2" xfId="2414"/>
    <cellStyle name="Normal 2 2 8 3 3" xfId="2748"/>
    <cellStyle name="Normal 2 2 8 3 4" xfId="3036"/>
    <cellStyle name="Normal 2 2 8 4" xfId="1658"/>
    <cellStyle name="Normal 2 2 8 5" xfId="1925"/>
    <cellStyle name="Normal 2 2 8 6" xfId="2576"/>
    <cellStyle name="Normal 2 2 8 7" xfId="3364"/>
    <cellStyle name="Normal 2 2 9" xfId="1502"/>
    <cellStyle name="Normal 2 2 9 2" xfId="2355"/>
    <cellStyle name="Normal 2 2 9 2 2" xfId="2705"/>
    <cellStyle name="Normal 2 2 9 2 3" xfId="2981"/>
    <cellStyle name="Normal 2 2 9 3" xfId="1954"/>
    <cellStyle name="Normal 2 2 9 4" xfId="2553"/>
    <cellStyle name="Normal 2 2 9 5" xfId="2674"/>
    <cellStyle name="Normal 2 2 9 6" xfId="2946"/>
    <cellStyle name="Normal 2 2 9 7" xfId="3341"/>
    <cellStyle name="Normal 2 20" xfId="80"/>
    <cellStyle name="Normal 2 20 2" xfId="1528"/>
    <cellStyle name="Normal 2 20 2 2" xfId="2372"/>
    <cellStyle name="Normal 2 20 2 3" xfId="2577"/>
    <cellStyle name="Normal 2 20 2 4" xfId="2997"/>
    <cellStyle name="Normal 2 20 2 5" xfId="3365"/>
    <cellStyle name="Normal 2 20 3" xfId="1578"/>
    <cellStyle name="Normal 2 20 3 2" xfId="2416"/>
    <cellStyle name="Normal 2 20 3 3" xfId="2749"/>
    <cellStyle name="Normal 2 20 3 4" xfId="3037"/>
    <cellStyle name="Normal 2 20 4" xfId="1794"/>
    <cellStyle name="Normal 2 20 5" xfId="2517"/>
    <cellStyle name="Normal 2 20 6" xfId="2848"/>
    <cellStyle name="Normal 2 20 7" xfId="3319"/>
    <cellStyle name="Normal 2 21" xfId="81"/>
    <cellStyle name="Normal 2 21 2" xfId="1529"/>
    <cellStyle name="Normal 2 21 2 2" xfId="2373"/>
    <cellStyle name="Normal 2 21 2 3" xfId="2578"/>
    <cellStyle name="Normal 2 21 2 4" xfId="2998"/>
    <cellStyle name="Normal 2 21 2 5" xfId="3366"/>
    <cellStyle name="Normal 2 21 3" xfId="1579"/>
    <cellStyle name="Normal 2 21 3 2" xfId="2417"/>
    <cellStyle name="Normal 2 21 3 3" xfId="2750"/>
    <cellStyle name="Normal 2 21 3 4" xfId="3038"/>
    <cellStyle name="Normal 2 21 4" xfId="1795"/>
    <cellStyle name="Normal 2 21 5" xfId="2518"/>
    <cellStyle name="Normal 2 21 6" xfId="2849"/>
    <cellStyle name="Normal 2 21 7" xfId="3320"/>
    <cellStyle name="Normal 2 22" xfId="52"/>
    <cellStyle name="Normal 2 22 2" xfId="1530"/>
    <cellStyle name="Normal 2 22 2 2" xfId="2374"/>
    <cellStyle name="Normal 2 22 2 3" xfId="2579"/>
    <cellStyle name="Normal 2 22 2 4" xfId="2999"/>
    <cellStyle name="Normal 2 22 2 5" xfId="3367"/>
    <cellStyle name="Normal 2 22 3" xfId="1580"/>
    <cellStyle name="Normal 2 22 3 2" xfId="2418"/>
    <cellStyle name="Normal 2 22 3 3" xfId="2751"/>
    <cellStyle name="Normal 2 22 3 4" xfId="3039"/>
    <cellStyle name="Normal 2 22 4" xfId="1796"/>
    <cellStyle name="Normal 2 22 5" xfId="2519"/>
    <cellStyle name="Normal 2 22 6" xfId="2850"/>
    <cellStyle name="Normal 2 22 7" xfId="3321"/>
    <cellStyle name="Normal 2 23" xfId="54"/>
    <cellStyle name="Normal 2 23 2" xfId="1531"/>
    <cellStyle name="Normal 2 23 2 2" xfId="2375"/>
    <cellStyle name="Normal 2 23 2 3" xfId="2580"/>
    <cellStyle name="Normal 2 23 2 4" xfId="3000"/>
    <cellStyle name="Normal 2 23 2 5" xfId="3368"/>
    <cellStyle name="Normal 2 23 3" xfId="1581"/>
    <cellStyle name="Normal 2 23 3 2" xfId="2419"/>
    <cellStyle name="Normal 2 23 3 3" xfId="2752"/>
    <cellStyle name="Normal 2 23 3 4" xfId="3040"/>
    <cellStyle name="Normal 2 23 4" xfId="1797"/>
    <cellStyle name="Normal 2 23 5" xfId="2520"/>
    <cellStyle name="Normal 2 23 6" xfId="2851"/>
    <cellStyle name="Normal 2 23 7" xfId="3322"/>
    <cellStyle name="Normal 2 24" xfId="22"/>
    <cellStyle name="Normal 2 24 2" xfId="109"/>
    <cellStyle name="Normal 2 24 2 2" xfId="1532"/>
    <cellStyle name="Normal 2 24 2 2 2" xfId="1617"/>
    <cellStyle name="Normal 2 24 2 2 3" xfId="2376"/>
    <cellStyle name="Normal 2 24 2 2 4" xfId="2716"/>
    <cellStyle name="Normal 2 24 2 2 5" xfId="3001"/>
    <cellStyle name="Normal 2 24 2 3" xfId="1582"/>
    <cellStyle name="Normal 2 24 2 3 2" xfId="2420"/>
    <cellStyle name="Normal 2 24 2 3 3" xfId="2753"/>
    <cellStyle name="Normal 2 24 2 3 4" xfId="3041"/>
    <cellStyle name="Normal 2 24 2 4" xfId="1927"/>
    <cellStyle name="Normal 2 24 2 5" xfId="2581"/>
    <cellStyle name="Normal 2 24 2 6" xfId="2929"/>
    <cellStyle name="Normal 2 24 2 7" xfId="3369"/>
    <cellStyle name="Normal 2 24 3" xfId="1926"/>
    <cellStyle name="Normal 2 24 4" xfId="1798"/>
    <cellStyle name="Normal 2 24 5" xfId="2521"/>
    <cellStyle name="Normal 2 24 6" xfId="2852"/>
    <cellStyle name="Normal 2 24 7" xfId="3323"/>
    <cellStyle name="Normal 2 25" xfId="82"/>
    <cellStyle name="Normal 2 25 2" xfId="1533"/>
    <cellStyle name="Normal 2 25 2 2" xfId="2377"/>
    <cellStyle name="Normal 2 25 2 3" xfId="2582"/>
    <cellStyle name="Normal 2 25 2 4" xfId="3002"/>
    <cellStyle name="Normal 2 25 2 5" xfId="3370"/>
    <cellStyle name="Normal 2 25 3" xfId="1583"/>
    <cellStyle name="Normal 2 25 3 2" xfId="2421"/>
    <cellStyle name="Normal 2 25 3 3" xfId="2754"/>
    <cellStyle name="Normal 2 25 3 4" xfId="3042"/>
    <cellStyle name="Normal 2 25 4" xfId="1799"/>
    <cellStyle name="Normal 2 25 5" xfId="2522"/>
    <cellStyle name="Normal 2 25 6" xfId="2853"/>
    <cellStyle name="Normal 2 25 7" xfId="3324"/>
    <cellStyle name="Normal 2 26" xfId="8"/>
    <cellStyle name="Normal 2 26 2" xfId="1657"/>
    <cellStyle name="Normal 2 26 2 2" xfId="2016"/>
    <cellStyle name="Normal 2 26 2 3" xfId="2688"/>
    <cellStyle name="Normal 2 26 2 4" xfId="2961"/>
    <cellStyle name="Normal 2 26 3" xfId="1928"/>
    <cellStyle name="Normal 2 26 4" xfId="1816"/>
    <cellStyle name="Normal 2 26 5" xfId="2605"/>
    <cellStyle name="Normal 2 26 6" xfId="2872"/>
    <cellStyle name="Normal 2 27" xfId="1515"/>
    <cellStyle name="Normal 2 27 2" xfId="1606"/>
    <cellStyle name="Normal 2 27 2 2" xfId="2436"/>
    <cellStyle name="Normal 2 27 2 3" xfId="2767"/>
    <cellStyle name="Normal 2 27 2 4" xfId="3055"/>
    <cellStyle name="Normal 2 28" xfId="1500"/>
    <cellStyle name="Normal 2 28 2" xfId="2353"/>
    <cellStyle name="Normal 2 28 3" xfId="2545"/>
    <cellStyle name="Normal 2 28 4" xfId="2979"/>
    <cellStyle name="Normal 2 28 5" xfId="3339"/>
    <cellStyle name="Normal 2 29" xfId="1549"/>
    <cellStyle name="Normal 2 29 2" xfId="2388"/>
    <cellStyle name="Normal 2 29 3" xfId="2723"/>
    <cellStyle name="Normal 2 29 4" xfId="3011"/>
    <cellStyle name="Normal 2 3" xfId="50"/>
    <cellStyle name="Normal 2 3 10" xfId="2523"/>
    <cellStyle name="Normal 2 3 11" xfId="2854"/>
    <cellStyle name="Normal 2 3 12" xfId="3325"/>
    <cellStyle name="Normal 2 3 2" xfId="110"/>
    <cellStyle name="Normal 2 3 2 2" xfId="1100"/>
    <cellStyle name="Normal 2 3 2 2 2" xfId="1101"/>
    <cellStyle name="Normal 2 3 2 2 2 2" xfId="1102"/>
    <cellStyle name="Normal 2 3 2 2 2 2 2" xfId="1738"/>
    <cellStyle name="Normal 2 3 2 2 2 2 2 2" xfId="2478"/>
    <cellStyle name="Normal 2 3 2 2 2 2 2 3" xfId="2805"/>
    <cellStyle name="Normal 2 3 2 2 2 2 2 4" xfId="3093"/>
    <cellStyle name="Normal 2 3 2 2 2 2 3" xfId="1852"/>
    <cellStyle name="Normal 2 3 2 2 2 2 4" xfId="2643"/>
    <cellStyle name="Normal 2 3 2 2 2 2 5" xfId="2908"/>
    <cellStyle name="Normal 2 3 2 2 3" xfId="1103"/>
    <cellStyle name="Normal 2 3 2 2 3 2" xfId="1739"/>
    <cellStyle name="Normal 2 3 2 2 3 2 2" xfId="2479"/>
    <cellStyle name="Normal 2 3 2 2 3 2 3" xfId="2806"/>
    <cellStyle name="Normal 2 3 2 2 3 2 4" xfId="3094"/>
    <cellStyle name="Normal 2 3 2 2 3 3" xfId="1853"/>
    <cellStyle name="Normal 2 3 2 2 3 4" xfId="2644"/>
    <cellStyle name="Normal 2 3 2 2 3 5" xfId="2909"/>
    <cellStyle name="Normal 2 3 2 2 4" xfId="1104"/>
    <cellStyle name="Normal 2 3 2 2 4 2" xfId="1740"/>
    <cellStyle name="Normal 2 3 2 2 4 2 2" xfId="2480"/>
    <cellStyle name="Normal 2 3 2 2 4 2 3" xfId="2807"/>
    <cellStyle name="Normal 2 3 2 2 4 2 4" xfId="3095"/>
    <cellStyle name="Normal 2 3 2 2 4 3" xfId="1854"/>
    <cellStyle name="Normal 2 3 2 2 4 4" xfId="2645"/>
    <cellStyle name="Normal 2 3 2 2 4 5" xfId="2910"/>
    <cellStyle name="Normal 2 3 2 2 5" xfId="1105"/>
    <cellStyle name="Normal 2 3 2 2 5 2" xfId="1741"/>
    <cellStyle name="Normal 2 3 2 2 5 2 2" xfId="2481"/>
    <cellStyle name="Normal 2 3 2 2 5 2 3" xfId="2808"/>
    <cellStyle name="Normal 2 3 2 2 5 2 4" xfId="3096"/>
    <cellStyle name="Normal 2 3 2 2 5 3" xfId="1855"/>
    <cellStyle name="Normal 2 3 2 2 5 4" xfId="2646"/>
    <cellStyle name="Normal 2 3 2 2 5 5" xfId="2911"/>
    <cellStyle name="Normal 2 3 2 2 6" xfId="1666"/>
    <cellStyle name="Normal 2 3 2 2 6 2" xfId="2451"/>
    <cellStyle name="Normal 2 3 2 2 6 3" xfId="2779"/>
    <cellStyle name="Normal 2 3 2 2 6 4" xfId="3067"/>
    <cellStyle name="Normal 2 3 2 2 7" xfId="1822"/>
    <cellStyle name="Normal 2 3 2 2 8" xfId="2611"/>
    <cellStyle name="Normal 2 3 2 2 9" xfId="2878"/>
    <cellStyle name="Normal 2 3 2 3" xfId="1106"/>
    <cellStyle name="Normal 2 3 2 4" xfId="1107"/>
    <cellStyle name="Normal 2 3 2 5" xfId="1108"/>
    <cellStyle name="Normal 2 3 2 6" xfId="1099"/>
    <cellStyle name="Normal 2 3 2 7" xfId="2347"/>
    <cellStyle name="Normal 2 3 2 7 2" xfId="2702"/>
    <cellStyle name="Normal 2 3 2 7 3" xfId="2976"/>
    <cellStyle name="Normal 2 3 2 8" xfId="2583"/>
    <cellStyle name="Normal 2 3 2 9" xfId="3371"/>
    <cellStyle name="Normal 2 3 3" xfId="1109"/>
    <cellStyle name="Normal 2 3 3 2" xfId="1667"/>
    <cellStyle name="Normal 2 3 3 2 2" xfId="2452"/>
    <cellStyle name="Normal 2 3 3 2 3" xfId="2780"/>
    <cellStyle name="Normal 2 3 3 2 4" xfId="3068"/>
    <cellStyle name="Normal 2 3 3 3" xfId="1823"/>
    <cellStyle name="Normal 2 3 3 4" xfId="2612"/>
    <cellStyle name="Normal 2 3 3 5" xfId="2879"/>
    <cellStyle name="Normal 2 3 4" xfId="1110"/>
    <cellStyle name="Normal 2 3 4 2" xfId="1742"/>
    <cellStyle name="Normal 2 3 4 2 2" xfId="1856"/>
    <cellStyle name="Normal 2 3 4 2 3" xfId="2647"/>
    <cellStyle name="Normal 2 3 4 2 4" xfId="2912"/>
    <cellStyle name="Normal 2 3 4 3" xfId="1665"/>
    <cellStyle name="Normal 2 3 5" xfId="1111"/>
    <cellStyle name="Normal 2 3 5 2" xfId="1743"/>
    <cellStyle name="Normal 2 3 5 2 2" xfId="2482"/>
    <cellStyle name="Normal 2 3 5 2 3" xfId="2809"/>
    <cellStyle name="Normal 2 3 5 2 4" xfId="3097"/>
    <cellStyle name="Normal 2 3 5 3" xfId="1857"/>
    <cellStyle name="Normal 2 3 5 4" xfId="2648"/>
    <cellStyle name="Normal 2 3 5 5" xfId="2913"/>
    <cellStyle name="Normal 2 3 6" xfId="1098"/>
    <cellStyle name="Normal 2 3 6 2" xfId="2336"/>
    <cellStyle name="Normal 2 3 6 3" xfId="1909"/>
    <cellStyle name="Normal 2 3 7" xfId="1534"/>
    <cellStyle name="Normal 2 3 7 2" xfId="1961"/>
    <cellStyle name="Normal 2 3 7 3" xfId="2675"/>
    <cellStyle name="Normal 2 3 7 4" xfId="2947"/>
    <cellStyle name="Normal 2 3 8" xfId="1584"/>
    <cellStyle name="Normal 2 3 8 2" xfId="2422"/>
    <cellStyle name="Normal 2 3 8 3" xfId="2755"/>
    <cellStyle name="Normal 2 3 8 4" xfId="3043"/>
    <cellStyle name="Normal 2 3 9" xfId="1800"/>
    <cellStyle name="Normal 2 4" xfId="23"/>
    <cellStyle name="Normal 2 4 10" xfId="2855"/>
    <cellStyle name="Normal 2 4 11" xfId="3326"/>
    <cellStyle name="Normal 2 4 2" xfId="111"/>
    <cellStyle name="Normal 2 4 2 10" xfId="2880"/>
    <cellStyle name="Normal 2 4 2 11" xfId="3372"/>
    <cellStyle name="Normal 2 4 2 2" xfId="1112"/>
    <cellStyle name="Normal 2 4 2 3" xfId="1535"/>
    <cellStyle name="Normal 2 4 2 3 2" xfId="2378"/>
    <cellStyle name="Normal 2 4 2 3 2 2" xfId="2717"/>
    <cellStyle name="Normal 2 4 2 3 2 3" xfId="3003"/>
    <cellStyle name="Normal 2 4 2 3 3" xfId="2019"/>
    <cellStyle name="Normal 2 4 2 3 4" xfId="2690"/>
    <cellStyle name="Normal 2 4 2 3 5" xfId="2963"/>
    <cellStyle name="Normal 2 4 2 4" xfId="1585"/>
    <cellStyle name="Normal 2 4 2 4 2" xfId="2423"/>
    <cellStyle name="Normal 2 4 2 4 3" xfId="2756"/>
    <cellStyle name="Normal 2 4 2 4 4" xfId="3044"/>
    <cellStyle name="Normal 2 4 2 5" xfId="1668"/>
    <cellStyle name="Normal 2 4 2 5 2" xfId="2453"/>
    <cellStyle name="Normal 2 4 2 5 3" xfId="2781"/>
    <cellStyle name="Normal 2 4 2 5 4" xfId="3069"/>
    <cellStyle name="Normal 2 4 2 6" xfId="2348"/>
    <cellStyle name="Normal 2 4 2 6 2" xfId="2703"/>
    <cellStyle name="Normal 2 4 2 6 3" xfId="2977"/>
    <cellStyle name="Normal 2 4 2 7" xfId="1824"/>
    <cellStyle name="Normal 2 4 2 8" xfId="2584"/>
    <cellStyle name="Normal 2 4 2 9" xfId="2613"/>
    <cellStyle name="Normal 2 4 3" xfId="1113"/>
    <cellStyle name="Normal 2 4 3 2" xfId="2552"/>
    <cellStyle name="Normal 2 4 4" xfId="1114"/>
    <cellStyle name="Normal 2 4 5" xfId="1115"/>
    <cellStyle name="Normal 2 4 5 2" xfId="1745"/>
    <cellStyle name="Normal 2 4 5 2 2" xfId="2483"/>
    <cellStyle name="Normal 2 4 5 2 3" xfId="2810"/>
    <cellStyle name="Normal 2 4 5 2 4" xfId="3098"/>
    <cellStyle name="Normal 2 4 5 3" xfId="1858"/>
    <cellStyle name="Normal 2 4 5 4" xfId="2649"/>
    <cellStyle name="Normal 2 4 5 5" xfId="2914"/>
    <cellStyle name="Normal 2 4 6" xfId="1744"/>
    <cellStyle name="Normal 2 4 7" xfId="1962"/>
    <cellStyle name="Normal 2 4 7 2" xfId="2676"/>
    <cellStyle name="Normal 2 4 7 3" xfId="2948"/>
    <cellStyle name="Normal 2 4 8" xfId="1801"/>
    <cellStyle name="Normal 2 4 9" xfId="2524"/>
    <cellStyle name="Normal 2 5" xfId="83"/>
    <cellStyle name="Normal 2 5 2" xfId="1117"/>
    <cellStyle name="Normal 2 5 2 2" xfId="1746"/>
    <cellStyle name="Normal 2 5 2 3" xfId="1669"/>
    <cellStyle name="Normal 2 5 2 4" xfId="2585"/>
    <cellStyle name="Normal 2 5 2 4 2" xfId="3112"/>
    <cellStyle name="Normal 2 5 2 5" xfId="3373"/>
    <cellStyle name="Normal 2 5 3" xfId="1116"/>
    <cellStyle name="Normal 2 5 4" xfId="1536"/>
    <cellStyle name="Normal 2 5 4 2" xfId="1963"/>
    <cellStyle name="Normal 2 5 4 3" xfId="2677"/>
    <cellStyle name="Normal 2 5 4 4" xfId="2949"/>
    <cellStyle name="Normal 2 5 5" xfId="1586"/>
    <cellStyle name="Normal 2 5 5 2" xfId="2424"/>
    <cellStyle name="Normal 2 5 5 3" xfId="2757"/>
    <cellStyle name="Normal 2 5 5 4" xfId="3045"/>
    <cellStyle name="Normal 2 5 6" xfId="1802"/>
    <cellStyle name="Normal 2 5 7" xfId="2525"/>
    <cellStyle name="Normal 2 5 8" xfId="2856"/>
    <cellStyle name="Normal 2 5 9" xfId="3327"/>
    <cellStyle name="Normal 2 6" xfId="9"/>
    <cellStyle name="Normal 2 6 2" xfId="112"/>
    <cellStyle name="Normal 2 6 2 2" xfId="1118"/>
    <cellStyle name="Normal 2 6 2 2 2" xfId="1604"/>
    <cellStyle name="Normal 2 6 2 3" xfId="1537"/>
    <cellStyle name="Normal 2 6 2 3 2" xfId="2379"/>
    <cellStyle name="Normal 2 6 2 3 3" xfId="2718"/>
    <cellStyle name="Normal 2 6 2 3 4" xfId="3004"/>
    <cellStyle name="Normal 2 6 2 4" xfId="1587"/>
    <cellStyle name="Normal 2 6 2 4 2" xfId="2425"/>
    <cellStyle name="Normal 2 6 2 4 3" xfId="2758"/>
    <cellStyle name="Normal 2 6 2 4 4" xfId="3046"/>
    <cellStyle name="Normal 2 6 2 5" xfId="2329"/>
    <cellStyle name="Normal 2 6 2 5 2" xfId="2699"/>
    <cellStyle name="Normal 2 6 2 5 3" xfId="2973"/>
    <cellStyle name="Normal 2 6 2 6" xfId="2586"/>
    <cellStyle name="Normal 2 6 2 7" xfId="3374"/>
    <cellStyle name="Normal 2 6 3" xfId="1747"/>
    <cellStyle name="Normal 2 6 4" xfId="1964"/>
    <cellStyle name="Normal 2 6 4 2" xfId="2678"/>
    <cellStyle name="Normal 2 6 4 3" xfId="2950"/>
    <cellStyle name="Normal 2 6 5" xfId="1803"/>
    <cellStyle name="Normal 2 6 6" xfId="2526"/>
    <cellStyle name="Normal 2 6 7" xfId="2857"/>
    <cellStyle name="Normal 2 6 8" xfId="3328"/>
    <cellStyle name="Normal 2 7" xfId="84"/>
    <cellStyle name="Normal 2 7 2" xfId="1119"/>
    <cellStyle name="Normal 2 7 2 2" xfId="2587"/>
    <cellStyle name="Normal 2 7 2 3" xfId="3375"/>
    <cellStyle name="Normal 2 7 3" xfId="1538"/>
    <cellStyle name="Normal 2 7 3 2" xfId="1965"/>
    <cellStyle name="Normal 2 7 3 3" xfId="2679"/>
    <cellStyle name="Normal 2 7 3 4" xfId="2951"/>
    <cellStyle name="Normal 2 7 4" xfId="1588"/>
    <cellStyle name="Normal 2 7 4 2" xfId="2426"/>
    <cellStyle name="Normal 2 7 4 3" xfId="2759"/>
    <cellStyle name="Normal 2 7 4 4" xfId="3047"/>
    <cellStyle name="Normal 2 7 5" xfId="1804"/>
    <cellStyle name="Normal 2 7 6" xfId="2527"/>
    <cellStyle name="Normal 2 7 7" xfId="2858"/>
    <cellStyle name="Normal 2 7 8" xfId="3329"/>
    <cellStyle name="Normal 2 8" xfId="10"/>
    <cellStyle name="Normal 2 8 2" xfId="113"/>
    <cellStyle name="Normal 2 8 2 2" xfId="1539"/>
    <cellStyle name="Normal 2 8 2 2 2" xfId="1605"/>
    <cellStyle name="Normal 2 8 2 2 3" xfId="2380"/>
    <cellStyle name="Normal 2 8 2 2 3 2" xfId="2719"/>
    <cellStyle name="Normal 2 8 2 2 3 3" xfId="3005"/>
    <cellStyle name="Normal 2 8 2 3" xfId="1589"/>
    <cellStyle name="Normal 2 8 2 3 2" xfId="2427"/>
    <cellStyle name="Normal 2 8 2 3 3" xfId="2760"/>
    <cellStyle name="Normal 2 8 2 3 4" xfId="3048"/>
    <cellStyle name="Normal 2 8 2 4" xfId="1929"/>
    <cellStyle name="Normal 2 8 2 4 2" xfId="2659"/>
    <cellStyle name="Normal 2 8 2 4 3" xfId="2930"/>
    <cellStyle name="Normal 2 8 2 5" xfId="2588"/>
    <cellStyle name="Normal 2 8 2 6" xfId="3376"/>
    <cellStyle name="Normal 2 8 3" xfId="2312"/>
    <cellStyle name="Normal 2 8 3 2" xfId="2544"/>
    <cellStyle name="Normal 2 8 3 3" xfId="2697"/>
    <cellStyle name="Normal 2 8 3 4" xfId="2971"/>
    <cellStyle name="Normal 2 8 4" xfId="1805"/>
    <cellStyle name="Normal 2 8 5" xfId="2528"/>
    <cellStyle name="Normal 2 8 6" xfId="2859"/>
    <cellStyle name="Normal 2 8 7" xfId="3330"/>
    <cellStyle name="Normal 2 9" xfId="85"/>
    <cellStyle name="Normal 2 9 2" xfId="1120"/>
    <cellStyle name="Normal 2 9 2 2" xfId="2589"/>
    <cellStyle name="Normal 2 9 2 3" xfId="3377"/>
    <cellStyle name="Normal 2 9 3" xfId="1540"/>
    <cellStyle name="Normal 2 9 3 2" xfId="1966"/>
    <cellStyle name="Normal 2 9 3 3" xfId="2680"/>
    <cellStyle name="Normal 2 9 3 4" xfId="2952"/>
    <cellStyle name="Normal 2 9 4" xfId="1590"/>
    <cellStyle name="Normal 2 9 4 2" xfId="2428"/>
    <cellStyle name="Normal 2 9 4 3" xfId="2761"/>
    <cellStyle name="Normal 2 9 4 4" xfId="3049"/>
    <cellStyle name="Normal 2 9 5" xfId="1806"/>
    <cellStyle name="Normal 2 9 6" xfId="2529"/>
    <cellStyle name="Normal 2 9 7" xfId="2860"/>
    <cellStyle name="Normal 2 9 8" xfId="3331"/>
    <cellStyle name="Normal 2_EMEA" xfId="36"/>
    <cellStyle name="Normal 20" xfId="120"/>
    <cellStyle name="Normal 20 2" xfId="1121"/>
    <cellStyle name="Normal 20 2 2" xfId="2593"/>
    <cellStyle name="Normal 20 2 3" xfId="3381"/>
    <cellStyle name="Normal 20 3" xfId="1545"/>
    <cellStyle name="Normal 20 3 2" xfId="1976"/>
    <cellStyle name="Normal 20 3 3" xfId="2684"/>
    <cellStyle name="Normal 20 3 4" xfId="2956"/>
    <cellStyle name="Normal 20 4" xfId="1597"/>
    <cellStyle name="Normal 20 4 2" xfId="2430"/>
    <cellStyle name="Normal 20 4 3" xfId="2762"/>
    <cellStyle name="Normal 20 4 4" xfId="3050"/>
    <cellStyle name="Normal 20 5" xfId="1810"/>
    <cellStyle name="Normal 20 6" xfId="2537"/>
    <cellStyle name="Normal 20 7" xfId="2864"/>
    <cellStyle name="Normal 20 8" xfId="3335"/>
    <cellStyle name="Normal 21" xfId="49"/>
    <cellStyle name="Normal 21 2" xfId="1967"/>
    <cellStyle name="Normal 21 3" xfId="1908"/>
    <cellStyle name="Normal 22" xfId="48"/>
    <cellStyle name="Normal 23" xfId="51"/>
    <cellStyle name="Normal 24" xfId="53"/>
    <cellStyle name="Normal 25" xfId="86"/>
    <cellStyle name="Normal 26" xfId="87"/>
    <cellStyle name="Normal 27" xfId="88"/>
    <cellStyle name="Normal 27 10" xfId="89"/>
    <cellStyle name="Normal 27 11" xfId="1122"/>
    <cellStyle name="Normal 27 2" xfId="90"/>
    <cellStyle name="Normal 27 3" xfId="91"/>
    <cellStyle name="Normal 27 4" xfId="92"/>
    <cellStyle name="Normal 27 5" xfId="93"/>
    <cellStyle name="Normal 27 6" xfId="94"/>
    <cellStyle name="Normal 27 7" xfId="95"/>
    <cellStyle name="Normal 27 8" xfId="96"/>
    <cellStyle name="Normal 27 9" xfId="97"/>
    <cellStyle name="Normal 28" xfId="122"/>
    <cellStyle name="Normal 28 2" xfId="1547"/>
    <cellStyle name="Normal 28 2 2" xfId="2386"/>
    <cellStyle name="Normal 28 2 3" xfId="2595"/>
    <cellStyle name="Normal 28 2 4" xfId="3010"/>
    <cellStyle name="Normal 28 2 5" xfId="3383"/>
    <cellStyle name="Normal 28 3" xfId="1599"/>
    <cellStyle name="Normal 28 3 2" xfId="2432"/>
    <cellStyle name="Normal 28 3 3" xfId="2764"/>
    <cellStyle name="Normal 28 3 4" xfId="3052"/>
    <cellStyle name="Normal 28 4" xfId="1812"/>
    <cellStyle name="Normal 28 5" xfId="2539"/>
    <cellStyle name="Normal 28 6" xfId="2866"/>
    <cellStyle name="Normal 28 7" xfId="3337"/>
    <cellStyle name="Normal 29" xfId="121"/>
    <cellStyle name="Normal 29 2" xfId="1546"/>
    <cellStyle name="Normal 29 2 2" xfId="2385"/>
    <cellStyle name="Normal 29 2 3" xfId="2594"/>
    <cellStyle name="Normal 29 2 4" xfId="3009"/>
    <cellStyle name="Normal 29 2 5" xfId="3382"/>
    <cellStyle name="Normal 29 3" xfId="1598"/>
    <cellStyle name="Normal 29 3 2" xfId="2431"/>
    <cellStyle name="Normal 29 3 3" xfId="2763"/>
    <cellStyle name="Normal 29 3 4" xfId="3051"/>
    <cellStyle name="Normal 29 4" xfId="1811"/>
    <cellStyle name="Normal 29 5" xfId="2538"/>
    <cellStyle name="Normal 29 6" xfId="2865"/>
    <cellStyle name="Normal 29 7" xfId="3336"/>
    <cellStyle name="Normal 3" xfId="7"/>
    <cellStyle name="Normal 3 10" xfId="1968"/>
    <cellStyle name="Normal 3 2" xfId="58"/>
    <cellStyle name="Normal 3 2 2" xfId="118"/>
    <cellStyle name="Normal 3 2 2 2" xfId="1126"/>
    <cellStyle name="Normal 3 2 2 3" xfId="1127"/>
    <cellStyle name="Normal 3 2 2 4" xfId="1125"/>
    <cellStyle name="Normal 3 2 2 4 2" xfId="1930"/>
    <cellStyle name="Normal 3 2 2 4 3" xfId="2660"/>
    <cellStyle name="Normal 3 2 2 4 4" xfId="2931"/>
    <cellStyle name="Normal 3 2 2 5" xfId="1671"/>
    <cellStyle name="Normal 3 2 2 5 2" xfId="2454"/>
    <cellStyle name="Normal 3 2 2 5 3" xfId="2782"/>
    <cellStyle name="Normal 3 2 2 5 4" xfId="3070"/>
    <cellStyle name="Normal 3 2 2 6" xfId="2342"/>
    <cellStyle name="Normal 3 2 2 7" xfId="1825"/>
    <cellStyle name="Normal 3 2 2 8" xfId="2614"/>
    <cellStyle name="Normal 3 2 2 9" xfId="2881"/>
    <cellStyle name="Normal 3 2 3" xfId="1128"/>
    <cellStyle name="Normal 3 2 4" xfId="1129"/>
    <cellStyle name="Normal 3 2 4 2" xfId="1749"/>
    <cellStyle name="Normal 3 2 4 2 2" xfId="2484"/>
    <cellStyle name="Normal 3 2 4 2 3" xfId="2811"/>
    <cellStyle name="Normal 3 2 4 2 4" xfId="3099"/>
    <cellStyle name="Normal 3 2 4 3" xfId="1859"/>
    <cellStyle name="Normal 3 2 4 4" xfId="2650"/>
    <cellStyle name="Normal 3 2 4 5" xfId="2915"/>
    <cellStyle name="Normal 3 2 5" xfId="1130"/>
    <cellStyle name="Normal 3 2 5 2" xfId="1750"/>
    <cellStyle name="Normal 3 2 5 2 2" xfId="2485"/>
    <cellStyle name="Normal 3 2 5 2 3" xfId="2812"/>
    <cellStyle name="Normal 3 2 5 2 4" xfId="3100"/>
    <cellStyle name="Normal 3 2 5 3" xfId="1860"/>
    <cellStyle name="Normal 3 2 5 4" xfId="2651"/>
    <cellStyle name="Normal 3 2 5 5" xfId="2916"/>
    <cellStyle name="Normal 3 2 6" xfId="1131"/>
    <cellStyle name="Normal 3 2 6 2" xfId="1751"/>
    <cellStyle name="Normal 3 2 6 2 2" xfId="2486"/>
    <cellStyle name="Normal 3 2 6 2 3" xfId="2813"/>
    <cellStyle name="Normal 3 2 6 2 4" xfId="3101"/>
    <cellStyle name="Normal 3 2 6 3" xfId="1861"/>
    <cellStyle name="Normal 3 2 6 4" xfId="2652"/>
    <cellStyle name="Normal 3 2 6 5" xfId="2917"/>
    <cellStyle name="Normal 3 2 7" xfId="1124"/>
    <cellStyle name="Normal 3 2 8" xfId="1969"/>
    <cellStyle name="Normal 3 2 9" xfId="2343"/>
    <cellStyle name="Normal 3 3" xfId="98"/>
    <cellStyle name="Normal 3 3 2" xfId="1133"/>
    <cellStyle name="Normal 3 3 2 2" xfId="1134"/>
    <cellStyle name="Normal 3 3 3" xfId="1135"/>
    <cellStyle name="Normal 3 3 4" xfId="1132"/>
    <cellStyle name="Normal 3 3 5" xfId="1970"/>
    <cellStyle name="Normal 3 4" xfId="1136"/>
    <cellStyle name="Normal 3 4 2" xfId="1137"/>
    <cellStyle name="Normal 3 4 2 2" xfId="1138"/>
    <cellStyle name="Normal 3 4 2 3" xfId="1603"/>
    <cellStyle name="Normal 3 4 3" xfId="1139"/>
    <cellStyle name="Normal 3 4 4" xfId="1541"/>
    <cellStyle name="Normal 3 4 4 2" xfId="1752"/>
    <cellStyle name="Normal 3 4 4 3" xfId="2381"/>
    <cellStyle name="Normal 3 5" xfId="1140"/>
    <cellStyle name="Normal 3 5 2" xfId="1141"/>
    <cellStyle name="Normal 3 5 3" xfId="1753"/>
    <cellStyle name="Normal 3 5 4" xfId="2543"/>
    <cellStyle name="Normal 3 6" xfId="1142"/>
    <cellStyle name="Normal 3 6 2" xfId="1143"/>
    <cellStyle name="Normal 3 7" xfId="1144"/>
    <cellStyle name="Normal 3 7 2" xfId="1145"/>
    <cellStyle name="Normal 3 8" xfId="1123"/>
    <cellStyle name="Normal 3 8 2" xfId="1670"/>
    <cellStyle name="Normal 3 8 3" xfId="1931"/>
    <cellStyle name="Normal 3 9" xfId="1748"/>
    <cellStyle name="Normal 30" xfId="102"/>
    <cellStyle name="Normal 30 2" xfId="1505"/>
    <cellStyle name="Normal 30 2 2" xfId="2358"/>
    <cellStyle name="Normal 30 2 3" xfId="2708"/>
    <cellStyle name="Normal 30 2 4" xfId="2984"/>
    <cellStyle name="Normal 30 3" xfId="1555"/>
    <cellStyle name="Normal 30 3 2" xfId="2393"/>
    <cellStyle name="Normal 30 3 3" xfId="2727"/>
    <cellStyle name="Normal 30 3 4" xfId="3015"/>
    <cellStyle name="Normal 30 4" xfId="1773"/>
    <cellStyle name="Normal 30 5" xfId="2556"/>
    <cellStyle name="Normal 30 6" xfId="2827"/>
    <cellStyle name="Normal 30 7" xfId="3344"/>
    <cellStyle name="Normal 31" xfId="117"/>
    <cellStyle name="Normal 31 2" xfId="1504"/>
    <cellStyle name="Normal 31 2 2" xfId="2357"/>
    <cellStyle name="Normal 31 2 2 2" xfId="2707"/>
    <cellStyle name="Normal 31 2 2 3" xfId="2983"/>
    <cellStyle name="Normal 31 2 3" xfId="1977"/>
    <cellStyle name="Normal 31 2 4" xfId="2685"/>
    <cellStyle name="Normal 31 2 5" xfId="2957"/>
    <cellStyle name="Normal 31 3" xfId="1601"/>
    <cellStyle name="Normal 31 3 2" xfId="2434"/>
    <cellStyle name="Normal 31 3 3" xfId="2766"/>
    <cellStyle name="Normal 31 3 4" xfId="3054"/>
    <cellStyle name="Normal 31 4" xfId="1932"/>
    <cellStyle name="Normal 31 5" xfId="1813"/>
    <cellStyle name="Normal 31 6" xfId="2555"/>
    <cellStyle name="Normal 31 7" xfId="2598"/>
    <cellStyle name="Normal 31 8" xfId="2867"/>
    <cellStyle name="Normal 31 9" xfId="3343"/>
    <cellStyle name="Normal 32" xfId="116"/>
    <cellStyle name="Normal 32 2" xfId="1602"/>
    <cellStyle name="Normal 32 2 2" xfId="2435"/>
    <cellStyle name="Normal 32 2 3" xfId="1978"/>
    <cellStyle name="Normal 32 2 4" xfId="2686"/>
    <cellStyle name="Normal 32 2 5" xfId="2958"/>
    <cellStyle name="Normal 32 3" xfId="1571"/>
    <cellStyle name="Normal 32 3 2" xfId="2409"/>
    <cellStyle name="Normal 32 3 3" xfId="2743"/>
    <cellStyle name="Normal 32 3 4" xfId="3031"/>
    <cellStyle name="Normal 32 4" xfId="1933"/>
    <cellStyle name="Normal 32 5" xfId="1814"/>
    <cellStyle name="Normal 32 6" xfId="2541"/>
    <cellStyle name="Normal 32 7" xfId="2532"/>
    <cellStyle name="Normal 32 8" xfId="2868"/>
    <cellStyle name="Normal 33" xfId="115"/>
    <cellStyle name="Normal 33 2" xfId="1600"/>
    <cellStyle name="Normal 33 2 2" xfId="2433"/>
    <cellStyle name="Normal 33 2 2 2" xfId="2765"/>
    <cellStyle name="Normal 33 2 2 3" xfId="3053"/>
    <cellStyle name="Normal 33 2 3" xfId="1979"/>
    <cellStyle name="Normal 33 2 4" xfId="2687"/>
    <cellStyle name="Normal 33 2 5" xfId="2959"/>
    <cellStyle name="Normal 33 3" xfId="1633"/>
    <cellStyle name="Normal 33 3 2" xfId="2446"/>
    <cellStyle name="Normal 33 3 3" xfId="2774"/>
    <cellStyle name="Normal 33 3 4" xfId="3062"/>
    <cellStyle name="Normal 33 4" xfId="1934"/>
    <cellStyle name="Normal 33 5" xfId="1815"/>
    <cellStyle name="Normal 33 6" xfId="2604"/>
    <cellStyle name="Normal 33 7" xfId="2869"/>
    <cellStyle name="Normal 33 8" xfId="3297"/>
    <cellStyle name="Normal 34" xfId="114"/>
    <cellStyle name="Normal 34 2" xfId="3384"/>
    <cellStyle name="Normal 35" xfId="123"/>
    <cellStyle name="Normal 35 2" xfId="3385"/>
    <cellStyle name="Normal 36" xfId="5"/>
    <cellStyle name="Normal 36 2" xfId="1935"/>
    <cellStyle name="Normal 36 3" xfId="2661"/>
    <cellStyle name="Normal 36 4" xfId="2932"/>
    <cellStyle name="Normal 37" xfId="125"/>
    <cellStyle name="Normal 37 2" xfId="1936"/>
    <cellStyle name="Normal 37 3" xfId="2662"/>
    <cellStyle name="Normal 37 4" xfId="2933"/>
    <cellStyle name="Normal 38" xfId="1499"/>
    <cellStyle name="Normal 38 2" xfId="1937"/>
    <cellStyle name="Normal 38 3" xfId="2663"/>
    <cellStyle name="Normal 38 4" xfId="2934"/>
    <cellStyle name="Normal 39" xfId="1548"/>
    <cellStyle name="Normal 39 2" xfId="2387"/>
    <cellStyle name="Normal 39 3" xfId="2308"/>
    <cellStyle name="Normal 4" xfId="12"/>
    <cellStyle name="Normal 4 10" xfId="39"/>
    <cellStyle name="Normal 4 10 2" xfId="1503"/>
    <cellStyle name="Normal 4 10 2 2" xfId="1619"/>
    <cellStyle name="Normal 4 10 2 2 2" xfId="2439"/>
    <cellStyle name="Normal 4 10 2 2 3" xfId="2770"/>
    <cellStyle name="Normal 4 10 2 2 4" xfId="3058"/>
    <cellStyle name="Normal 4 10 2 3" xfId="2356"/>
    <cellStyle name="Normal 4 10 2 4" xfId="2706"/>
    <cellStyle name="Normal 4 10 2 5" xfId="2982"/>
    <cellStyle name="Normal 4 10 3" xfId="1554"/>
    <cellStyle name="Normal 4 10 3 2" xfId="2392"/>
    <cellStyle name="Normal 4 10 3 3" xfId="2726"/>
    <cellStyle name="Normal 4 10 3 4" xfId="3014"/>
    <cellStyle name="Normal 4 10 4" xfId="1938"/>
    <cellStyle name="Normal 4 10 5" xfId="2554"/>
    <cellStyle name="Normal 4 10 6" xfId="2935"/>
    <cellStyle name="Normal 4 10 7" xfId="3342"/>
    <cellStyle name="Normal 4 11" xfId="24"/>
    <cellStyle name="Normal 4 12" xfId="25"/>
    <cellStyle name="Normal 4 13" xfId="26"/>
    <cellStyle name="Normal 4 14" xfId="42"/>
    <cellStyle name="Normal 4 14 2" xfId="1607"/>
    <cellStyle name="Normal 4 14 2 2" xfId="2437"/>
    <cellStyle name="Normal 4 14 2 3" xfId="2768"/>
    <cellStyle name="Normal 4 14 2 4" xfId="3056"/>
    <cellStyle name="Normal 4 15" xfId="1501"/>
    <cellStyle name="Normal 4 15 2" xfId="2354"/>
    <cellStyle name="Normal 4 15 3" xfId="2546"/>
    <cellStyle name="Normal 4 15 4" xfId="2980"/>
    <cellStyle name="Normal 4 15 5" xfId="3340"/>
    <cellStyle name="Normal 4 16" xfId="1550"/>
    <cellStyle name="Normal 4 16 2" xfId="2389"/>
    <cellStyle name="Normal 4 16 3" xfId="2724"/>
    <cellStyle name="Normal 4 16 4" xfId="3012"/>
    <cellStyle name="Normal 4 2" xfId="27"/>
    <cellStyle name="Normal 4 2 2" xfId="1147"/>
    <cellStyle name="Normal 4 2 3" xfId="1146"/>
    <cellStyle name="Normal 4 2 3 2" xfId="1939"/>
    <cellStyle name="Normal 4 2 3 3" xfId="2664"/>
    <cellStyle name="Normal 4 2 3 4" xfId="2936"/>
    <cellStyle name="Normal 4 2 4" xfId="1672"/>
    <cellStyle name="Normal 4 2 4 2" xfId="2455"/>
    <cellStyle name="Normal 4 2 4 3" xfId="2783"/>
    <cellStyle name="Normal 4 2 4 4" xfId="3071"/>
    <cellStyle name="Normal 4 2 5" xfId="1826"/>
    <cellStyle name="Normal 4 2 6" xfId="2615"/>
    <cellStyle name="Normal 4 2 7" xfId="2882"/>
    <cellStyle name="Normal 4 3" xfId="28"/>
    <cellStyle name="Normal 4 3 2" xfId="1148"/>
    <cellStyle name="Normal 4 3 3" xfId="2338"/>
    <cellStyle name="Normal 4 4" xfId="29"/>
    <cellStyle name="Normal 4 5" xfId="30"/>
    <cellStyle name="Normal 4 6" xfId="31"/>
    <cellStyle name="Normal 4 7" xfId="32"/>
    <cellStyle name="Normal 4 8" xfId="33"/>
    <cellStyle name="Normal 4 9" xfId="34"/>
    <cellStyle name="Normal 4_EMEA" xfId="37"/>
    <cellStyle name="Normal 40" xfId="1552"/>
    <cellStyle name="Normal 40 2" xfId="2390"/>
    <cellStyle name="Normal 40 3" xfId="2315"/>
    <cellStyle name="Normal 41" xfId="1623"/>
    <cellStyle name="Normal 41 2" xfId="2442"/>
    <cellStyle name="Normal 41 3" xfId="2318"/>
    <cellStyle name="Normal 42" xfId="1591"/>
    <cellStyle name="Normal 42 2" xfId="2429"/>
    <cellStyle name="Normal 42 3" xfId="2320"/>
    <cellStyle name="Normal 43" xfId="1577"/>
    <cellStyle name="Normal 43 2" xfId="2415"/>
    <cellStyle name="Normal 43 3" xfId="2321"/>
    <cellStyle name="Normal 44" xfId="1622"/>
    <cellStyle name="Normal 44 2" xfId="2441"/>
    <cellStyle name="Normal 44 3" xfId="2323"/>
    <cellStyle name="Normal 45" xfId="1625"/>
    <cellStyle name="Normal 45 2" xfId="2444"/>
    <cellStyle name="Normal 45 3" xfId="2332"/>
    <cellStyle name="Normal 46" xfId="1624"/>
    <cellStyle name="Normal 46 2" xfId="2443"/>
    <cellStyle name="Normal 46 2 2" xfId="2772"/>
    <cellStyle name="Normal 46 2 3" xfId="3060"/>
    <cellStyle name="Normal 46 3" xfId="2328"/>
    <cellStyle name="Normal 47" xfId="1768"/>
    <cellStyle name="Normal 47 2" xfId="2490"/>
    <cellStyle name="Normal 47 2 2" xfId="2817"/>
    <cellStyle name="Normal 47 2 3" xfId="3105"/>
    <cellStyle name="Normal 47 3" xfId="2334"/>
    <cellStyle name="Normal 48" xfId="2335"/>
    <cellStyle name="Normal 49" xfId="2339"/>
    <cellStyle name="Normal 49 2" xfId="3254"/>
    <cellStyle name="Normal 5" xfId="6"/>
    <cellStyle name="Normal 5 2" xfId="119"/>
    <cellStyle name="Normal 5 2 2" xfId="1149"/>
    <cellStyle name="Normal 5 2 3" xfId="2346"/>
    <cellStyle name="Normal 5 3" xfId="1150"/>
    <cellStyle name="Normal 5 3 2" xfId="3113"/>
    <cellStyle name="Normal 5 4" xfId="1971"/>
    <cellStyle name="Normal 50" xfId="1770"/>
    <cellStyle name="Normal 50 2" xfId="3106"/>
    <cellStyle name="Normal 51" xfId="2495"/>
    <cellStyle name="Normal 51 2" xfId="3256"/>
    <cellStyle name="Normal 52" xfId="2542"/>
    <cellStyle name="Normal 52 2" xfId="3295"/>
    <cellStyle name="Normal 53" xfId="2597"/>
    <cellStyle name="Normal 54" xfId="2603"/>
    <cellStyle name="Normal 55" xfId="2602"/>
    <cellStyle name="Normal 56" xfId="2600"/>
    <cellStyle name="Normal 57" xfId="2530"/>
    <cellStyle name="Normal 58" xfId="2596"/>
    <cellStyle name="Normal 59" xfId="2599"/>
    <cellStyle name="Normal 6" xfId="43"/>
    <cellStyle name="Normal 6 2" xfId="45"/>
    <cellStyle name="Normal 6 2 2" xfId="1151"/>
    <cellStyle name="Normal 6 2 3" xfId="2324"/>
    <cellStyle name="Normal 6 3" xfId="35"/>
    <cellStyle name="Normal 6 4" xfId="1972"/>
    <cellStyle name="Normal 6 5" xfId="2351"/>
    <cellStyle name="Normal 6 5 2" xfId="2704"/>
    <cellStyle name="Normal 6 5 3" xfId="2978"/>
    <cellStyle name="Normal 60" xfId="2601"/>
    <cellStyle name="Normal 61" xfId="2656"/>
    <cellStyle name="Normal 62" xfId="2621"/>
    <cellStyle name="Normal 63" xfId="2824"/>
    <cellStyle name="Normal 64" xfId="2922"/>
    <cellStyle name="Normal 65" xfId="2960"/>
    <cellStyle name="Normal 66" xfId="2968"/>
    <cellStyle name="Normal 67" xfId="3296"/>
    <cellStyle name="Normal 68" xfId="3338"/>
    <cellStyle name="Normal 69" xfId="3386"/>
    <cellStyle name="Normal 7" xfId="99"/>
    <cellStyle name="Normal 7 2" xfId="1153"/>
    <cellStyle name="Normal 7 2 2" xfId="1674"/>
    <cellStyle name="Normal 7 2 2 2" xfId="2456"/>
    <cellStyle name="Normal 7 2 2 3" xfId="2784"/>
    <cellStyle name="Normal 7 2 2 4" xfId="3072"/>
    <cellStyle name="Normal 7 2 3" xfId="1828"/>
    <cellStyle name="Normal 7 2 4" xfId="2590"/>
    <cellStyle name="Normal 7 2 5" xfId="2617"/>
    <cellStyle name="Normal 7 2 6" xfId="2884"/>
    <cellStyle name="Normal 7 2 7" xfId="3378"/>
    <cellStyle name="Normal 7 3" xfId="1152"/>
    <cellStyle name="Normal 7 3 2" xfId="1673"/>
    <cellStyle name="Normal 7 3 2 2" xfId="2020"/>
    <cellStyle name="Normal 7 3 2 3" xfId="2691"/>
    <cellStyle name="Normal 7 3 2 4" xfId="2964"/>
    <cellStyle name="Normal 7 3 3" xfId="1940"/>
    <cellStyle name="Normal 7 3 4" xfId="1827"/>
    <cellStyle name="Normal 7 3 5" xfId="2616"/>
    <cellStyle name="Normal 7 3 6" xfId="2883"/>
    <cellStyle name="Normal 7 4" xfId="1542"/>
    <cellStyle name="Normal 7 4 2" xfId="1754"/>
    <cellStyle name="Normal 7 4 3" xfId="2382"/>
    <cellStyle name="Normal 7 4 3 2" xfId="2720"/>
    <cellStyle name="Normal 7 4 3 3" xfId="3006"/>
    <cellStyle name="Normal 7 5" xfId="1593"/>
    <cellStyle name="Normal 7 5 2" xfId="1973"/>
    <cellStyle name="Normal 7 5 3" xfId="2681"/>
    <cellStyle name="Normal 7 5 4" xfId="2953"/>
    <cellStyle name="Normal 7 6" xfId="1807"/>
    <cellStyle name="Normal 7 7" xfId="2534"/>
    <cellStyle name="Normal 7 8" xfId="2861"/>
    <cellStyle name="Normal 7 9" xfId="3332"/>
    <cellStyle name="Normal 70" xfId="3389"/>
    <cellStyle name="Normal 71" xfId="3387"/>
    <cellStyle name="Normal 72" xfId="3388"/>
    <cellStyle name="Normal 8" xfId="100"/>
    <cellStyle name="Normal 8 2" xfId="1154"/>
    <cellStyle name="Normal 8 2 2" xfId="1675"/>
    <cellStyle name="Normal 8 2 2 2" xfId="2021"/>
    <cellStyle name="Normal 8 2 2 3" xfId="2692"/>
    <cellStyle name="Normal 8 2 2 4" xfId="2965"/>
    <cellStyle name="Normal 8 2 3" xfId="1941"/>
    <cellStyle name="Normal 8 2 4" xfId="1829"/>
    <cellStyle name="Normal 8 2 5" xfId="2591"/>
    <cellStyle name="Normal 8 2 6" xfId="2618"/>
    <cellStyle name="Normal 8 2 7" xfId="2885"/>
    <cellStyle name="Normal 8 2 8" xfId="3379"/>
    <cellStyle name="Normal 8 3" xfId="1543"/>
    <cellStyle name="Normal 8 3 2" xfId="1755"/>
    <cellStyle name="Normal 8 3 3" xfId="2383"/>
    <cellStyle name="Normal 8 3 3 2" xfId="2721"/>
    <cellStyle name="Normal 8 3 3 3" xfId="3007"/>
    <cellStyle name="Normal 8 4" xfId="1594"/>
    <cellStyle name="Normal 8 4 2" xfId="1974"/>
    <cellStyle name="Normal 8 4 3" xfId="2682"/>
    <cellStyle name="Normal 8 4 4" xfId="2954"/>
    <cellStyle name="Normal 8 5" xfId="1808"/>
    <cellStyle name="Normal 8 6" xfId="2535"/>
    <cellStyle name="Normal 8 7" xfId="2862"/>
    <cellStyle name="Normal 8 8" xfId="3333"/>
    <cellStyle name="Normal 9" xfId="101"/>
    <cellStyle name="Normal 9 2" xfId="1155"/>
    <cellStyle name="Normal 9 2 2" xfId="1676"/>
    <cellStyle name="Normal 9 2 2 2" xfId="2022"/>
    <cellStyle name="Normal 9 2 2 3" xfId="2693"/>
    <cellStyle name="Normal 9 2 2 4" xfId="2966"/>
    <cellStyle name="Normal 9 2 3" xfId="1942"/>
    <cellStyle name="Normal 9 2 4" xfId="1830"/>
    <cellStyle name="Normal 9 2 5" xfId="2592"/>
    <cellStyle name="Normal 9 2 6" xfId="2619"/>
    <cellStyle name="Normal 9 2 7" xfId="2886"/>
    <cellStyle name="Normal 9 2 8" xfId="3380"/>
    <cellStyle name="Normal 9 3" xfId="1544"/>
    <cellStyle name="Normal 9 3 2" xfId="1756"/>
    <cellStyle name="Normal 9 3 3" xfId="2384"/>
    <cellStyle name="Normal 9 3 3 2" xfId="2722"/>
    <cellStyle name="Normal 9 3 3 3" xfId="3008"/>
    <cellStyle name="Normal 9 4" xfId="1595"/>
    <cellStyle name="Normal 9 4 2" xfId="1975"/>
    <cellStyle name="Normal 9 4 3" xfId="2683"/>
    <cellStyle name="Normal 9 4 4" xfId="2955"/>
    <cellStyle name="Normal 9 5" xfId="1809"/>
    <cellStyle name="Normal 9 6" xfId="2536"/>
    <cellStyle name="Normal 9 7" xfId="2863"/>
    <cellStyle name="Normal 9 8" xfId="3334"/>
    <cellStyle name="Normal_Sheet6" xfId="41"/>
    <cellStyle name="Normalny 2" xfId="2496"/>
    <cellStyle name="Normalny 2 2" xfId="3298"/>
    <cellStyle name="Note 10" xfId="1156"/>
    <cellStyle name="Note 10 2" xfId="1157"/>
    <cellStyle name="Note 10 2 2" xfId="1881"/>
    <cellStyle name="Note 10 2 2 2" xfId="3134"/>
    <cellStyle name="Note 10 2 3" xfId="2024"/>
    <cellStyle name="Note 10 3" xfId="1158"/>
    <cellStyle name="Note 10 3 2" xfId="2132"/>
    <cellStyle name="Note 10 4" xfId="1159"/>
    <cellStyle name="Note 10 4 2" xfId="2133"/>
    <cellStyle name="Note 10 5" xfId="1160"/>
    <cellStyle name="Note 10 5 2" xfId="2134"/>
    <cellStyle name="Note 10 6" xfId="2023"/>
    <cellStyle name="Note 2" xfId="1161"/>
    <cellStyle name="Note 2 2" xfId="1162"/>
    <cellStyle name="Note 2 2 2" xfId="1882"/>
    <cellStyle name="Note 2 2 2 2" xfId="3135"/>
    <cellStyle name="Note 2 2 3" xfId="2026"/>
    <cellStyle name="Note 2 3" xfId="1163"/>
    <cellStyle name="Note 2 3 2" xfId="2135"/>
    <cellStyle name="Note 2 4" xfId="1164"/>
    <cellStyle name="Note 2 4 2" xfId="2136"/>
    <cellStyle name="Note 2 5" xfId="1165"/>
    <cellStyle name="Note 2 5 2" xfId="2137"/>
    <cellStyle name="Note 2 6" xfId="1757"/>
    <cellStyle name="Note 2 7" xfId="2025"/>
    <cellStyle name="Note 3" xfId="1166"/>
    <cellStyle name="Note 3 2" xfId="1167"/>
    <cellStyle name="Note 3 2 2" xfId="1883"/>
    <cellStyle name="Note 3 2 2 2" xfId="3136"/>
    <cellStyle name="Note 3 2 3" xfId="2028"/>
    <cellStyle name="Note 3 3" xfId="1168"/>
    <cellStyle name="Note 3 3 2" xfId="2138"/>
    <cellStyle name="Note 3 4" xfId="1169"/>
    <cellStyle name="Note 3 4 2" xfId="2139"/>
    <cellStyle name="Note 3 5" xfId="1170"/>
    <cellStyle name="Note 3 5 2" xfId="2140"/>
    <cellStyle name="Note 3 6" xfId="2027"/>
    <cellStyle name="Note 4" xfId="1171"/>
    <cellStyle name="Note 4 2" xfId="1172"/>
    <cellStyle name="Note 4 2 2" xfId="1884"/>
    <cellStyle name="Note 4 2 2 2" xfId="3137"/>
    <cellStyle name="Note 4 2 3" xfId="2030"/>
    <cellStyle name="Note 4 3" xfId="1173"/>
    <cellStyle name="Note 4 3 2" xfId="2141"/>
    <cellStyle name="Note 4 4" xfId="1174"/>
    <cellStyle name="Note 4 4 2" xfId="2142"/>
    <cellStyle name="Note 4 5" xfId="1175"/>
    <cellStyle name="Note 4 5 2" xfId="2143"/>
    <cellStyle name="Note 4 6" xfId="2029"/>
    <cellStyle name="Note 5" xfId="1176"/>
    <cellStyle name="Note 5 2" xfId="1177"/>
    <cellStyle name="Note 5 2 2" xfId="1885"/>
    <cellStyle name="Note 5 2 2 2" xfId="3138"/>
    <cellStyle name="Note 5 2 3" xfId="2032"/>
    <cellStyle name="Note 5 3" xfId="1178"/>
    <cellStyle name="Note 5 3 2" xfId="2144"/>
    <cellStyle name="Note 5 4" xfId="1179"/>
    <cellStyle name="Note 5 4 2" xfId="2145"/>
    <cellStyle name="Note 5 5" xfId="1180"/>
    <cellStyle name="Note 5 5 2" xfId="2146"/>
    <cellStyle name="Note 5 6" xfId="2031"/>
    <cellStyle name="Note 6" xfId="1181"/>
    <cellStyle name="Note 6 2" xfId="1182"/>
    <cellStyle name="Note 6 2 2" xfId="1886"/>
    <cellStyle name="Note 6 2 2 2" xfId="3139"/>
    <cellStyle name="Note 6 2 3" xfId="2034"/>
    <cellStyle name="Note 6 3" xfId="1183"/>
    <cellStyle name="Note 6 3 2" xfId="2147"/>
    <cellStyle name="Note 6 4" xfId="1184"/>
    <cellStyle name="Note 6 4 2" xfId="2148"/>
    <cellStyle name="Note 6 5" xfId="1185"/>
    <cellStyle name="Note 6 5 2" xfId="2149"/>
    <cellStyle name="Note 6 6" xfId="2033"/>
    <cellStyle name="Note 7" xfId="1186"/>
    <cellStyle name="Note 7 2" xfId="1187"/>
    <cellStyle name="Note 7 2 2" xfId="1887"/>
    <cellStyle name="Note 7 2 2 2" xfId="3140"/>
    <cellStyle name="Note 7 2 3" xfId="2036"/>
    <cellStyle name="Note 7 3" xfId="1188"/>
    <cellStyle name="Note 7 3 2" xfId="2150"/>
    <cellStyle name="Note 7 4" xfId="1189"/>
    <cellStyle name="Note 7 4 2" xfId="2151"/>
    <cellStyle name="Note 7 5" xfId="1190"/>
    <cellStyle name="Note 7 5 2" xfId="2152"/>
    <cellStyle name="Note 7 6" xfId="2035"/>
    <cellStyle name="Note 8" xfId="1191"/>
    <cellStyle name="Note 8 2" xfId="1192"/>
    <cellStyle name="Note 8 2 2" xfId="1888"/>
    <cellStyle name="Note 8 2 2 2" xfId="3141"/>
    <cellStyle name="Note 8 2 3" xfId="2038"/>
    <cellStyle name="Note 8 3" xfId="1193"/>
    <cellStyle name="Note 8 3 2" xfId="2153"/>
    <cellStyle name="Note 8 4" xfId="1194"/>
    <cellStyle name="Note 8 4 2" xfId="2154"/>
    <cellStyle name="Note 8 5" xfId="1195"/>
    <cellStyle name="Note 8 5 2" xfId="2155"/>
    <cellStyle name="Note 8 6" xfId="2037"/>
    <cellStyle name="Note 9" xfId="1196"/>
    <cellStyle name="Note 9 2" xfId="1197"/>
    <cellStyle name="Note 9 2 2" xfId="1889"/>
    <cellStyle name="Note 9 2 2 2" xfId="3142"/>
    <cellStyle name="Note 9 2 3" xfId="2040"/>
    <cellStyle name="Note 9 3" xfId="1198"/>
    <cellStyle name="Note 9 3 2" xfId="2156"/>
    <cellStyle name="Note 9 4" xfId="1199"/>
    <cellStyle name="Note 9 4 2" xfId="2157"/>
    <cellStyle name="Note 9 5" xfId="1200"/>
    <cellStyle name="Note 9 5 2" xfId="2158"/>
    <cellStyle name="Note 9 6" xfId="2039"/>
    <cellStyle name="Œ…‹æØ‚è [0.00]_# of Branches '98 to '01" xfId="1201"/>
    <cellStyle name="Œ…‹æØ‚è_# of Branches '98 to '01" xfId="1202"/>
    <cellStyle name="Output 10" xfId="1203"/>
    <cellStyle name="Output 10 2" xfId="1204"/>
    <cellStyle name="Output 10 2 2" xfId="1890"/>
    <cellStyle name="Output 10 2 2 2" xfId="3143"/>
    <cellStyle name="Output 10 2 3" xfId="2042"/>
    <cellStyle name="Output 10 2 3 2" xfId="3163"/>
    <cellStyle name="Output 10 2 4" xfId="2216"/>
    <cellStyle name="Output 10 3" xfId="1205"/>
    <cellStyle name="Output 10 3 2" xfId="2159"/>
    <cellStyle name="Output 10 3 2 2" xfId="3198"/>
    <cellStyle name="Output 10 3 3" xfId="2252"/>
    <cellStyle name="Output 10 4" xfId="1206"/>
    <cellStyle name="Output 10 4 2" xfId="2160"/>
    <cellStyle name="Output 10 4 2 2" xfId="3199"/>
    <cellStyle name="Output 10 4 3" xfId="2253"/>
    <cellStyle name="Output 10 5" xfId="1207"/>
    <cellStyle name="Output 10 5 2" xfId="2161"/>
    <cellStyle name="Output 10 5 2 2" xfId="3200"/>
    <cellStyle name="Output 10 5 3" xfId="2254"/>
    <cellStyle name="Output 10 6" xfId="2041"/>
    <cellStyle name="Output 10 6 2" xfId="3162"/>
    <cellStyle name="Output 10 7" xfId="2215"/>
    <cellStyle name="Output 2" xfId="1208"/>
    <cellStyle name="Output 2 2" xfId="1209"/>
    <cellStyle name="Output 2 2 2" xfId="1891"/>
    <cellStyle name="Output 2 2 2 2" xfId="3144"/>
    <cellStyle name="Output 2 2 3" xfId="2044"/>
    <cellStyle name="Output 2 2 3 2" xfId="3165"/>
    <cellStyle name="Output 2 2 4" xfId="2218"/>
    <cellStyle name="Output 2 3" xfId="1210"/>
    <cellStyle name="Output 2 3 2" xfId="2162"/>
    <cellStyle name="Output 2 3 2 2" xfId="3201"/>
    <cellStyle name="Output 2 3 3" xfId="2255"/>
    <cellStyle name="Output 2 4" xfId="1211"/>
    <cellStyle name="Output 2 4 2" xfId="2163"/>
    <cellStyle name="Output 2 4 2 2" xfId="3202"/>
    <cellStyle name="Output 2 4 3" xfId="2256"/>
    <cellStyle name="Output 2 5" xfId="1212"/>
    <cellStyle name="Output 2 5 2" xfId="2164"/>
    <cellStyle name="Output 2 5 2 2" xfId="3203"/>
    <cellStyle name="Output 2 5 3" xfId="2257"/>
    <cellStyle name="Output 2 6" xfId="1758"/>
    <cellStyle name="Output 2 7" xfId="2043"/>
    <cellStyle name="Output 2 7 2" xfId="3164"/>
    <cellStyle name="Output 2 8" xfId="2217"/>
    <cellStyle name="Output 3" xfId="1213"/>
    <cellStyle name="Output 3 2" xfId="1214"/>
    <cellStyle name="Output 3 2 2" xfId="1892"/>
    <cellStyle name="Output 3 2 2 2" xfId="3145"/>
    <cellStyle name="Output 3 2 3" xfId="2046"/>
    <cellStyle name="Output 3 2 3 2" xfId="3167"/>
    <cellStyle name="Output 3 2 4" xfId="2220"/>
    <cellStyle name="Output 3 3" xfId="1215"/>
    <cellStyle name="Output 3 3 2" xfId="2165"/>
    <cellStyle name="Output 3 3 2 2" xfId="3204"/>
    <cellStyle name="Output 3 3 3" xfId="2258"/>
    <cellStyle name="Output 3 4" xfId="1216"/>
    <cellStyle name="Output 3 4 2" xfId="2166"/>
    <cellStyle name="Output 3 4 2 2" xfId="3205"/>
    <cellStyle name="Output 3 4 3" xfId="2259"/>
    <cellStyle name="Output 3 5" xfId="1217"/>
    <cellStyle name="Output 3 5 2" xfId="2167"/>
    <cellStyle name="Output 3 5 2 2" xfId="3206"/>
    <cellStyle name="Output 3 5 3" xfId="2260"/>
    <cellStyle name="Output 3 6" xfId="2045"/>
    <cellStyle name="Output 3 6 2" xfId="3166"/>
    <cellStyle name="Output 3 7" xfId="2219"/>
    <cellStyle name="Output 4" xfId="1218"/>
    <cellStyle name="Output 4 2" xfId="1219"/>
    <cellStyle name="Output 4 2 2" xfId="1893"/>
    <cellStyle name="Output 4 2 2 2" xfId="3146"/>
    <cellStyle name="Output 4 2 3" xfId="2048"/>
    <cellStyle name="Output 4 2 3 2" xfId="3169"/>
    <cellStyle name="Output 4 2 4" xfId="2222"/>
    <cellStyle name="Output 4 3" xfId="1220"/>
    <cellStyle name="Output 4 3 2" xfId="2168"/>
    <cellStyle name="Output 4 3 2 2" xfId="3207"/>
    <cellStyle name="Output 4 3 3" xfId="2261"/>
    <cellStyle name="Output 4 4" xfId="1221"/>
    <cellStyle name="Output 4 4 2" xfId="2169"/>
    <cellStyle name="Output 4 4 2 2" xfId="3208"/>
    <cellStyle name="Output 4 4 3" xfId="2262"/>
    <cellStyle name="Output 4 5" xfId="1222"/>
    <cellStyle name="Output 4 5 2" xfId="2170"/>
    <cellStyle name="Output 4 5 2 2" xfId="3209"/>
    <cellStyle name="Output 4 5 3" xfId="2263"/>
    <cellStyle name="Output 4 6" xfId="2047"/>
    <cellStyle name="Output 4 6 2" xfId="3168"/>
    <cellStyle name="Output 4 7" xfId="2221"/>
    <cellStyle name="Output 5" xfId="1223"/>
    <cellStyle name="Output 5 2" xfId="1224"/>
    <cellStyle name="Output 5 2 2" xfId="1894"/>
    <cellStyle name="Output 5 2 2 2" xfId="3147"/>
    <cellStyle name="Output 5 2 3" xfId="2050"/>
    <cellStyle name="Output 5 2 3 2" xfId="3171"/>
    <cellStyle name="Output 5 2 4" xfId="2224"/>
    <cellStyle name="Output 5 3" xfId="1225"/>
    <cellStyle name="Output 5 3 2" xfId="2171"/>
    <cellStyle name="Output 5 3 2 2" xfId="3210"/>
    <cellStyle name="Output 5 3 3" xfId="2264"/>
    <cellStyle name="Output 5 4" xfId="1226"/>
    <cellStyle name="Output 5 4 2" xfId="2172"/>
    <cellStyle name="Output 5 4 2 2" xfId="3211"/>
    <cellStyle name="Output 5 4 3" xfId="2265"/>
    <cellStyle name="Output 5 5" xfId="1227"/>
    <cellStyle name="Output 5 5 2" xfId="2173"/>
    <cellStyle name="Output 5 5 2 2" xfId="3212"/>
    <cellStyle name="Output 5 5 3" xfId="2266"/>
    <cellStyle name="Output 5 6" xfId="2049"/>
    <cellStyle name="Output 5 6 2" xfId="3170"/>
    <cellStyle name="Output 5 7" xfId="2223"/>
    <cellStyle name="Output 6" xfId="1228"/>
    <cellStyle name="Output 6 2" xfId="1229"/>
    <cellStyle name="Output 6 2 2" xfId="1895"/>
    <cellStyle name="Output 6 2 2 2" xfId="3148"/>
    <cellStyle name="Output 6 2 3" xfId="2052"/>
    <cellStyle name="Output 6 2 3 2" xfId="3173"/>
    <cellStyle name="Output 6 2 4" xfId="2226"/>
    <cellStyle name="Output 6 3" xfId="1230"/>
    <cellStyle name="Output 6 3 2" xfId="2174"/>
    <cellStyle name="Output 6 3 2 2" xfId="3213"/>
    <cellStyle name="Output 6 3 3" xfId="2267"/>
    <cellStyle name="Output 6 4" xfId="1231"/>
    <cellStyle name="Output 6 4 2" xfId="2175"/>
    <cellStyle name="Output 6 4 2 2" xfId="3214"/>
    <cellStyle name="Output 6 4 3" xfId="2268"/>
    <cellStyle name="Output 6 5" xfId="1232"/>
    <cellStyle name="Output 6 5 2" xfId="2176"/>
    <cellStyle name="Output 6 5 2 2" xfId="3215"/>
    <cellStyle name="Output 6 5 3" xfId="2269"/>
    <cellStyle name="Output 6 6" xfId="2051"/>
    <cellStyle name="Output 6 6 2" xfId="3172"/>
    <cellStyle name="Output 6 7" xfId="2225"/>
    <cellStyle name="Output 7" xfId="1233"/>
    <cellStyle name="Output 7 2" xfId="1234"/>
    <cellStyle name="Output 7 2 2" xfId="1896"/>
    <cellStyle name="Output 7 2 2 2" xfId="3149"/>
    <cellStyle name="Output 7 2 3" xfId="2054"/>
    <cellStyle name="Output 7 2 3 2" xfId="3175"/>
    <cellStyle name="Output 7 2 4" xfId="2228"/>
    <cellStyle name="Output 7 3" xfId="1235"/>
    <cellStyle name="Output 7 3 2" xfId="2177"/>
    <cellStyle name="Output 7 3 2 2" xfId="3216"/>
    <cellStyle name="Output 7 3 3" xfId="2270"/>
    <cellStyle name="Output 7 4" xfId="1236"/>
    <cellStyle name="Output 7 4 2" xfId="2178"/>
    <cellStyle name="Output 7 4 2 2" xfId="3217"/>
    <cellStyle name="Output 7 4 3" xfId="2271"/>
    <cellStyle name="Output 7 5" xfId="1237"/>
    <cellStyle name="Output 7 5 2" xfId="2179"/>
    <cellStyle name="Output 7 5 2 2" xfId="3218"/>
    <cellStyle name="Output 7 5 3" xfId="2272"/>
    <cellStyle name="Output 7 6" xfId="2053"/>
    <cellStyle name="Output 7 6 2" xfId="3174"/>
    <cellStyle name="Output 7 7" xfId="2227"/>
    <cellStyle name="Output 8" xfId="1238"/>
    <cellStyle name="Output 8 2" xfId="1239"/>
    <cellStyle name="Output 8 2 2" xfId="1897"/>
    <cellStyle name="Output 8 2 2 2" xfId="3150"/>
    <cellStyle name="Output 8 2 3" xfId="2056"/>
    <cellStyle name="Output 8 2 3 2" xfId="3177"/>
    <cellStyle name="Output 8 2 4" xfId="2230"/>
    <cellStyle name="Output 8 3" xfId="1240"/>
    <cellStyle name="Output 8 3 2" xfId="2180"/>
    <cellStyle name="Output 8 3 2 2" xfId="3219"/>
    <cellStyle name="Output 8 3 3" xfId="2273"/>
    <cellStyle name="Output 8 4" xfId="1241"/>
    <cellStyle name="Output 8 4 2" xfId="2181"/>
    <cellStyle name="Output 8 4 2 2" xfId="3220"/>
    <cellStyle name="Output 8 4 3" xfId="2274"/>
    <cellStyle name="Output 8 5" xfId="1242"/>
    <cellStyle name="Output 8 5 2" xfId="2182"/>
    <cellStyle name="Output 8 5 2 2" xfId="3221"/>
    <cellStyle name="Output 8 5 3" xfId="2275"/>
    <cellStyle name="Output 8 6" xfId="2055"/>
    <cellStyle name="Output 8 6 2" xfId="3176"/>
    <cellStyle name="Output 8 7" xfId="2229"/>
    <cellStyle name="Output 9" xfId="1243"/>
    <cellStyle name="Output 9 2" xfId="1244"/>
    <cellStyle name="Output 9 2 2" xfId="1898"/>
    <cellStyle name="Output 9 2 2 2" xfId="3151"/>
    <cellStyle name="Output 9 2 3" xfId="2058"/>
    <cellStyle name="Output 9 2 3 2" xfId="3179"/>
    <cellStyle name="Output 9 2 4" xfId="2232"/>
    <cellStyle name="Output 9 3" xfId="1245"/>
    <cellStyle name="Output 9 3 2" xfId="2183"/>
    <cellStyle name="Output 9 3 2 2" xfId="3222"/>
    <cellStyle name="Output 9 3 3" xfId="2276"/>
    <cellStyle name="Output 9 4" xfId="1246"/>
    <cellStyle name="Output 9 4 2" xfId="2184"/>
    <cellStyle name="Output 9 4 2 2" xfId="3223"/>
    <cellStyle name="Output 9 4 3" xfId="2277"/>
    <cellStyle name="Output 9 5" xfId="1247"/>
    <cellStyle name="Output 9 5 2" xfId="2185"/>
    <cellStyle name="Output 9 5 2 2" xfId="3224"/>
    <cellStyle name="Output 9 5 3" xfId="2278"/>
    <cellStyle name="Output 9 6" xfId="2057"/>
    <cellStyle name="Output 9 6 2" xfId="3178"/>
    <cellStyle name="Output 9 7" xfId="2231"/>
    <cellStyle name="Page Number" xfId="1248"/>
    <cellStyle name="per.style" xfId="1249"/>
    <cellStyle name="Percent" xfId="4" builtinId="5"/>
    <cellStyle name="Percent [0]" xfId="1250"/>
    <cellStyle name="Percent [0] 10" xfId="1251"/>
    <cellStyle name="Percent [0] 11" xfId="1252"/>
    <cellStyle name="Percent [0] 12" xfId="1253"/>
    <cellStyle name="Percent [0] 2" xfId="1254"/>
    <cellStyle name="Percent [0] 2 2" xfId="1255"/>
    <cellStyle name="Percent [0] 3" xfId="1256"/>
    <cellStyle name="Percent [0] 4" xfId="1257"/>
    <cellStyle name="Percent [0] 5" xfId="1258"/>
    <cellStyle name="Percent [0] 6" xfId="1259"/>
    <cellStyle name="Percent [0] 7" xfId="1260"/>
    <cellStyle name="Percent [0] 8" xfId="1261"/>
    <cellStyle name="Percent [0] 9" xfId="1262"/>
    <cellStyle name="Percent [00]" xfId="1263"/>
    <cellStyle name="Percent [00] 10" xfId="1264"/>
    <cellStyle name="Percent [00] 11" xfId="1265"/>
    <cellStyle name="Percent [00] 12" xfId="1266"/>
    <cellStyle name="Percent [00] 2" xfId="1267"/>
    <cellStyle name="Percent [00] 2 2" xfId="1268"/>
    <cellStyle name="Percent [00] 3" xfId="1269"/>
    <cellStyle name="Percent [00] 4" xfId="1270"/>
    <cellStyle name="Percent [00] 5" xfId="1271"/>
    <cellStyle name="Percent [00] 6" xfId="1272"/>
    <cellStyle name="Percent [00] 7" xfId="1273"/>
    <cellStyle name="Percent [00] 8" xfId="1274"/>
    <cellStyle name="Percent [00] 9" xfId="1275"/>
    <cellStyle name="Percent [2]" xfId="1276"/>
    <cellStyle name="Percent 10" xfId="2314"/>
    <cellStyle name="Percent 11" xfId="2317"/>
    <cellStyle name="Percent 12" xfId="2319"/>
    <cellStyle name="Percent 13" xfId="2322"/>
    <cellStyle name="Percent 14" xfId="2326"/>
    <cellStyle name="Percent 15" xfId="2327"/>
    <cellStyle name="Percent 16" xfId="2330"/>
    <cellStyle name="Percent 17" xfId="2331"/>
    <cellStyle name="Percent 18" xfId="2345"/>
    <cellStyle name="Percent 19" xfId="1772"/>
    <cellStyle name="Percent 19 2" xfId="3107"/>
    <cellStyle name="Percent 2" xfId="40"/>
    <cellStyle name="Percent 2 2" xfId="1278"/>
    <cellStyle name="Percent 2 3" xfId="1277"/>
    <cellStyle name="Percent 2 4" xfId="2325"/>
    <cellStyle name="Percent 2 4 2" xfId="2698"/>
    <cellStyle name="Percent 2 4 3" xfId="2972"/>
    <cellStyle name="Percent 2 5" xfId="3109"/>
    <cellStyle name="Percent 20" xfId="2533"/>
    <cellStyle name="Percent 20 2" xfId="3257"/>
    <cellStyle name="Percent 21" xfId="2654"/>
    <cellStyle name="Percent 22" xfId="2622"/>
    <cellStyle name="Percent 23" xfId="2826"/>
    <cellStyle name="Percent 24" xfId="2920"/>
    <cellStyle name="Percent 25" xfId="2871"/>
    <cellStyle name="Percent 26" xfId="2969"/>
    <cellStyle name="Percent 3" xfId="1279"/>
    <cellStyle name="Percent 4" xfId="1280"/>
    <cellStyle name="Percent 5" xfId="124"/>
    <cellStyle name="Percent 5 2" xfId="2337"/>
    <cellStyle name="Percent 5 2 2" xfId="2700"/>
    <cellStyle name="Percent 5 2 3" xfId="2974"/>
    <cellStyle name="Percent 5 3" xfId="1910"/>
    <cellStyle name="Percent 6" xfId="1498"/>
    <cellStyle name="Percent 6 2" xfId="1943"/>
    <cellStyle name="Percent 6 3" xfId="2665"/>
    <cellStyle name="Percent 6 4" xfId="2937"/>
    <cellStyle name="Percent 7" xfId="1281"/>
    <cellStyle name="Percent 8" xfId="1621"/>
    <cellStyle name="Percent 8 2" xfId="2440"/>
    <cellStyle name="Percent 8 2 2" xfId="2771"/>
    <cellStyle name="Percent 8 2 3" xfId="3059"/>
    <cellStyle name="Percent 8 3" xfId="2313"/>
    <cellStyle name="Percent 9" xfId="1766"/>
    <cellStyle name="Percent 9 2" xfId="2488"/>
    <cellStyle name="Percent 9 2 2" xfId="2815"/>
    <cellStyle name="Percent 9 2 3" xfId="3103"/>
    <cellStyle name="Percent 9 3" xfId="2316"/>
    <cellStyle name="Porcentual 2" xfId="1282"/>
    <cellStyle name="Porcentual 3" xfId="1283"/>
    <cellStyle name="Porcentual 3 2" xfId="1759"/>
    <cellStyle name="Porcentual 3 2 2" xfId="2487"/>
    <cellStyle name="Porcentual 3 2 3" xfId="2814"/>
    <cellStyle name="Porcentual 3 2 4" xfId="3102"/>
    <cellStyle name="Porcentual 3 3" xfId="1862"/>
    <cellStyle name="Porcentual 3 4" xfId="2653"/>
    <cellStyle name="Porcentual 3 5" xfId="2919"/>
    <cellStyle name="PrePop Currency (0)" xfId="1284"/>
    <cellStyle name="PrePop Currency (0) 10" xfId="1285"/>
    <cellStyle name="PrePop Currency (0) 11" xfId="1286"/>
    <cellStyle name="PrePop Currency (0) 12" xfId="1287"/>
    <cellStyle name="PrePop Currency (0) 2" xfId="1288"/>
    <cellStyle name="PrePop Currency (0) 2 2" xfId="1289"/>
    <cellStyle name="PrePop Currency (0) 3" xfId="1290"/>
    <cellStyle name="PrePop Currency (0) 4" xfId="1291"/>
    <cellStyle name="PrePop Currency (0) 5" xfId="1292"/>
    <cellStyle name="PrePop Currency (0) 6" xfId="1293"/>
    <cellStyle name="PrePop Currency (0) 7" xfId="1294"/>
    <cellStyle name="PrePop Currency (0) 8" xfId="1295"/>
    <cellStyle name="PrePop Currency (0) 9" xfId="1296"/>
    <cellStyle name="PrePop Currency (2)" xfId="1297"/>
    <cellStyle name="PrePop Currency (2) 10" xfId="1298"/>
    <cellStyle name="PrePop Currency (2) 11" xfId="1299"/>
    <cellStyle name="PrePop Currency (2) 12" xfId="1300"/>
    <cellStyle name="PrePop Currency (2) 2" xfId="1301"/>
    <cellStyle name="PrePop Currency (2) 2 2" xfId="1302"/>
    <cellStyle name="PrePop Currency (2) 3" xfId="1303"/>
    <cellStyle name="PrePop Currency (2) 4" xfId="1304"/>
    <cellStyle name="PrePop Currency (2) 5" xfId="1305"/>
    <cellStyle name="PrePop Currency (2) 6" xfId="1306"/>
    <cellStyle name="PrePop Currency (2) 7" xfId="1307"/>
    <cellStyle name="PrePop Currency (2) 8" xfId="1308"/>
    <cellStyle name="PrePop Currency (2) 9" xfId="1309"/>
    <cellStyle name="PrePop Units (0)" xfId="1310"/>
    <cellStyle name="PrePop Units (0) 10" xfId="1311"/>
    <cellStyle name="PrePop Units (0) 11" xfId="1312"/>
    <cellStyle name="PrePop Units (0) 12" xfId="1313"/>
    <cellStyle name="PrePop Units (0) 2" xfId="1314"/>
    <cellStyle name="PrePop Units (0) 2 2" xfId="1315"/>
    <cellStyle name="PrePop Units (0) 3" xfId="1316"/>
    <cellStyle name="PrePop Units (0) 4" xfId="1317"/>
    <cellStyle name="PrePop Units (0) 5" xfId="1318"/>
    <cellStyle name="PrePop Units (0) 6" xfId="1319"/>
    <cellStyle name="PrePop Units (0) 7" xfId="1320"/>
    <cellStyle name="PrePop Units (0) 8" xfId="1321"/>
    <cellStyle name="PrePop Units (0) 9" xfId="1322"/>
    <cellStyle name="PrePop Units (1)" xfId="1323"/>
    <cellStyle name="PrePop Units (1) 10" xfId="1324"/>
    <cellStyle name="PrePop Units (1) 11" xfId="1325"/>
    <cellStyle name="PrePop Units (1) 12" xfId="1326"/>
    <cellStyle name="PrePop Units (1) 2" xfId="1327"/>
    <cellStyle name="PrePop Units (1) 2 2" xfId="1328"/>
    <cellStyle name="PrePop Units (1) 3" xfId="1329"/>
    <cellStyle name="PrePop Units (1) 4" xfId="1330"/>
    <cellStyle name="PrePop Units (1) 5" xfId="1331"/>
    <cellStyle name="PrePop Units (1) 6" xfId="1332"/>
    <cellStyle name="PrePop Units (1) 7" xfId="1333"/>
    <cellStyle name="PrePop Units (1) 8" xfId="1334"/>
    <cellStyle name="PrePop Units (1) 9" xfId="1335"/>
    <cellStyle name="PrePop Units (2)" xfId="1336"/>
    <cellStyle name="PrePop Units (2) 10" xfId="1337"/>
    <cellStyle name="PrePop Units (2) 11" xfId="1338"/>
    <cellStyle name="PrePop Units (2) 12" xfId="1339"/>
    <cellStyle name="PrePop Units (2) 2" xfId="1340"/>
    <cellStyle name="PrePop Units (2) 2 2" xfId="1341"/>
    <cellStyle name="PrePop Units (2) 3" xfId="1342"/>
    <cellStyle name="PrePop Units (2) 4" xfId="1343"/>
    <cellStyle name="PrePop Units (2) 5" xfId="1344"/>
    <cellStyle name="PrePop Units (2) 6" xfId="1345"/>
    <cellStyle name="PrePop Units (2) 7" xfId="1346"/>
    <cellStyle name="PrePop Units (2) 8" xfId="1347"/>
    <cellStyle name="PrePop Units (2) 9" xfId="1348"/>
    <cellStyle name="PSChar" xfId="1349"/>
    <cellStyle name="PSDate" xfId="1350"/>
    <cellStyle name="PSDec" xfId="1351"/>
    <cellStyle name="PSHeading" xfId="1352"/>
    <cellStyle name="RedLessThanZero" xfId="1353"/>
    <cellStyle name="regstoresfromspecstores" xfId="1354"/>
    <cellStyle name="RevList" xfId="1355"/>
    <cellStyle name="RevList 10" xfId="1356"/>
    <cellStyle name="RevList 11" xfId="1357"/>
    <cellStyle name="RevList 12" xfId="1358"/>
    <cellStyle name="RevList 2" xfId="1359"/>
    <cellStyle name="RevList 2 2" xfId="1360"/>
    <cellStyle name="RevList 3" xfId="1361"/>
    <cellStyle name="RevList 4" xfId="1362"/>
    <cellStyle name="RevList 5" xfId="1363"/>
    <cellStyle name="RevList 6" xfId="1364"/>
    <cellStyle name="RevList 7" xfId="1365"/>
    <cellStyle name="RevList 8" xfId="1366"/>
    <cellStyle name="RevList 9" xfId="1367"/>
    <cellStyle name="SelectFormat" xfId="1368"/>
    <cellStyle name="SelectFormat 2" xfId="2186"/>
    <cellStyle name="SelectFormat 2 2" xfId="3225"/>
    <cellStyle name="SelectFormat 3" xfId="2279"/>
    <cellStyle name="SHADEDSTORES" xfId="1369"/>
    <cellStyle name="SHADEDSTORES 2" xfId="1760"/>
    <cellStyle name="SHEET2!Normal" xfId="1370"/>
    <cellStyle name="specstores" xfId="1371"/>
    <cellStyle name="Style 1" xfId="3"/>
    <cellStyle name="Style 1 10" xfId="1373"/>
    <cellStyle name="Style 1 11" xfId="1374"/>
    <cellStyle name="Style 1 12" xfId="1375"/>
    <cellStyle name="Style 1 13" xfId="1372"/>
    <cellStyle name="Style 1 14" xfId="1677"/>
    <cellStyle name="Style 1 15" xfId="2341"/>
    <cellStyle name="Style 1 2" xfId="1376"/>
    <cellStyle name="Style 1 2 2" xfId="1377"/>
    <cellStyle name="Style 1 2 3" xfId="1761"/>
    <cellStyle name="Style 1 2 4" xfId="1678"/>
    <cellStyle name="Style 1 2 4 2" xfId="2059"/>
    <cellStyle name="Style 1 2 4 3" xfId="2694"/>
    <cellStyle name="Style 1 2 4 4" xfId="2967"/>
    <cellStyle name="Style 1 2 5" xfId="1831"/>
    <cellStyle name="Style 1 2 6" xfId="2620"/>
    <cellStyle name="Style 1 2 7" xfId="2887"/>
    <cellStyle name="Style 1 3" xfId="1378"/>
    <cellStyle name="Style 1 4" xfId="1379"/>
    <cellStyle name="Style 1 5" xfId="1380"/>
    <cellStyle name="Style 1 6" xfId="1381"/>
    <cellStyle name="Style 1 7" xfId="1382"/>
    <cellStyle name="Style 1 8" xfId="1383"/>
    <cellStyle name="Style 1 9" xfId="1384"/>
    <cellStyle name="Style 2" xfId="1385"/>
    <cellStyle name="styTitle1" xfId="1386"/>
    <cellStyle name="styTitle2" xfId="1387"/>
    <cellStyle name="Subtotal" xfId="1388"/>
    <cellStyle name="Table Head" xfId="1389"/>
    <cellStyle name="Table Head Aligned" xfId="1390"/>
    <cellStyle name="Table Head Aligned 2" xfId="1762"/>
    <cellStyle name="Table Head Aligned 2 2" xfId="2822"/>
    <cellStyle name="Table Head Aligned 2 2 2" xfId="3272"/>
    <cellStyle name="Table Head Aligned 2 2 2 2" xfId="3293"/>
    <cellStyle name="Table Head Aligned 2 3" xfId="3263"/>
    <cellStyle name="Table Head Aligned 2 3 2" xfId="3281"/>
    <cellStyle name="Table Head Aligned 3" xfId="2349"/>
    <cellStyle name="Table Head Aligned 3 2" xfId="2819"/>
    <cellStyle name="Table Head Aligned 3 2 2" xfId="3269"/>
    <cellStyle name="Table Head Aligned 3 2 2 2" xfId="3290"/>
    <cellStyle name="Table Head Aligned 3 3" xfId="3260"/>
    <cellStyle name="Table Head Aligned 3 3 2" xfId="3278"/>
    <cellStyle name="Table Head Aligned 4" xfId="2491"/>
    <cellStyle name="Table Head Aligned 4 2" xfId="3161"/>
    <cellStyle name="Table Head Aligned 4 2 2" xfId="3275"/>
    <cellStyle name="Table Head Aligned 4 2 2 2" xfId="3287"/>
    <cellStyle name="Table Head Aligned 4 2 3" xfId="3266"/>
    <cellStyle name="Table Head Aligned 4 2 3 2" xfId="3284"/>
    <cellStyle name="Table Head Blue" xfId="1391"/>
    <cellStyle name="Table Head Green" xfId="1392"/>
    <cellStyle name="Table Head Green 2" xfId="1763"/>
    <cellStyle name="Table Head Green 2 2" xfId="2823"/>
    <cellStyle name="Table Head Green 2 2 2" xfId="3273"/>
    <cellStyle name="Table Head Green 2 2 2 2" xfId="3294"/>
    <cellStyle name="Table Head Green 2 3" xfId="3264"/>
    <cellStyle name="Table Head Green 2 3 2" xfId="3282"/>
    <cellStyle name="Table Head Green 3" xfId="2333"/>
    <cellStyle name="Table Head Green 3 2" xfId="2818"/>
    <cellStyle name="Table Head Green 3 2 2" xfId="3268"/>
    <cellStyle name="Table Head Green 3 2 2 2" xfId="3289"/>
    <cellStyle name="Table Head Green 3 3" xfId="3259"/>
    <cellStyle name="Table Head Green 3 3 2" xfId="3277"/>
    <cellStyle name="Table Head Green 4" xfId="2492"/>
    <cellStyle name="Table Head Green 4 2" xfId="3115"/>
    <cellStyle name="Table Head Green 4 2 2" xfId="3274"/>
    <cellStyle name="Table Head Green 4 2 2 2" xfId="3286"/>
    <cellStyle name="Table Head Green 4 2 3" xfId="3265"/>
    <cellStyle name="Table Head Green 4 2 3 2" xfId="3283"/>
    <cellStyle name="Table Head_revenue trend02" xfId="1393"/>
    <cellStyle name="Table Heading" xfId="1394"/>
    <cellStyle name="Table Title" xfId="1395"/>
    <cellStyle name="Table Units" xfId="1396"/>
    <cellStyle name="Text Indent A" xfId="1397"/>
    <cellStyle name="Text Indent B" xfId="1398"/>
    <cellStyle name="Text Indent B 10" xfId="1399"/>
    <cellStyle name="Text Indent B 11" xfId="1400"/>
    <cellStyle name="Text Indent B 12" xfId="1401"/>
    <cellStyle name="Text Indent B 2" xfId="1402"/>
    <cellStyle name="Text Indent B 2 2" xfId="1403"/>
    <cellStyle name="Text Indent B 3" xfId="1404"/>
    <cellStyle name="Text Indent B 4" xfId="1405"/>
    <cellStyle name="Text Indent B 5" xfId="1406"/>
    <cellStyle name="Text Indent B 6" xfId="1407"/>
    <cellStyle name="Text Indent B 7" xfId="1408"/>
    <cellStyle name="Text Indent B 8" xfId="1409"/>
    <cellStyle name="Text Indent B 9" xfId="1410"/>
    <cellStyle name="Text Indent C" xfId="1411"/>
    <cellStyle name="Text Indent C 10" xfId="1412"/>
    <cellStyle name="Text Indent C 11" xfId="1413"/>
    <cellStyle name="Text Indent C 12" xfId="1414"/>
    <cellStyle name="Text Indent C 2" xfId="1415"/>
    <cellStyle name="Text Indent C 2 2" xfId="1416"/>
    <cellStyle name="Text Indent C 3" xfId="1417"/>
    <cellStyle name="Text Indent C 4" xfId="1418"/>
    <cellStyle name="Text Indent C 5" xfId="1419"/>
    <cellStyle name="Text Indent C 6" xfId="1420"/>
    <cellStyle name="Text Indent C 7" xfId="1421"/>
    <cellStyle name="Text Indent C 8" xfId="1422"/>
    <cellStyle name="Text Indent C 9" xfId="1423"/>
    <cellStyle name="þ_x001d_ð·!–ý·&amp;FýU_x0001_Â_x0005_[_x0007__x0007__x0001__x0001_" xfId="1424"/>
    <cellStyle name="Title 10" xfId="1425"/>
    <cellStyle name="Title 2" xfId="1426"/>
    <cellStyle name="Title 2 2" xfId="1764"/>
    <cellStyle name="Title 2 3" xfId="1679"/>
    <cellStyle name="Title 3" xfId="1427"/>
    <cellStyle name="Title 4" xfId="1428"/>
    <cellStyle name="Title 5" xfId="1429"/>
    <cellStyle name="Title 6" xfId="1430"/>
    <cellStyle name="Title 7" xfId="1431"/>
    <cellStyle name="Title 8" xfId="1432"/>
    <cellStyle name="Title 9" xfId="1433"/>
    <cellStyle name="Total 10" xfId="1434"/>
    <cellStyle name="Total 10 2" xfId="1435"/>
    <cellStyle name="Total 10 2 2" xfId="1899"/>
    <cellStyle name="Total 10 2 2 2" xfId="3152"/>
    <cellStyle name="Total 10 2 3" xfId="2061"/>
    <cellStyle name="Total 10 2 3 2" xfId="3181"/>
    <cellStyle name="Total 10 2 4" xfId="2234"/>
    <cellStyle name="Total 10 3" xfId="1436"/>
    <cellStyle name="Total 10 3 2" xfId="2187"/>
    <cellStyle name="Total 10 3 2 2" xfId="3226"/>
    <cellStyle name="Total 10 3 3" xfId="2280"/>
    <cellStyle name="Total 10 4" xfId="1437"/>
    <cellStyle name="Total 10 4 2" xfId="2188"/>
    <cellStyle name="Total 10 4 2 2" xfId="3227"/>
    <cellStyle name="Total 10 4 3" xfId="2281"/>
    <cellStyle name="Total 10 5" xfId="1438"/>
    <cellStyle name="Total 10 5 2" xfId="2189"/>
    <cellStyle name="Total 10 5 2 2" xfId="3228"/>
    <cellStyle name="Total 10 5 3" xfId="2282"/>
    <cellStyle name="Total 10 6" xfId="2060"/>
    <cellStyle name="Total 10 6 2" xfId="3180"/>
    <cellStyle name="Total 10 7" xfId="2233"/>
    <cellStyle name="Total 2" xfId="1439"/>
    <cellStyle name="Total 2 2" xfId="1440"/>
    <cellStyle name="Total 2 2 2" xfId="1900"/>
    <cellStyle name="Total 2 2 2 2" xfId="3153"/>
    <cellStyle name="Total 2 2 3" xfId="2063"/>
    <cellStyle name="Total 2 2 3 2" xfId="3183"/>
    <cellStyle name="Total 2 2 4" xfId="2236"/>
    <cellStyle name="Total 2 3" xfId="1441"/>
    <cellStyle name="Total 2 3 2" xfId="2191"/>
    <cellStyle name="Total 2 3 2 2" xfId="3230"/>
    <cellStyle name="Total 2 3 3" xfId="2284"/>
    <cellStyle name="Total 2 4" xfId="1442"/>
    <cellStyle name="Total 2 4 2" xfId="2192"/>
    <cellStyle name="Total 2 4 2 2" xfId="3231"/>
    <cellStyle name="Total 2 4 3" xfId="2285"/>
    <cellStyle name="Total 2 5" xfId="1443"/>
    <cellStyle name="Total 2 5 2" xfId="2193"/>
    <cellStyle name="Total 2 5 2 2" xfId="3232"/>
    <cellStyle name="Total 2 5 3" xfId="2286"/>
    <cellStyle name="Total 2 6" xfId="1765"/>
    <cellStyle name="Total 2 6 2" xfId="2190"/>
    <cellStyle name="Total 2 6 2 2" xfId="3229"/>
    <cellStyle name="Total 2 6 3" xfId="2283"/>
    <cellStyle name="Total 2 7" xfId="2062"/>
    <cellStyle name="Total 2 7 2" xfId="3182"/>
    <cellStyle name="Total 2 8" xfId="2235"/>
    <cellStyle name="Total 3" xfId="1444"/>
    <cellStyle name="Total 3 2" xfId="1445"/>
    <cellStyle name="Total 3 2 2" xfId="1901"/>
    <cellStyle name="Total 3 2 2 2" xfId="3154"/>
    <cellStyle name="Total 3 2 3" xfId="2065"/>
    <cellStyle name="Total 3 2 3 2" xfId="3185"/>
    <cellStyle name="Total 3 2 4" xfId="2238"/>
    <cellStyle name="Total 3 3" xfId="1446"/>
    <cellStyle name="Total 3 3 2" xfId="2194"/>
    <cellStyle name="Total 3 3 2 2" xfId="3233"/>
    <cellStyle name="Total 3 3 3" xfId="2287"/>
    <cellStyle name="Total 3 4" xfId="1447"/>
    <cellStyle name="Total 3 4 2" xfId="2195"/>
    <cellStyle name="Total 3 4 2 2" xfId="3234"/>
    <cellStyle name="Total 3 4 3" xfId="2288"/>
    <cellStyle name="Total 3 5" xfId="1448"/>
    <cellStyle name="Total 3 5 2" xfId="2196"/>
    <cellStyle name="Total 3 5 2 2" xfId="3235"/>
    <cellStyle name="Total 3 5 3" xfId="2289"/>
    <cellStyle name="Total 3 6" xfId="2064"/>
    <cellStyle name="Total 3 6 2" xfId="3184"/>
    <cellStyle name="Total 3 7" xfId="2237"/>
    <cellStyle name="Total 4" xfId="1449"/>
    <cellStyle name="Total 4 2" xfId="1450"/>
    <cellStyle name="Total 4 2 2" xfId="1902"/>
    <cellStyle name="Total 4 2 2 2" xfId="3155"/>
    <cellStyle name="Total 4 2 3" xfId="2067"/>
    <cellStyle name="Total 4 2 3 2" xfId="3187"/>
    <cellStyle name="Total 4 2 4" xfId="2240"/>
    <cellStyle name="Total 4 3" xfId="1451"/>
    <cellStyle name="Total 4 3 2" xfId="2197"/>
    <cellStyle name="Total 4 3 2 2" xfId="3236"/>
    <cellStyle name="Total 4 3 3" xfId="2290"/>
    <cellStyle name="Total 4 4" xfId="1452"/>
    <cellStyle name="Total 4 4 2" xfId="2198"/>
    <cellStyle name="Total 4 4 2 2" xfId="3237"/>
    <cellStyle name="Total 4 4 3" xfId="2291"/>
    <cellStyle name="Total 4 5" xfId="1453"/>
    <cellStyle name="Total 4 5 2" xfId="2199"/>
    <cellStyle name="Total 4 5 2 2" xfId="3238"/>
    <cellStyle name="Total 4 5 3" xfId="2292"/>
    <cellStyle name="Total 4 6" xfId="2066"/>
    <cellStyle name="Total 4 6 2" xfId="3186"/>
    <cellStyle name="Total 4 7" xfId="2239"/>
    <cellStyle name="Total 5" xfId="1454"/>
    <cellStyle name="Total 5 2" xfId="1455"/>
    <cellStyle name="Total 5 2 2" xfId="1903"/>
    <cellStyle name="Total 5 2 2 2" xfId="3156"/>
    <cellStyle name="Total 5 2 3" xfId="2069"/>
    <cellStyle name="Total 5 2 3 2" xfId="3189"/>
    <cellStyle name="Total 5 2 4" xfId="2242"/>
    <cellStyle name="Total 5 3" xfId="1456"/>
    <cellStyle name="Total 5 3 2" xfId="2200"/>
    <cellStyle name="Total 5 3 2 2" xfId="3239"/>
    <cellStyle name="Total 5 3 3" xfId="2293"/>
    <cellStyle name="Total 5 4" xfId="1457"/>
    <cellStyle name="Total 5 4 2" xfId="2201"/>
    <cellStyle name="Total 5 4 2 2" xfId="3240"/>
    <cellStyle name="Total 5 4 3" xfId="2294"/>
    <cellStyle name="Total 5 5" xfId="1458"/>
    <cellStyle name="Total 5 5 2" xfId="2202"/>
    <cellStyle name="Total 5 5 2 2" xfId="3241"/>
    <cellStyle name="Total 5 5 3" xfId="2295"/>
    <cellStyle name="Total 5 6" xfId="2068"/>
    <cellStyle name="Total 5 6 2" xfId="3188"/>
    <cellStyle name="Total 5 7" xfId="2241"/>
    <cellStyle name="Total 6" xfId="1459"/>
    <cellStyle name="Total 6 2" xfId="1460"/>
    <cellStyle name="Total 6 2 2" xfId="1904"/>
    <cellStyle name="Total 6 2 2 2" xfId="3157"/>
    <cellStyle name="Total 6 2 3" xfId="2071"/>
    <cellStyle name="Total 6 2 3 2" xfId="3191"/>
    <cellStyle name="Total 6 2 4" xfId="2244"/>
    <cellStyle name="Total 6 3" xfId="1461"/>
    <cellStyle name="Total 6 3 2" xfId="2203"/>
    <cellStyle name="Total 6 3 2 2" xfId="3242"/>
    <cellStyle name="Total 6 3 3" xfId="2296"/>
    <cellStyle name="Total 6 4" xfId="1462"/>
    <cellStyle name="Total 6 4 2" xfId="2204"/>
    <cellStyle name="Total 6 4 2 2" xfId="3243"/>
    <cellStyle name="Total 6 4 3" xfId="2297"/>
    <cellStyle name="Total 6 5" xfId="1463"/>
    <cellStyle name="Total 6 5 2" xfId="2205"/>
    <cellStyle name="Total 6 5 2 2" xfId="3244"/>
    <cellStyle name="Total 6 5 3" xfId="2298"/>
    <cellStyle name="Total 6 6" xfId="2070"/>
    <cellStyle name="Total 6 6 2" xfId="3190"/>
    <cellStyle name="Total 6 7" xfId="2243"/>
    <cellStyle name="Total 7" xfId="1464"/>
    <cellStyle name="Total 7 2" xfId="1465"/>
    <cellStyle name="Total 7 2 2" xfId="1905"/>
    <cellStyle name="Total 7 2 2 2" xfId="3158"/>
    <cellStyle name="Total 7 2 3" xfId="2073"/>
    <cellStyle name="Total 7 2 3 2" xfId="3193"/>
    <cellStyle name="Total 7 2 4" xfId="2246"/>
    <cellStyle name="Total 7 3" xfId="1466"/>
    <cellStyle name="Total 7 3 2" xfId="2206"/>
    <cellStyle name="Total 7 3 2 2" xfId="3245"/>
    <cellStyle name="Total 7 3 3" xfId="2299"/>
    <cellStyle name="Total 7 4" xfId="1467"/>
    <cellStyle name="Total 7 4 2" xfId="2207"/>
    <cellStyle name="Total 7 4 2 2" xfId="3246"/>
    <cellStyle name="Total 7 4 3" xfId="2300"/>
    <cellStyle name="Total 7 5" xfId="1468"/>
    <cellStyle name="Total 7 5 2" xfId="2208"/>
    <cellStyle name="Total 7 5 2 2" xfId="3247"/>
    <cellStyle name="Total 7 5 3" xfId="2301"/>
    <cellStyle name="Total 7 6" xfId="2072"/>
    <cellStyle name="Total 7 6 2" xfId="3192"/>
    <cellStyle name="Total 7 7" xfId="2245"/>
    <cellStyle name="Total 8" xfId="1469"/>
    <cellStyle name="Total 8 2" xfId="1470"/>
    <cellStyle name="Total 8 2 2" xfId="1906"/>
    <cellStyle name="Total 8 2 2 2" xfId="3159"/>
    <cellStyle name="Total 8 2 3" xfId="2075"/>
    <cellStyle name="Total 8 2 3 2" xfId="3195"/>
    <cellStyle name="Total 8 2 4" xfId="2248"/>
    <cellStyle name="Total 8 3" xfId="1471"/>
    <cellStyle name="Total 8 3 2" xfId="2209"/>
    <cellStyle name="Total 8 3 2 2" xfId="3248"/>
    <cellStyle name="Total 8 3 3" xfId="2302"/>
    <cellStyle name="Total 8 4" xfId="1472"/>
    <cellStyle name="Total 8 4 2" xfId="2210"/>
    <cellStyle name="Total 8 4 2 2" xfId="3249"/>
    <cellStyle name="Total 8 4 3" xfId="2303"/>
    <cellStyle name="Total 8 5" xfId="1473"/>
    <cellStyle name="Total 8 5 2" xfId="2211"/>
    <cellStyle name="Total 8 5 2 2" xfId="3250"/>
    <cellStyle name="Total 8 5 3" xfId="2304"/>
    <cellStyle name="Total 8 6" xfId="2074"/>
    <cellStyle name="Total 8 6 2" xfId="3194"/>
    <cellStyle name="Total 8 7" xfId="2247"/>
    <cellStyle name="Total 9" xfId="1474"/>
    <cellStyle name="Total 9 2" xfId="1475"/>
    <cellStyle name="Total 9 2 2" xfId="1907"/>
    <cellStyle name="Total 9 2 2 2" xfId="3160"/>
    <cellStyle name="Total 9 2 3" xfId="2077"/>
    <cellStyle name="Total 9 2 3 2" xfId="3197"/>
    <cellStyle name="Total 9 2 4" xfId="2250"/>
    <cellStyle name="Total 9 3" xfId="1476"/>
    <cellStyle name="Total 9 3 2" xfId="2212"/>
    <cellStyle name="Total 9 3 2 2" xfId="3251"/>
    <cellStyle name="Total 9 3 3" xfId="2305"/>
    <cellStyle name="Total 9 4" xfId="1477"/>
    <cellStyle name="Total 9 4 2" xfId="2213"/>
    <cellStyle name="Total 9 4 2 2" xfId="3252"/>
    <cellStyle name="Total 9 4 3" xfId="2306"/>
    <cellStyle name="Total 9 5" xfId="1478"/>
    <cellStyle name="Total 9 5 2" xfId="2214"/>
    <cellStyle name="Total 9 5 2 2" xfId="3253"/>
    <cellStyle name="Total 9 5 3" xfId="2307"/>
    <cellStyle name="Total 9 6" xfId="2076"/>
    <cellStyle name="Total 9 6 2" xfId="3196"/>
    <cellStyle name="Total 9 7" xfId="2249"/>
    <cellStyle name="Warning Text 10" xfId="1479"/>
    <cellStyle name="Warning Text 2" xfId="1480"/>
    <cellStyle name="Warning Text 3" xfId="1481"/>
    <cellStyle name="Warning Text 4" xfId="1482"/>
    <cellStyle name="Warning Text 5" xfId="1483"/>
    <cellStyle name="Warning Text 6" xfId="1484"/>
    <cellStyle name="Warning Text 7" xfId="1485"/>
    <cellStyle name="Warning Text 8" xfId="1486"/>
    <cellStyle name="Warning Text 9" xfId="1487"/>
    <cellStyle name="一般_BOA-CRS" xfId="1488"/>
    <cellStyle name="千分位[0]_Plan2001(Aust) -Wendy" xfId="1489"/>
    <cellStyle name="千分位_2003 Jun" xfId="1490"/>
    <cellStyle name="桁区切り [0.00]_2005 Budget Review Template v5_Consolidation1" xfId="1491"/>
    <cellStyle name="桁区切り_2004 A" xfId="1492"/>
    <cellStyle name="標準_Book2" xfId="1493"/>
    <cellStyle name="貨幣 [0]_Plan2001(Aust) -Wendy" xfId="1494"/>
    <cellStyle name="貨幣_Plan2001(Aust) -Wendy" xfId="1495"/>
    <cellStyle name="通貨 [0.00]_Book2" xfId="1496"/>
    <cellStyle name="通貨_Book2" xfId="1497"/>
  </cellStyles>
  <dxfs count="14"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numFmt numFmtId="13" formatCode="0%"/>
    </dxf>
    <dxf>
      <numFmt numFmtId="13" formatCode="0%"/>
    </dxf>
    <dxf>
      <numFmt numFmtId="13" formatCode="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1876.8086400463" createdVersion="4" refreshedVersion="4" minRefreshableVersion="3" recordCount="107">
  <cacheSource type="worksheet">
    <worksheetSource ref="A2:P1048576" sheet="SAN Storage Inventory"/>
  </cacheSource>
  <cacheFields count="16">
    <cacheField name="Location" numFmtId="0">
      <sharedItems containsBlank="1" count="12">
        <s v="RDC"/>
        <s v="FDC"/>
        <s v="Swiss"/>
        <s v="CGC"/>
        <s v="Poland"/>
        <s v="Turkey DC"/>
        <s v="Russia DC"/>
        <m/>
        <s v="Goleszowska DC" u="1"/>
        <s v="Senatorska DC" u="1"/>
        <s v="Russia" u="1"/>
        <s v="Turkey" u="1"/>
      </sharedItems>
    </cacheField>
    <cacheField name="Type" numFmtId="0">
      <sharedItems containsBlank="1" count="9">
        <s v="DMX"/>
        <s v="Vmax"/>
        <s v="Centera"/>
        <s v="Clariion"/>
        <s v="VNX"/>
        <s v="HDS"/>
        <s v="XIV"/>
        <m/>
        <s v="HP/HDS" u="1"/>
      </sharedItems>
    </cacheField>
    <cacheField name="Array" numFmtId="0">
      <sharedItems containsBlank="1" containsMixedTypes="1" containsNumber="1" containsInteger="1" minValue="290103452" maxValue="492600377"/>
    </cacheField>
    <cacheField name="Market" numFmtId="0">
      <sharedItems containsString="0" containsBlank="1" containsNumber="1" minValue="3962.2000000000003" maxValue="19531870.242109209"/>
    </cacheField>
    <cacheField name="formatted(S+D)" numFmtId="0">
      <sharedItems containsString="0" containsBlank="1" containsNumber="1" minValue="3602" maxValue="17811091.672726501"/>
    </cacheField>
    <cacheField name="format lost" numFmtId="0">
      <sharedItems containsString="0" containsBlank="1" containsNumber="1" minValue="102.71403198242342" maxValue="1791188.5693827095"/>
    </cacheField>
    <cacheField name="physical/Raid Total" numFmtId="0">
      <sharedItems containsString="0" containsBlank="1" containsNumber="1" minValue="3602" maxValue="15927758.044278996"/>
    </cacheField>
    <cacheField name="Parity Lost" numFmtId="0">
      <sharedItems containsString="0" containsBlank="1" containsNumber="1" minValue="590" maxValue="5011987.133646681"/>
    </cacheField>
    <cacheField name="Usable" numFmtId="0">
      <sharedItems containsString="0" containsBlank="1" containsNumber="1" minValue="1801" maxValue="10915770.910632325"/>
    </cacheField>
    <cacheField name="Used" numFmtId="0">
      <sharedItems containsString="0" containsBlank="1" containsNumber="1" minValue="0" maxValue="5293617.1781396503"/>
    </cacheField>
    <cacheField name="free" numFmtId="0">
      <sharedItems containsString="0" containsBlank="1" containsNumber="1" minValue="0" maxValue="5653955.8824926773"/>
    </cacheField>
    <cacheField name="spare formatted" numFmtId="0">
      <sharedItems containsString="0" containsBlank="1" containsNumber="1" minValue="268.09552001953125" maxValue="273564.64331787114"/>
    </cacheField>
    <cacheField name="Allocated" numFmtId="0">
      <sharedItems containsString="0" containsBlank="1" containsNumber="1" minValue="0" maxValue="7524464.0776318368"/>
    </cacheField>
    <cacheField name="Not in pool" numFmtId="0">
      <sharedItems containsString="0" containsBlank="1" containsNumber="1" minValue="16.843800000000002" maxValue="949455.75059999991"/>
    </cacheField>
    <cacheField name="BCVs" numFmtId="0">
      <sharedItems containsString="0" containsBlank="1" containsNumber="1" minValue="0" maxValue="609305.82949218759"/>
    </cacheField>
    <cacheField name="%Used" numFmtId="0">
      <sharedItems containsString="0" containsBlank="1" containsNumb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uthor" refreshedDate="41897.887901388887" createdVersion="4" refreshedVersion="4" minRefreshableVersion="3" recordCount="26">
  <cacheSource type="worksheet">
    <worksheetSource ref="A3:G29" sheet="SAN Switch Capacity Summary"/>
  </cacheSource>
  <cacheFields count="7">
    <cacheField name="Site" numFmtId="0">
      <sharedItems count="9">
        <s v="Total All Sites"/>
        <s v="Citigroup Centre DC, London"/>
        <s v="Total Site"/>
        <s v="Riverdale DC, London"/>
        <s v="Frankfurt DC, Germany"/>
        <s v="Welle DC, Germany"/>
        <s v="Swiss DC Blwg, Switzerland"/>
        <s v="Swiss DC Colt, Switzerland"/>
        <s v="Total All CTI Sites"/>
      </sharedItems>
    </cacheField>
    <cacheField name="San" numFmtId="0">
      <sharedItems containsBlank="1" count="7">
        <m/>
        <s v="Core (Tape) Cisco"/>
        <s v="Core (Disk) Cisco"/>
        <s v="Edge (Disk) Cisco"/>
        <s v="Core SRDF Cisco"/>
        <s v="Core (Disk) McData" u="1"/>
        <s v="EDGE (Disk) McData" u="1"/>
      </sharedItems>
    </cacheField>
    <cacheField name="Total Installed" numFmtId="3">
      <sharedItems containsSemiMixedTypes="0" containsString="0" containsNumber="1" containsInteger="1" minValue="48" maxValue="18496"/>
    </cacheField>
    <cacheField name="Used_x000a_Ports" numFmtId="3">
      <sharedItems containsSemiMixedTypes="0" containsString="0" containsNumber="1" containsInteger="1" minValue="4" maxValue="11637"/>
    </cacheField>
    <cacheField name="Free_x000a_Ports" numFmtId="3">
      <sharedItems containsSemiMixedTypes="0" containsString="0" containsNumber="1" containsInteger="1" minValue="8" maxValue="6859"/>
    </cacheField>
    <cacheField name="% Free" numFmtId="0">
      <sharedItems containsSemiMixedTypes="0" containsString="0" containsNumber="1" minValue="0.10227272727272728" maxValue="0.91666666666666663"/>
    </cacheField>
    <cacheField name="Switch_x000a_Count" numFmtId="3">
      <sharedItems containsSemiMixedTypes="0" containsString="0" containsNumber="1" containsInteger="1" minValue="2" maxValue="10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7">
  <r>
    <x v="0"/>
    <x v="0"/>
    <n v="290103452"/>
    <n v="131725.57578125002"/>
    <n v="119750.5234375"/>
    <n v="11975.052343750023"/>
    <n v="116409.62890625"/>
    <n v="14551.20361328125"/>
    <n v="101858.42529296875"/>
    <n v="29681.79882812508"/>
    <n v="72176.626464843663"/>
    <n v="3340.89453125"/>
    <n v="29681.79882812508"/>
    <m/>
    <m/>
    <n v="0.29140249068992824"/>
  </r>
  <r>
    <x v="1"/>
    <x v="0"/>
    <n v="290103544"/>
    <n v="116387.54960937501"/>
    <n v="105806.86328125"/>
    <n v="10580.686328125012"/>
    <n v="103048.48828125"/>
    <n v="12881.06103515625"/>
    <n v="90167.42724609375"/>
    <n v="15245.208984375"/>
    <n v="74922.21826171875"/>
    <n v="2758.375"/>
    <n v="30490.41796875"/>
    <m/>
    <n v="15245.208984375"/>
    <n v="0.16907667713271099"/>
  </r>
  <r>
    <x v="1"/>
    <x v="0"/>
    <n v="290103564"/>
    <n v="135842.57070312501"/>
    <n v="123493.24609375"/>
    <n v="12349.324609375006"/>
    <n v="120699.28125"/>
    <n v="15087.41015625"/>
    <n v="105611.87109375"/>
    <n v="14877.791015625"/>
    <n v="90734.080078125"/>
    <n v="2793.96484375"/>
    <n v="14877.791015625"/>
    <m/>
    <m/>
    <n v="0.1408723362397227"/>
  </r>
  <r>
    <x v="0"/>
    <x v="0"/>
    <n v="290103720"/>
    <n v="72822.440625000003"/>
    <n v="66202.21875"/>
    <n v="6620.2218750000029"/>
    <n v="64549.56640625"/>
    <n v="8068.69580078125"/>
    <n v="56480.87060546875"/>
    <n v="3003.7558593749818"/>
    <n v="53477.114746093765"/>
    <n v="1652.65234375"/>
    <n v="3003.7558593749818"/>
    <m/>
    <m/>
    <n v="5.3181826469299212E-2"/>
  </r>
  <r>
    <x v="1"/>
    <x v="0"/>
    <n v="290103810"/>
    <n v="145017.15937500002"/>
    <n v="131833.78125"/>
    <n v="13183.378125000017"/>
    <n v="128956.46875"/>
    <n v="16119.55859375"/>
    <n v="112836.91015625"/>
    <n v="474.984375"/>
    <n v="112361.92578125"/>
    <n v="2877.3125"/>
    <n v="949.96875"/>
    <m/>
    <n v="474.984375"/>
    <n v="4.2094769729361537E-3"/>
  </r>
  <r>
    <x v="1"/>
    <x v="0"/>
    <n v="290103943"/>
    <n v="147521.34375"/>
    <n v="134110.3125"/>
    <n v="13411.03125"/>
    <n v="129639.96875"/>
    <n v="16204.99609375"/>
    <n v="113434.97265625"/>
    <n v="4455.0019531249982"/>
    <n v="108979.970703125"/>
    <n v="4470.34375"/>
    <n v="4455.0019531249982"/>
    <m/>
    <m/>
    <n v="3.9273619491453526E-2"/>
  </r>
  <r>
    <x v="1"/>
    <x v="0"/>
    <n v="290105349"/>
    <n v="25193.970312500001"/>
    <n v="22903.609375"/>
    <n v="2290.3609375000015"/>
    <n v="20426.2109375"/>
    <n v="2553.2763671875"/>
    <n v="17872.9345703125"/>
    <n v="10018.1748046875"/>
    <n v="7854.759765625"/>
    <n v="2477.3984375"/>
    <n v="10018.1748046875"/>
    <m/>
    <m/>
    <n v="0.56052209922639118"/>
  </r>
  <r>
    <x v="2"/>
    <x v="1"/>
    <n v="292602262"/>
    <n v="75600"/>
    <n v="68695"/>
    <n v="6905"/>
    <n v="63029.485714285714"/>
    <n v="7878.6857142857116"/>
    <n v="55150.8"/>
    <n v="18460.3"/>
    <n v="36690.5"/>
    <n v="3271"/>
    <n v="64062"/>
    <m/>
    <m/>
    <n v="0.33472406565271945"/>
  </r>
  <r>
    <x v="2"/>
    <x v="1"/>
    <n v="492600377"/>
    <n v="46800"/>
    <n v="42525"/>
    <n v="4275"/>
    <n v="37817.714285714283"/>
    <n v="4727.2142857142826"/>
    <n v="33090.5"/>
    <n v="11982.5"/>
    <n v="21108"/>
    <n v="3271"/>
    <n v="42584.4"/>
    <m/>
    <m/>
    <n v="0.36211299315513518"/>
  </r>
  <r>
    <x v="0"/>
    <x v="0"/>
    <s v="000290102819"/>
    <n v="137686.58750000002"/>
    <n v="125169.625"/>
    <n v="12516.962500000023"/>
    <n v="122655.056640625"/>
    <n v="15331.882080078125"/>
    <n v="107323.17456054687"/>
    <n v="13689.21093749996"/>
    <n v="93633.963623046919"/>
    <n v="2514.568359375"/>
    <n v="13689.21093749996"/>
    <m/>
    <m/>
    <n v="0.12755130467909451"/>
  </r>
  <r>
    <x v="3"/>
    <x v="0"/>
    <s v="000290102838"/>
    <n v="72979.37109375"/>
    <n v="66344.8828125"/>
    <n v="6634.48828125"/>
    <n v="65096.49609375"/>
    <n v="8137.06201171875"/>
    <n v="56959.43408203125"/>
    <n v="2193.90625"/>
    <n v="54765.52783203125"/>
    <n v="1248.38671875"/>
    <n v="2193.90625"/>
    <m/>
    <m/>
    <n v="3.8516995215233399E-2"/>
  </r>
  <r>
    <x v="0"/>
    <x v="0"/>
    <s v="000290102839"/>
    <n v="72508.579687500009"/>
    <n v="65916.890625"/>
    <n v="6591.6890625000087"/>
    <n v="64811.16796875"/>
    <n v="8101.39599609375"/>
    <n v="56709.77197265625"/>
    <n v="1081.158203125"/>
    <n v="55628.61376953125"/>
    <n v="1105.72265625"/>
    <n v="1081.158203125"/>
    <m/>
    <m/>
    <n v="1.9064760190647602E-2"/>
  </r>
  <r>
    <x v="0"/>
    <x v="0"/>
    <s v="000290105373"/>
    <n v="68850"/>
    <n v="63533.599999999999"/>
    <n v="5316.4000000000015"/>
    <n v="60211.519999999997"/>
    <n v="7526.44"/>
    <n v="52685.079999999994"/>
    <n v="1943.0361328125"/>
    <n v="50742.043867187494"/>
    <n v="3322.08"/>
    <n v="3886.072265625"/>
    <m/>
    <n v="1943.0361328125"/>
    <n v="3.6880197065516464E-2"/>
  </r>
  <r>
    <x v="0"/>
    <x v="1"/>
    <s v="000292600552"/>
    <n v="202800"/>
    <n v="184276.015625"/>
    <n v="18523.984375"/>
    <n v="172018.05714285714"/>
    <n v="21502.257142857154"/>
    <n v="150515.79999999999"/>
    <n v="85799.3"/>
    <n v="64716.499999999985"/>
    <n v="3816.3671875"/>
    <n v="90934.2"/>
    <m/>
    <m/>
    <n v="0.5700351723872179"/>
  </r>
  <r>
    <x v="3"/>
    <x v="1"/>
    <s v="000292600623"/>
    <n v="340268"/>
    <n v="304207.171875"/>
    <n v="36060.828125"/>
    <n v="285733.8285714286"/>
    <n v="35716.728571428597"/>
    <n v="250017.1"/>
    <n v="75231"/>
    <n v="174786.1"/>
    <n v="8209.546875"/>
    <n v="104840"/>
    <m/>
    <m/>
    <n v="0.30090341820619471"/>
  </r>
  <r>
    <x v="0"/>
    <x v="1"/>
    <s v="000292600678"/>
    <n v="243000"/>
    <n v="220804.1015625"/>
    <n v="22195.8984375"/>
    <n v="207997.48571428569"/>
    <n v="25999.685714285704"/>
    <n v="181997.8"/>
    <n v="129615.9"/>
    <n v="52381.899999999994"/>
    <n v="4906.7578125"/>
    <n v="187467"/>
    <n v="16.843800000000002"/>
    <m/>
    <n v="0.71218388354144946"/>
  </r>
  <r>
    <x v="3"/>
    <x v="1"/>
    <s v="000292600745"/>
    <n v="202800"/>
    <n v="184276.015625"/>
    <n v="18523.984375"/>
    <n v="172018.05714285714"/>
    <n v="21502.257142857154"/>
    <n v="150515.79999999999"/>
    <n v="86052.1"/>
    <n v="64463.699999999983"/>
    <n v="3816.3671875"/>
    <n v="95013.9"/>
    <m/>
    <m/>
    <n v="0.57171473028080777"/>
  </r>
  <r>
    <x v="1"/>
    <x v="1"/>
    <s v="000292600879"/>
    <n v="257400"/>
    <n v="233888.7890625"/>
    <n v="23511.2109375"/>
    <n v="220603.31428571427"/>
    <n v="27575.414285714272"/>
    <n v="193027.9"/>
    <n v="102251.1"/>
    <n v="90776.799999999988"/>
    <n v="4906.7578125"/>
    <n v="153000"/>
    <n v="16.843800000000002"/>
    <m/>
    <n v="0.52972186922201403"/>
  </r>
  <r>
    <x v="0"/>
    <x v="1"/>
    <s v="000292602230"/>
    <n v="227700"/>
    <n v="206901.62109375"/>
    <n v="20798.37890625"/>
    <n v="197405.34285714285"/>
    <n v="25430.842857142852"/>
    <n v="171974.5"/>
    <n v="110132.9"/>
    <n v="61841.600000000006"/>
    <n v="4088.96484375"/>
    <n v="142734.9"/>
    <m/>
    <n v="2055.9"/>
    <n v="0.64040250153365752"/>
  </r>
  <r>
    <x v="1"/>
    <x v="1"/>
    <s v="000292602231"/>
    <n v="367200"/>
    <n v="333659.53125"/>
    <n v="33540.46875"/>
    <n v="315898.45714285714"/>
    <n v="39768.857142857101"/>
    <n v="276129.60000000003"/>
    <n v="202097.7"/>
    <n v="74031.900000000023"/>
    <n v="6542.34375"/>
    <n v="237622"/>
    <m/>
    <n v="113755"/>
    <n v="0.73189437133867574"/>
  </r>
  <r>
    <x v="1"/>
    <x v="1"/>
    <s v="000292602804"/>
    <n v="118400"/>
    <n v="107740.88671875"/>
    <n v="10659.11328125"/>
    <n v="95168.742857142861"/>
    <n v="12130.242857142861"/>
    <n v="83038.5"/>
    <n v="59396.1"/>
    <n v="23642.400000000001"/>
    <n v="3643.79296875"/>
    <n v="115895"/>
    <n v="4595.96"/>
    <n v="0"/>
    <n v="0.71528387434744123"/>
  </r>
  <r>
    <x v="1"/>
    <x v="1"/>
    <s v="000292603004"/>
    <n v="597408"/>
    <n v="527587.59375"/>
    <n v="69820.40625"/>
    <n v="500822.05714285723"/>
    <n v="62602.757142857183"/>
    <n v="438219.30000000005"/>
    <n v="210476"/>
    <n v="227743.30000000005"/>
    <n v="10767.09375"/>
    <n v="354851"/>
    <m/>
    <n v="0"/>
    <n v="0.48029833464660271"/>
  </r>
  <r>
    <x v="0"/>
    <x v="1"/>
    <s v="000292603073"/>
    <n v="531872"/>
    <n v="470601.1875"/>
    <n v="61270.8125"/>
    <n v="445146.05714285717"/>
    <n v="55643.257142857125"/>
    <n v="389502.80000000005"/>
    <n v="218778.2"/>
    <n v="170724.60000000003"/>
    <n v="10767.09375"/>
    <n v="427461"/>
    <m/>
    <n v="0"/>
    <n v="0.56168582100051656"/>
  </r>
  <r>
    <x v="0"/>
    <x v="1"/>
    <s v="000292603286"/>
    <n v="227300"/>
    <n v="206693.8359375"/>
    <n v="20606.1640625"/>
    <n v="189712.97142857141"/>
    <n v="23948.271428571403"/>
    <n v="165764.70000000001"/>
    <n v="117740.9"/>
    <n v="48023.800000000017"/>
    <n v="4461.5859375"/>
    <n v="226945"/>
    <n v="4595.96"/>
    <n v="115740"/>
    <n v="0.71028934387116183"/>
  </r>
  <r>
    <x v="0"/>
    <x v="1"/>
    <s v="000292603696"/>
    <n v="227100"/>
    <n v="206507.525390625"/>
    <n v="20592.474609375"/>
    <n v="190337.57142857142"/>
    <n v="24260.57142857142"/>
    <n v="166077"/>
    <n v="51318.8"/>
    <n v="114758.2"/>
    <n v="4275.275390625"/>
    <n v="105444.20000000001"/>
    <n v="4595.96"/>
    <n v="58873.9"/>
    <n v="0.30900606345249493"/>
  </r>
  <r>
    <x v="1"/>
    <x v="1"/>
    <s v="000292603875"/>
    <n v="118400"/>
    <n v="107740.88671875"/>
    <n v="10659.11328125"/>
    <n v="95793.342857142867"/>
    <n v="12442.542857142864"/>
    <n v="83350.8"/>
    <n v="26524.9"/>
    <n v="56825.9"/>
    <n v="3643.79296875"/>
    <n v="61685.9"/>
    <n v="4595.96"/>
    <n v="0"/>
    <n v="0.31823209855214346"/>
  </r>
  <r>
    <x v="0"/>
    <x v="1"/>
    <s v="000292604330"/>
    <n v="287100"/>
    <n v="260875.95703125"/>
    <n v="26224.04296875"/>
    <n v="248032.2"/>
    <n v="124016.1"/>
    <n v="124016.1"/>
    <n v="89462.1"/>
    <n v="34554"/>
    <n v="5724.55078125"/>
    <n v="174754.2"/>
    <m/>
    <n v="28847.200000000001"/>
    <n v="0.7213748860027045"/>
  </r>
  <r>
    <x v="1"/>
    <x v="1"/>
    <s v="000292604652"/>
    <n v="441000"/>
    <n v="400718.5546875"/>
    <n v="40281.4453125"/>
    <n v="383226.2"/>
    <n v="191613.1"/>
    <n v="191613.1"/>
    <n v="143826.5"/>
    <n v="47786.600000000006"/>
    <n v="8177.9296875"/>
    <n v="246659"/>
    <m/>
    <n v="104615"/>
    <n v="0.75060890930734903"/>
  </r>
  <r>
    <x v="0"/>
    <x v="1"/>
    <s v="000295700347"/>
    <n v="588456"/>
    <n v="535316.41796875"/>
    <n v="53139.58203125"/>
    <n v="354223.73333333334"/>
    <n v="130153.43333333335"/>
    <n v="224070.3"/>
    <n v="83012.3"/>
    <n v="141058"/>
    <n v="10868.48046875"/>
    <n v="221301"/>
    <n v="165000"/>
    <m/>
    <n v="0.37047435559286529"/>
  </r>
  <r>
    <x v="1"/>
    <x v="1"/>
    <s v="000295700349"/>
    <n v="588456"/>
    <n v="535316.41796875"/>
    <n v="53139.58203125"/>
    <n v="427723.06666666665"/>
    <n v="165435.66666666669"/>
    <n v="262287.39999999997"/>
    <n v="180470.8"/>
    <n v="81816.599999999977"/>
    <n v="10868.48046875"/>
    <n v="340999"/>
    <n v="165000"/>
    <m/>
    <n v="0.68806507670593409"/>
  </r>
  <r>
    <x v="4"/>
    <x v="2"/>
    <s v="APM00120503066"/>
    <n v="44002.200000000004"/>
    <n v="40002"/>
    <n v="4000.2000000000044"/>
    <n v="16625.142857142859"/>
    <n v="2078.1428571428587"/>
    <n v="14547"/>
    <n v="14547"/>
    <n v="0"/>
    <m/>
    <n v="14547"/>
    <m/>
    <m/>
    <n v="1"/>
  </r>
  <r>
    <x v="4"/>
    <x v="2"/>
    <s v="APM00121102552"/>
    <n v="64930.8"/>
    <n v="59028"/>
    <n v="5902.8000000000029"/>
    <n v="55448"/>
    <n v="6931"/>
    <n v="48517"/>
    <n v="48517"/>
    <n v="0"/>
    <m/>
    <n v="48517"/>
    <m/>
    <m/>
    <n v="1"/>
  </r>
  <r>
    <x v="4"/>
    <x v="2"/>
    <s v="APM00121204311"/>
    <n v="86168.5"/>
    <n v="78335"/>
    <n v="7833.5"/>
    <n v="58121.142857142855"/>
    <n v="7265.1428571428551"/>
    <n v="50856"/>
    <n v="50856"/>
    <n v="0"/>
    <m/>
    <n v="50856"/>
    <m/>
    <m/>
    <n v="1"/>
  </r>
  <r>
    <x v="4"/>
    <x v="2"/>
    <s v="APM00121204573"/>
    <n v="44003.3"/>
    <n v="40003"/>
    <n v="4000.3000000000029"/>
    <n v="16627.428571428572"/>
    <n v="2078.4285714285725"/>
    <n v="14549"/>
    <n v="14549"/>
    <n v="0"/>
    <m/>
    <n v="14549"/>
    <m/>
    <m/>
    <n v="1"/>
  </r>
  <r>
    <x v="2"/>
    <x v="2"/>
    <s v="CK200053010120"/>
    <n v="50688.000000000007"/>
    <n v="46080"/>
    <n v="4608.0000000000073"/>
    <n v="15213.714285714286"/>
    <n v="1901.7142857142862"/>
    <n v="13312"/>
    <n v="13312"/>
    <n v="0"/>
    <m/>
    <n v="13312"/>
    <m/>
    <m/>
    <n v="1"/>
  </r>
  <r>
    <x v="2"/>
    <x v="2"/>
    <s v="CK200054900163"/>
    <n v="50688.000000000007"/>
    <n v="46080"/>
    <n v="4608.0000000000073"/>
    <n v="19894.857142857141"/>
    <n v="2486.8571428571413"/>
    <n v="17408"/>
    <n v="17408"/>
    <n v="0"/>
    <m/>
    <n v="17408"/>
    <m/>
    <m/>
    <n v="1"/>
  </r>
  <r>
    <x v="5"/>
    <x v="2"/>
    <s v="CK200054900292"/>
    <n v="55559.9"/>
    <n v="50509"/>
    <n v="5050.9000000000015"/>
    <n v="54083.428571428572"/>
    <n v="6760.4285714285725"/>
    <n v="47323"/>
    <n v="47323"/>
    <n v="0"/>
    <m/>
    <n v="47323"/>
    <m/>
    <m/>
    <n v="1"/>
  </r>
  <r>
    <x v="5"/>
    <x v="2"/>
    <s v="CK200054900294"/>
    <n v="54818.500000000007"/>
    <n v="49835"/>
    <n v="4983.5000000000073"/>
    <n v="46635.428571428572"/>
    <n v="5829.4285714285725"/>
    <n v="40806"/>
    <n v="40806"/>
    <n v="0"/>
    <m/>
    <n v="40806"/>
    <m/>
    <m/>
    <n v="1"/>
  </r>
  <r>
    <x v="1"/>
    <x v="2"/>
    <s v="CK200061900265"/>
    <n v="272923.2"/>
    <n v="248112"/>
    <n v="24811.200000000012"/>
    <n v="176107.42857142858"/>
    <n v="22013.42857142858"/>
    <n v="154094"/>
    <n v="154094"/>
    <n v="0"/>
    <m/>
    <n v="154094"/>
    <m/>
    <m/>
    <n v="1"/>
  </r>
  <r>
    <x v="0"/>
    <x v="2"/>
    <s v="CK200061900567"/>
    <n v="269577"/>
    <n v="245070"/>
    <n v="24507"/>
    <n v="176035.42857142858"/>
    <n v="22004.42857142858"/>
    <n v="154031"/>
    <n v="154031"/>
    <n v="0"/>
    <m/>
    <n v="154031"/>
    <m/>
    <m/>
    <n v="1"/>
  </r>
  <r>
    <x v="1"/>
    <x v="2"/>
    <s v="CK200062000592"/>
    <n v="109422.50000000001"/>
    <n v="99475"/>
    <n v="9947.5000000000146"/>
    <n v="82211.428571428565"/>
    <n v="10276.428571428565"/>
    <n v="71935"/>
    <n v="71935"/>
    <n v="0"/>
    <m/>
    <n v="71935"/>
    <m/>
    <m/>
    <n v="1"/>
  </r>
  <r>
    <x v="0"/>
    <x v="2"/>
    <s v="CK200062000593"/>
    <n v="116045.6"/>
    <n v="105496"/>
    <n v="10549.600000000006"/>
    <n v="85177.142857142855"/>
    <n v="10647.142857142855"/>
    <n v="74530"/>
    <n v="74530"/>
    <n v="0"/>
    <m/>
    <n v="74530"/>
    <m/>
    <m/>
    <n v="1"/>
  </r>
  <r>
    <x v="0"/>
    <x v="2"/>
    <s v="CK200113804158"/>
    <n v="28154.500000000004"/>
    <n v="25595"/>
    <n v="2559.5000000000036"/>
    <n v="4720"/>
    <n v="590"/>
    <n v="4130"/>
    <n v="4130"/>
    <n v="0"/>
    <m/>
    <n v="4130"/>
    <m/>
    <m/>
    <n v="1"/>
  </r>
  <r>
    <x v="1"/>
    <x v="2"/>
    <s v="CK200113804159"/>
    <n v="28164.400000000001"/>
    <n v="25604"/>
    <n v="2560.4000000000015"/>
    <n v="9387.4285714285706"/>
    <n v="1173.4285714285706"/>
    <n v="8214"/>
    <n v="8214"/>
    <n v="0"/>
    <m/>
    <n v="8214"/>
    <m/>
    <m/>
    <n v="1"/>
  </r>
  <r>
    <x v="0"/>
    <x v="3"/>
    <s v="CKM00101000576"/>
    <n v="20876.676117706302"/>
    <n v="18978.79647064209"/>
    <n v="1897.8796470642119"/>
    <n v="18978.79647064209"/>
    <n v="8964.0000228881836"/>
    <n v="10014.796447753906"/>
    <n v="10014.796447753906"/>
    <n v="0"/>
    <n v="1050.7964477539062"/>
    <n v="10014.796447753906"/>
    <m/>
    <m/>
    <n v="1"/>
  </r>
  <r>
    <x v="0"/>
    <x v="4"/>
    <s v="CKM00121201737"/>
    <n v="922300"/>
    <n v="838454.76100000006"/>
    <n v="83845.238999999943"/>
    <n v="769905.99699999997"/>
    <n v="350386.99699999997"/>
    <n v="419519"/>
    <n v="419519"/>
    <n v="0"/>
    <m/>
    <n v="419519"/>
    <n v="68548.763999999996"/>
    <m/>
    <n v="1"/>
  </r>
  <r>
    <x v="0"/>
    <x v="4"/>
    <s v="CKM00121300390"/>
    <n v="922300"/>
    <n v="838454.76100000006"/>
    <n v="83845.238999999943"/>
    <n v="769905.99699999997"/>
    <n v="350386.99699999997"/>
    <n v="419519"/>
    <n v="419519"/>
    <n v="0"/>
    <m/>
    <n v="419519"/>
    <n v="68548.763999999996"/>
    <m/>
    <n v="1"/>
  </r>
  <r>
    <x v="1"/>
    <x v="4"/>
    <s v="CKM00121400374"/>
    <n v="583722.19510000001"/>
    <n v="530656.54099999997"/>
    <n v="53065.654100000043"/>
    <n v="436644.25099999999"/>
    <n v="183005.25099999999"/>
    <n v="253639"/>
    <n v="253639"/>
    <n v="0"/>
    <m/>
    <n v="253639"/>
    <n v="94010.274999999994"/>
    <m/>
    <n v="1"/>
  </r>
  <r>
    <x v="1"/>
    <x v="4"/>
    <s v="CKM00121400375"/>
    <n v="472031.98460000003"/>
    <n v="429119.98599999998"/>
    <n v="42911.99860000005"/>
    <n v="293078.13900000002"/>
    <n v="114910.13900000002"/>
    <n v="178168"/>
    <n v="178168"/>
    <n v="0"/>
    <m/>
    <n v="178168"/>
    <n v="136039.83300000001"/>
    <m/>
    <n v="1"/>
  </r>
  <r>
    <x v="1"/>
    <x v="5"/>
    <s v="DEOLH002R8779"/>
    <n v="159412"/>
    <n v="145064.92000000001"/>
    <n v="14347.079999999987"/>
    <n v="108402.81142857143"/>
    <n v="13550.351428571434"/>
    <n v="94852.459999999992"/>
    <n v="80800.56"/>
    <n v="14051.899999999994"/>
    <n v="2449.7200000000003"/>
    <n v="33215.71"/>
    <n v="31000"/>
    <m/>
    <n v="0.85185518646538005"/>
  </r>
  <r>
    <x v="1"/>
    <x v="5"/>
    <s v="DEOLH003R8398"/>
    <n v="247956"/>
    <n v="225639.96000000002"/>
    <n v="22316.039999999979"/>
    <n v="160967.19999999998"/>
    <n v="20120.899999999994"/>
    <n v="140846.29999999999"/>
    <n v="75567.850000000006"/>
    <n v="65278.449999999983"/>
    <n v="4080.44"/>
    <n v="85118.05"/>
    <n v="69890.587"/>
    <m/>
    <n v="0.5365270511188438"/>
  </r>
  <r>
    <x v="1"/>
    <x v="5"/>
    <s v="DEOLH004N7026"/>
    <n v="270000"/>
    <n v="245700"/>
    <n v="24300"/>
    <n v="240489.37142857144"/>
    <n v="30061.171428571426"/>
    <n v="210428.2"/>
    <n v="95598.52"/>
    <n v="114829.68000000001"/>
    <n v="1092"/>
    <n v="251166.92"/>
    <m/>
    <m/>
    <n v="0.45430469870483137"/>
  </r>
  <r>
    <x v="1"/>
    <x v="5"/>
    <s v="DEOLH005N0365"/>
    <n v="260400"/>
    <n v="236964"/>
    <n v="23436"/>
    <n v="231894.86857142858"/>
    <n v="28986.858571428573"/>
    <n v="202908.01"/>
    <n v="142106.9"/>
    <n v="60801.110000000015"/>
    <n v="1092"/>
    <n v="214062.09"/>
    <m/>
    <m/>
    <n v="0.70035135626237721"/>
  </r>
  <r>
    <x v="1"/>
    <x v="5"/>
    <s v="DEOLH010N0516"/>
    <n v="58800"/>
    <n v="53508"/>
    <n v="5292"/>
    <n v="51533.533333333333"/>
    <n v="12883.383333333331"/>
    <n v="38650.15"/>
    <n v="5274.27"/>
    <n v="33375.880000000005"/>
    <n v="1092"/>
    <n v="8631.76"/>
    <m/>
    <m/>
    <n v="0.13646182485708336"/>
  </r>
  <r>
    <x v="1"/>
    <x v="3"/>
    <s v="FCNMM111100069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</r>
  <r>
    <x v="0"/>
    <x v="3"/>
    <s v="FCNMM111600082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</r>
  <r>
    <x v="6"/>
    <x v="3"/>
    <s v="FCNMM113000103 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</r>
  <r>
    <x v="6"/>
    <x v="3"/>
    <s v="FCNMM113000127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</r>
  <r>
    <x v="0"/>
    <x v="5"/>
    <s v="GBOKH002R8850"/>
    <n v="211912"/>
    <n v="192839.92"/>
    <n v="19072.079999999987"/>
    <n v="122902.09142857145"/>
    <n v="15362.761428571437"/>
    <n v="107539.33000000002"/>
    <n v="51046.020000000004"/>
    <n v="56493.310000000012"/>
    <n v="2176.7200000000003"/>
    <n v="43888.44"/>
    <n v="61000"/>
    <m/>
    <n v="0.47467303357757573"/>
  </r>
  <r>
    <x v="0"/>
    <x v="5"/>
    <s v="GBOKH003R8378"/>
    <n v="85964"/>
    <n v="78227.240000000005"/>
    <n v="7736.7599999999948"/>
    <n v="53680.754285714291"/>
    <n v="6710.0942857142873"/>
    <n v="46970.66"/>
    <n v="17882.07"/>
    <n v="29088.590000000004"/>
    <n v="1903.72"/>
    <n v="18649.57"/>
    <n v="21000"/>
    <m/>
    <n v="0.38070723298331338"/>
  </r>
  <r>
    <x v="0"/>
    <x v="5"/>
    <s v="GBOKH004N8998"/>
    <n v="270300"/>
    <n v="245973"/>
    <n v="24327"/>
    <n v="190370.08"/>
    <n v="47592.51999999999"/>
    <n v="142777.56"/>
    <n v="115496.43"/>
    <n v="27281.130000000005"/>
    <n v="3549"/>
    <n v="79420.44"/>
    <n v="51000"/>
    <m/>
    <n v="0.80892564629904018"/>
  </r>
  <r>
    <x v="0"/>
    <x v="5"/>
    <s v="GBOKH005N3518"/>
    <n v="324000"/>
    <n v="294840"/>
    <n v="29160"/>
    <n v="285077.29142857145"/>
    <n v="35634.661428571446"/>
    <n v="249442.63"/>
    <n v="118439.78"/>
    <n v="162805"/>
    <n v="6552"/>
    <n v="199926.06"/>
    <m/>
    <m/>
    <n v="0.47481771660281163"/>
  </r>
  <r>
    <x v="0"/>
    <x v="5"/>
    <s v="GBOKH006N5362"/>
    <n v="221700"/>
    <n v="201747"/>
    <n v="19953"/>
    <n v="197544.84571428571"/>
    <n v="24693.105714285717"/>
    <n v="172851.74"/>
    <n v="101248.57"/>
    <n v="71603.169999999984"/>
    <n v="819"/>
    <n v="197478.76"/>
    <m/>
    <m/>
    <n v="0.58575383736374309"/>
  </r>
  <r>
    <x v="0"/>
    <x v="5"/>
    <s v="GBOKH010N0204"/>
    <n v="58800"/>
    <n v="53508"/>
    <n v="5292"/>
    <n v="51533.533333333333"/>
    <n v="12883.383333333331"/>
    <n v="38650.15"/>
    <n v="28639.22"/>
    <n v="10010.93"/>
    <n v="1092"/>
    <n v="34963.07"/>
    <m/>
    <m/>
    <n v="0.7409859987606775"/>
  </r>
  <r>
    <x v="3"/>
    <x v="5"/>
    <s v="GBOQH010N0214"/>
    <n v="102000"/>
    <n v="92820"/>
    <n v="9180"/>
    <n v="85486.605714285717"/>
    <n v="10685.825714285718"/>
    <n v="74800.78"/>
    <n v="51729.47"/>
    <n v="23071.309999999998"/>
    <n v="5460"/>
    <n v="57217.97"/>
    <m/>
    <m/>
    <n v="0.69156324305709116"/>
  </r>
  <r>
    <x v="5"/>
    <x v="3"/>
    <s v="SL7E1093200048"/>
    <n v="3962.2000000000003"/>
    <n v="3602"/>
    <n v="360.20000000000027"/>
    <n v="3602"/>
    <n v="1801"/>
    <n v="1801"/>
    <n v="1801"/>
    <n v="0"/>
    <m/>
    <n v="1801"/>
    <m/>
    <m/>
    <n v="1"/>
  </r>
  <r>
    <x v="6"/>
    <x v="3"/>
    <s v="SL7E9101300054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</r>
  <r>
    <x v="6"/>
    <x v="3"/>
    <s v="SL7E9101300062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</r>
  <r>
    <x v="1"/>
    <x v="3"/>
    <s v="SL7EA101700033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</r>
  <r>
    <x v="1"/>
    <x v="3"/>
    <s v="SL7EA101700039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</r>
  <r>
    <x v="0"/>
    <x v="3"/>
    <s v="SL7EA102100006"/>
    <n v="7862.9050720214846"/>
    <n v="7416.1910400390616"/>
    <n v="446.71403198242297"/>
    <n v="7148.0955200195312"/>
    <n v="3440"/>
    <n v="3708.0955200195312"/>
    <n v="3440"/>
    <n v="268.09552001953125"/>
    <n v="268.09552001953125"/>
    <n v="3440"/>
    <m/>
    <m/>
    <n v="0.92769994230943675"/>
  </r>
  <r>
    <x v="0"/>
    <x v="3"/>
    <s v="SL7EA102100007"/>
    <n v="7645.6550720214846"/>
    <n v="7218.6910400390616"/>
    <n v="426.96403198242297"/>
    <n v="6950.5955200195312"/>
    <n v="3242.5"/>
    <n v="3708.0955200195312"/>
    <n v="3708.0955200195312"/>
    <n v="0"/>
    <n v="268.09552001953125"/>
    <n v="3708.0955200195312"/>
    <m/>
    <m/>
    <n v="1"/>
  </r>
  <r>
    <x v="1"/>
    <x v="1"/>
    <s v="000295700667"/>
    <n v="235200"/>
    <n v="213716.5625"/>
    <n v="21483.4375"/>
    <n v="200645.2"/>
    <n v="98451.1"/>
    <n v="102194.1"/>
    <n v="15332.9"/>
    <n v="86861.200000000012"/>
    <n v="4361.5625"/>
    <n v="63151.7"/>
    <m/>
    <m/>
    <n v="0.15003703736321372"/>
  </r>
  <r>
    <x v="0"/>
    <x v="1"/>
    <s v="000295700671"/>
    <n v="480000"/>
    <n v="436156.25"/>
    <n v="43843.75"/>
    <n v="415239"/>
    <n v="205748"/>
    <n v="209491"/>
    <n v="30665.5"/>
    <n v="178825.5"/>
    <n v="8723.125"/>
    <n v="127366"/>
    <m/>
    <n v="64214.3"/>
    <n v="0.14638099011413377"/>
  </r>
  <r>
    <x v="1"/>
    <x v="1"/>
    <s v="000295700710"/>
    <n v="480000"/>
    <n v="436156.25"/>
    <n v="43843.75"/>
    <n v="415239"/>
    <n v="205748"/>
    <n v="209491"/>
    <n v="50061.9"/>
    <n v="159429.1"/>
    <n v="8723.125"/>
    <n v="98388.3"/>
    <m/>
    <n v="52172"/>
    <n v="0.23896921586130193"/>
  </r>
  <r>
    <x v="0"/>
    <x v="1"/>
    <s v="000295700689"/>
    <n v="235200"/>
    <n v="213716.5625"/>
    <n v="21483.4375"/>
    <n v="200645.2"/>
    <n v="98451.1"/>
    <n v="102194.1"/>
    <n v="25486.9"/>
    <n v="76707.200000000012"/>
    <n v="4361.5625"/>
    <n v="46251.1"/>
    <m/>
    <m/>
    <n v="0.2493969808433168"/>
  </r>
  <r>
    <x v="1"/>
    <x v="6"/>
    <s v="7861188 "/>
    <n v="518000"/>
    <n v="502914"/>
    <n v="50291"/>
    <n v="461004"/>
    <n v="236571"/>
    <n v="224433"/>
    <n v="0"/>
    <n v="224433"/>
    <m/>
    <n v="0"/>
    <m/>
    <m/>
    <n v="0"/>
  </r>
  <r>
    <x v="0"/>
    <x v="6"/>
    <s v="7861239"/>
    <n v="518000"/>
    <n v="502914"/>
    <n v="50291"/>
    <n v="461004"/>
    <n v="236571"/>
    <n v="224433"/>
    <n v="0"/>
    <n v="224433"/>
    <m/>
    <n v="0"/>
    <m/>
    <m/>
    <n v="0"/>
  </r>
  <r>
    <x v="1"/>
    <x v="1"/>
    <s v="000295700712"/>
    <n v="480000"/>
    <n v="436156.25"/>
    <n v="43843.75"/>
    <n v="415239"/>
    <n v="205748"/>
    <n v="209491"/>
    <n v="12426.2"/>
    <n v="197064.8"/>
    <n v="8723.125"/>
    <n v="82833.600000000006"/>
    <m/>
    <n v="51369.3"/>
    <n v="5.9316152006530114E-2"/>
  </r>
  <r>
    <x v="0"/>
    <x v="1"/>
    <s v="000295700706"/>
    <n v="235200"/>
    <n v="213716.5625"/>
    <n v="21483.4375"/>
    <n v="200645.2"/>
    <n v="98451.1"/>
    <n v="102194.1"/>
    <n v="6214"/>
    <n v="95980.1"/>
    <n v="4361.5625"/>
    <n v="31464.3"/>
    <m/>
    <m/>
    <n v="6.0805858655245258E-2"/>
  </r>
  <r>
    <x v="1"/>
    <x v="1"/>
    <s v="000295700709"/>
    <n v="587800"/>
    <n v="541278.66796875"/>
    <n v="46521.33203125"/>
    <n v="516508"/>
    <n v="187816.40000000002"/>
    <n v="328691.59999999998"/>
    <n v="51283.899999999994"/>
    <n v="277407.69999999995"/>
    <n v="10868.48046875"/>
    <n v="180429"/>
    <m/>
    <m/>
    <n v="0.1560243705649916"/>
  </r>
  <r>
    <x v="1"/>
    <x v="1"/>
    <s v="000295700713"/>
    <n v="431200"/>
    <n v="392263.375"/>
    <n v="38936.625"/>
    <n v="372932.8666666667"/>
    <n v="182064.06666666668"/>
    <n v="190868.80000000002"/>
    <n v="4.9000000000000004"/>
    <n v="190863.90000000002"/>
    <n v="8005.375"/>
    <n v="0"/>
    <m/>
    <m/>
    <n v="2.5672084699018382E-5"/>
  </r>
  <r>
    <x v="0"/>
    <x v="1"/>
    <s v="000295700704"/>
    <n v="405400"/>
    <n v="373152.6875"/>
    <n v="32247.3125"/>
    <n v="354223.73333333334"/>
    <n v="130153.43333333335"/>
    <n v="224070.3"/>
    <n v="8982.4"/>
    <n v="215087.9"/>
    <n v="7915.0625"/>
    <n v="36967.4"/>
    <m/>
    <m/>
    <n v="4.0087418993057088E-2"/>
  </r>
  <r>
    <x v="0"/>
    <x v="1"/>
    <s v="000295700688"/>
    <n v="362400"/>
    <n v="329297.96875"/>
    <n v="33102.03125"/>
    <n v="312384"/>
    <n v="156192"/>
    <n v="156192"/>
    <n v="5715.5"/>
    <n v="150476.5"/>
    <n v="6542.34375"/>
    <n v="6612.7"/>
    <m/>
    <m/>
    <n v="3.6592783241139112E-2"/>
  </r>
  <r>
    <x v="3"/>
    <x v="1"/>
    <s v="000295700703"/>
    <n v="405400"/>
    <n v="373152.6875"/>
    <n v="32247.3125"/>
    <n v="354223.73333333334"/>
    <n v="130153.43333333335"/>
    <n v="224070.3"/>
    <n v="54940.4"/>
    <n v="169129.9"/>
    <n v="7915.0625"/>
    <n v="68412.5"/>
    <m/>
    <m/>
    <n v="0.24519269175789921"/>
  </r>
  <r>
    <x v="3"/>
    <x v="1"/>
    <s v="000295700705"/>
    <n v="362400"/>
    <n v="329297.96875"/>
    <n v="33102.03125"/>
    <n v="312384"/>
    <n v="156192"/>
    <n v="156192"/>
    <n v="5715.5"/>
    <n v="150476.5"/>
    <n v="6542.34375"/>
    <n v="6608.49"/>
    <m/>
    <m/>
    <n v="3.6592783241139112E-2"/>
  </r>
  <r>
    <x v="0"/>
    <x v="1"/>
    <s v="000295700699"/>
    <n v="405400"/>
    <n v="373152.6875"/>
    <n v="32247.3125"/>
    <n v="354223.73333333334"/>
    <n v="130153.43333333335"/>
    <n v="224070.3"/>
    <n v="4.9000000000000004"/>
    <n v="224065.4"/>
    <n v="7915.0625"/>
    <n v="0"/>
    <m/>
    <m/>
    <n v="2.1868136919529274E-5"/>
  </r>
  <r>
    <x v="7"/>
    <x v="7"/>
    <s v="Grand Total"/>
    <n v="19531870.242109209"/>
    <n v="17811091.672726501"/>
    <n v="1791188.5693827095"/>
    <n v="15927758.044278996"/>
    <n v="5011987.133646681"/>
    <n v="10915770.910632325"/>
    <n v="5293617.1781396503"/>
    <n v="5653955.8824926773"/>
    <n v="273564.64331787114"/>
    <n v="7524464.0776318368"/>
    <n v="949455.75059999991"/>
    <n v="609305.82949218759"/>
    <n v="0.48495128942139032"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6">
  <r>
    <x v="0"/>
    <x v="0"/>
    <n v="18496"/>
    <n v="11637"/>
    <n v="6859"/>
    <n v="0.37083693771626297"/>
    <n v="106"/>
  </r>
  <r>
    <x v="1"/>
    <x v="1"/>
    <n v="96"/>
    <n v="32"/>
    <n v="64"/>
    <n v="0.66666666666666663"/>
    <n v="2"/>
  </r>
  <r>
    <x v="1"/>
    <x v="2"/>
    <n v="408"/>
    <n v="182"/>
    <n v="226"/>
    <n v="0.55392156862745101"/>
    <n v="2"/>
  </r>
  <r>
    <x v="1"/>
    <x v="3"/>
    <n v="1296"/>
    <n v="433"/>
    <n v="863"/>
    <n v="0.66589506172839508"/>
    <n v="6"/>
  </r>
  <r>
    <x v="1"/>
    <x v="4"/>
    <n v="144"/>
    <n v="20"/>
    <n v="124"/>
    <n v="0.86111111111111116"/>
    <n v="2"/>
  </r>
  <r>
    <x v="2"/>
    <x v="0"/>
    <n v="1944"/>
    <n v="667"/>
    <n v="1277"/>
    <n v="0.65689300411522633"/>
    <n v="12"/>
  </r>
  <r>
    <x v="3"/>
    <x v="1"/>
    <n v="264"/>
    <n v="237"/>
    <n v="27"/>
    <n v="0.10227272727272728"/>
    <n v="2"/>
  </r>
  <r>
    <x v="3"/>
    <x v="2"/>
    <n v="1511"/>
    <n v="858"/>
    <n v="653"/>
    <n v="0.43216412971542023"/>
    <n v="6"/>
  </r>
  <r>
    <x v="3"/>
    <x v="3"/>
    <n v="5824"/>
    <n v="3870"/>
    <n v="1954"/>
    <n v="0.33550824175824173"/>
    <n v="34"/>
  </r>
  <r>
    <x v="3"/>
    <x v="4"/>
    <n v="599"/>
    <n v="371"/>
    <n v="228"/>
    <n v="0.38063439065108512"/>
    <n v="4"/>
  </r>
  <r>
    <x v="2"/>
    <x v="0"/>
    <n v="8198"/>
    <n v="5336"/>
    <n v="2862"/>
    <n v="0.34910953891192975"/>
    <n v="46"/>
  </r>
  <r>
    <x v="4"/>
    <x v="1"/>
    <n v="240"/>
    <n v="215"/>
    <n v="25"/>
    <n v="0.10416666666666667"/>
    <n v="2"/>
  </r>
  <r>
    <x v="4"/>
    <x v="2"/>
    <n v="1831"/>
    <n v="1290"/>
    <n v="541"/>
    <n v="0.29546695794647732"/>
    <n v="10"/>
  </r>
  <r>
    <x v="4"/>
    <x v="3"/>
    <n v="5437"/>
    <n v="3759"/>
    <n v="1678"/>
    <n v="0.30862608055913188"/>
    <n v="22"/>
  </r>
  <r>
    <x v="4"/>
    <x v="4"/>
    <n v="360"/>
    <n v="121"/>
    <n v="239"/>
    <n v="0.66388888888888886"/>
    <n v="2"/>
  </r>
  <r>
    <x v="2"/>
    <x v="0"/>
    <n v="7868"/>
    <n v="5385"/>
    <n v="2483"/>
    <n v="0.31558210472801218"/>
    <n v="36"/>
  </r>
  <r>
    <x v="5"/>
    <x v="1"/>
    <n v="96"/>
    <n v="35"/>
    <n v="61"/>
    <n v="0.63541666666666663"/>
    <n v="2"/>
  </r>
  <r>
    <x v="5"/>
    <x v="4"/>
    <n v="108"/>
    <n v="32"/>
    <n v="76"/>
    <n v="0.70370370370370372"/>
    <n v="2"/>
  </r>
  <r>
    <x v="2"/>
    <x v="0"/>
    <n v="204"/>
    <n v="67"/>
    <n v="137"/>
    <n v="0.67156862745098034"/>
    <n v="4"/>
  </r>
  <r>
    <x v="6"/>
    <x v="1"/>
    <n v="48"/>
    <n v="4"/>
    <n v="44"/>
    <n v="0.91666666666666663"/>
    <n v="2"/>
  </r>
  <r>
    <x v="6"/>
    <x v="2"/>
    <n v="112"/>
    <n v="72"/>
    <n v="40"/>
    <n v="0.35714285714285715"/>
    <n v="2"/>
  </r>
  <r>
    <x v="2"/>
    <x v="0"/>
    <n v="160"/>
    <n v="76"/>
    <n v="84"/>
    <n v="0.52500000000000002"/>
    <n v="4"/>
  </r>
  <r>
    <x v="7"/>
    <x v="1"/>
    <n v="48"/>
    <n v="40"/>
    <n v="8"/>
    <n v="0.16666666666666666"/>
    <n v="2"/>
  </r>
  <r>
    <x v="7"/>
    <x v="2"/>
    <n v="74"/>
    <n v="66"/>
    <n v="8"/>
    <n v="0.10810810810810811"/>
    <n v="2"/>
  </r>
  <r>
    <x v="2"/>
    <x v="0"/>
    <n v="122"/>
    <n v="106"/>
    <n v="16"/>
    <n v="0.13114754098360656"/>
    <n v="4"/>
  </r>
  <r>
    <x v="8"/>
    <x v="0"/>
    <n v="18496"/>
    <n v="11637"/>
    <n v="6859"/>
    <n v="0.37083693771626297"/>
    <n v="10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2" cacheId="13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E2:G8" firstHeaderRow="0" firstDataRow="1" firstDataCol="1"/>
  <pivotFields count="7">
    <pivotField axis="axisRow" showAll="0" defaultSubtotal="0">
      <items count="9">
        <item x="1"/>
        <item x="4"/>
        <item x="3"/>
        <item x="6"/>
        <item x="7"/>
        <item h="1" x="8"/>
        <item h="1" x="0"/>
        <item h="1" x="2"/>
        <item h="1" x="5"/>
      </items>
    </pivotField>
    <pivotField showAll="0"/>
    <pivotField dataField="1" numFmtId="3" showAll="0"/>
    <pivotField numFmtId="3" showAll="0"/>
    <pivotField numFmtId="3" showAll="0"/>
    <pivotField showAll="0"/>
    <pivotField dataField="1" numFmtId="3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Total Installed" fld="2" baseField="0" baseItem="0"/>
    <dataField name="Sum of Switch_x000a_Count" fld="6" baseField="0" baseItem="0" numFmtId="3"/>
  </dataFields>
  <formats count="2">
    <format dxfId="13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2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C9" firstHeaderRow="0" firstDataRow="1" firstDataCol="1" rowPageCount="1" colPageCount="1"/>
  <pivotFields count="16">
    <pivotField axis="axisRow" outline="0" defaultSubtotal="0">
      <items count="12">
        <item x="3"/>
        <item x="1"/>
        <item h="1" m="1" x="8"/>
        <item h="1" x="4"/>
        <item x="0"/>
        <item h="1" m="1" x="10"/>
        <item h="1" m="1" x="9"/>
        <item x="2"/>
        <item h="1" m="1" x="11"/>
        <item h="1" x="7"/>
        <item h="1" x="5"/>
        <item h="1" x="6"/>
      </items>
    </pivotField>
    <pivotField axis="axisPage" multipleItemSelectionAllowed="1" showAll="0">
      <items count="10">
        <item h="1" x="2"/>
        <item h="1" x="3"/>
        <item h="1" x="0"/>
        <item x="5"/>
        <item h="1" m="1" x="8"/>
        <item x="1"/>
        <item x="4"/>
        <item h="1" x="7"/>
        <item h="1" x="6"/>
        <item t="default"/>
      </items>
    </pivotField>
    <pivotField dataField="1" outline="0" defaultSubtota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</pivotFields>
  <rowFields count="1">
    <field x="0"/>
  </rowFields>
  <rowItems count="5">
    <i>
      <x/>
    </i>
    <i>
      <x v="1"/>
    </i>
    <i>
      <x v="4"/>
    </i>
    <i>
      <x v="7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Sum of physical/Raid Total" fld="6" baseField="0" baseItem="0" numFmtId="3"/>
    <dataField name="Count of Array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6" cacheId="13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J12:O17" firstHeaderRow="0" firstDataRow="1" firstDataCol="1"/>
  <pivotFields count="7">
    <pivotField showAll="0"/>
    <pivotField axis="axisRow" showAll="0">
      <items count="8">
        <item x="2"/>
        <item m="1" x="5"/>
        <item x="1"/>
        <item x="4"/>
        <item x="3"/>
        <item m="1" x="6"/>
        <item h="1" x="0"/>
        <item t="default"/>
      </items>
    </pivotField>
    <pivotField dataField="1" numFmtId="3" showAll="0"/>
    <pivotField dataField="1" numFmtId="3" showAll="0"/>
    <pivotField dataField="1" numFmtId="3" showAll="0"/>
    <pivotField dataField="1" showAll="0"/>
    <pivotField dataField="1" numFmtId="3" showAll="0"/>
  </pivotFields>
  <rowFields count="1">
    <field x="1"/>
  </rowFields>
  <rowItems count="5">
    <i>
      <x/>
    </i>
    <i>
      <x v="2"/>
    </i>
    <i>
      <x v="3"/>
    </i>
    <i>
      <x v="4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Total Installed" fld="2" baseField="0" baseItem="0"/>
    <dataField name="Sum of Used_x000a_Ports" fld="3" baseField="0" baseItem="0"/>
    <dataField name="Sum of Free_x000a_Ports" fld="4" baseField="0" baseItem="0"/>
    <dataField name="Sum of % Free" fld="5" baseField="0" baseItem="0"/>
    <dataField name="Sum of Switch_x000a_Count" fld="6" baseField="0" baseItem="0"/>
  </dataFields>
  <formats count="3">
    <format dxfId="5">
      <pivotArea collapsedLevelsAreSubtotals="1" fieldPosition="0">
        <references count="2">
          <reference field="4294967294" count="1" selected="0">
            <x v="3"/>
          </reference>
          <reference field="1" count="1">
            <x v="0"/>
          </reference>
        </references>
      </pivotArea>
    </format>
    <format dxfId="4">
      <pivotArea collapsedLevelsAreSubtotals="1" fieldPosition="0">
        <references count="2">
          <reference field="4294967294" count="1" selected="0">
            <x v="3"/>
          </reference>
          <reference field="1" count="3">
            <x v="2"/>
            <x v="3"/>
            <x v="4"/>
          </reference>
        </references>
      </pivotArea>
    </format>
    <format dxfId="3">
      <pivotArea field="1" grandRow="1" outline="0" collapsedLevelsAreSubtotals="1" axis="axisRow" fieldPosition="0">
        <references count="1">
          <reference field="4294967294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C40" sqref="C40"/>
    </sheetView>
  </sheetViews>
  <sheetFormatPr defaultRowHeight="12.75"/>
  <cols>
    <col min="1" max="1" width="13.85546875" customWidth="1"/>
    <col min="2" max="2" width="25.85546875" customWidth="1"/>
    <col min="3" max="3" width="14.140625" bestFit="1" customWidth="1"/>
    <col min="5" max="5" width="25" bestFit="1" customWidth="1"/>
    <col min="6" max="6" width="21.140625" bestFit="1" customWidth="1"/>
    <col min="7" max="7" width="21.140625" style="11" bestFit="1" customWidth="1"/>
    <col min="8" max="8" width="66.7109375" bestFit="1" customWidth="1"/>
    <col min="9" max="9" width="55" bestFit="1" customWidth="1"/>
  </cols>
  <sheetData>
    <row r="2" spans="1:9">
      <c r="A2" s="105" t="s">
        <v>296</v>
      </c>
      <c r="B2" t="s">
        <v>394</v>
      </c>
      <c r="E2" s="105" t="s">
        <v>390</v>
      </c>
      <c r="F2" t="s">
        <v>395</v>
      </c>
      <c r="G2" s="11" t="s">
        <v>396</v>
      </c>
    </row>
    <row r="3" spans="1:9">
      <c r="E3" s="106" t="s">
        <v>288</v>
      </c>
      <c r="F3" s="7">
        <v>1944</v>
      </c>
      <c r="G3" s="11">
        <v>12</v>
      </c>
    </row>
    <row r="4" spans="1:9">
      <c r="A4" s="105" t="s">
        <v>390</v>
      </c>
      <c r="B4" t="s">
        <v>392</v>
      </c>
      <c r="C4" t="s">
        <v>393</v>
      </c>
      <c r="E4" s="106" t="s">
        <v>289</v>
      </c>
      <c r="F4" s="7">
        <v>7868</v>
      </c>
      <c r="G4" s="11">
        <v>36</v>
      </c>
    </row>
    <row r="5" spans="1:9">
      <c r="A5" t="s">
        <v>41</v>
      </c>
      <c r="B5" s="11">
        <v>1209846.2247619049</v>
      </c>
      <c r="C5" s="7">
        <v>5</v>
      </c>
      <c r="E5" s="106" t="s">
        <v>287</v>
      </c>
      <c r="F5" s="7">
        <v>8198</v>
      </c>
      <c r="G5" s="11">
        <v>46</v>
      </c>
    </row>
    <row r="6" spans="1:9">
      <c r="A6" t="s">
        <v>202</v>
      </c>
      <c r="B6" s="11">
        <v>5482809.4223809531</v>
      </c>
      <c r="C6" s="7">
        <v>19</v>
      </c>
      <c r="E6" s="106" t="s">
        <v>290</v>
      </c>
      <c r="F6" s="7">
        <v>160</v>
      </c>
      <c r="G6" s="11">
        <v>4</v>
      </c>
    </row>
    <row r="7" spans="1:9">
      <c r="A7" t="s">
        <v>89</v>
      </c>
      <c r="B7" s="11">
        <v>6283154.8759047613</v>
      </c>
      <c r="C7" s="7">
        <v>22</v>
      </c>
      <c r="E7" s="106" t="s">
        <v>293</v>
      </c>
      <c r="F7" s="7">
        <v>122</v>
      </c>
      <c r="G7" s="11">
        <v>4</v>
      </c>
    </row>
    <row r="8" spans="1:9">
      <c r="A8" t="s">
        <v>309</v>
      </c>
      <c r="B8" s="11">
        <v>100847.2</v>
      </c>
      <c r="C8" s="7">
        <v>2</v>
      </c>
      <c r="E8" s="106" t="s">
        <v>391</v>
      </c>
      <c r="F8" s="7">
        <v>18292</v>
      </c>
      <c r="G8" s="11">
        <v>102</v>
      </c>
    </row>
    <row r="9" spans="1:9">
      <c r="A9" t="s">
        <v>391</v>
      </c>
      <c r="B9" s="11">
        <v>13076657.72304762</v>
      </c>
      <c r="C9" s="7">
        <v>48</v>
      </c>
    </row>
    <row r="12" spans="1:9">
      <c r="A12" s="171" t="s">
        <v>404</v>
      </c>
      <c r="B12" s="171"/>
      <c r="C12" s="171"/>
    </row>
    <row r="15" spans="1:9">
      <c r="A15" s="108" t="s">
        <v>288</v>
      </c>
      <c r="H15" s="109" t="str">
        <f>CONCATENATE(A15, B15, C15, D15,  E15, F15, G15 )</f>
        <v>Citigroup Centre DC, London</v>
      </c>
      <c r="I15" s="109" t="s">
        <v>288</v>
      </c>
    </row>
    <row r="16" spans="1:9">
      <c r="A16" s="107" t="s">
        <v>397</v>
      </c>
      <c r="B16">
        <f>G3</f>
        <v>12</v>
      </c>
      <c r="C16" s="22" t="s">
        <v>398</v>
      </c>
      <c r="D16">
        <f>F3</f>
        <v>1944</v>
      </c>
      <c r="H16" t="str">
        <f>CONCATENATE(A16, B16, C16, D16,  E16, F16, G16 )</f>
        <v>Number of SAN Swtiches 12 Port Count 1944</v>
      </c>
      <c r="I16" s="22" t="s">
        <v>476</v>
      </c>
    </row>
    <row r="17" spans="1:9">
      <c r="A17" s="107" t="s">
        <v>399</v>
      </c>
      <c r="E17">
        <f>C5</f>
        <v>5</v>
      </c>
      <c r="F17" s="22" t="s">
        <v>400</v>
      </c>
      <c r="G17" s="11">
        <f>B5/1024</f>
        <v>1181.4904538690478</v>
      </c>
      <c r="H17" t="str">
        <f>CONCATENATE(A17, B17, C17, D17,  E17, F17, G17 )</f>
        <v>Number of SAN storage Arrays Installed 5 and Total TB's 1181.49045386905</v>
      </c>
      <c r="I17" s="22" t="s">
        <v>477</v>
      </c>
    </row>
    <row r="18" spans="1:9">
      <c r="A18" s="106"/>
    </row>
    <row r="19" spans="1:9">
      <c r="A19" s="108" t="s">
        <v>289</v>
      </c>
      <c r="H19" s="109" t="str">
        <f>CONCATENATE(A19, B19, C19, D19,  E19, F19, G19 )</f>
        <v>Frankfurt DC, Germany</v>
      </c>
      <c r="I19" s="109" t="s">
        <v>289</v>
      </c>
    </row>
    <row r="20" spans="1:9">
      <c r="A20" s="107" t="s">
        <v>397</v>
      </c>
      <c r="B20">
        <f>G4</f>
        <v>36</v>
      </c>
      <c r="C20" s="22" t="s">
        <v>398</v>
      </c>
      <c r="D20">
        <f>F4</f>
        <v>7868</v>
      </c>
      <c r="H20" t="str">
        <f>CONCATENATE(A20, B20, C20, D20,  E20, F20, G20 )</f>
        <v>Number of SAN Swtiches 36 Port Count 7868</v>
      </c>
      <c r="I20" s="22" t="s">
        <v>402</v>
      </c>
    </row>
    <row r="21" spans="1:9">
      <c r="A21" s="107" t="s">
        <v>399</v>
      </c>
      <c r="E21">
        <f>C6</f>
        <v>19</v>
      </c>
      <c r="F21" s="22" t="s">
        <v>400</v>
      </c>
      <c r="G21" s="11">
        <f>B6/1024</f>
        <v>5354.3060765438995</v>
      </c>
      <c r="H21" t="str">
        <f>CONCATENATE(A21, B21, C21, D21,  E21, F21, G21 )</f>
        <v>Number of SAN storage Arrays Installed 19 and Total TB's 5354.3060765439</v>
      </c>
      <c r="I21" s="22" t="s">
        <v>478</v>
      </c>
    </row>
    <row r="22" spans="1:9">
      <c r="A22" s="106"/>
    </row>
    <row r="23" spans="1:9">
      <c r="A23" s="108" t="s">
        <v>287</v>
      </c>
      <c r="H23" s="109" t="str">
        <f>CONCATENATE(A23, B23, C23, D23,  E23, F23, G23 )</f>
        <v>Riverdale DC, London</v>
      </c>
      <c r="I23" s="109" t="s">
        <v>287</v>
      </c>
    </row>
    <row r="24" spans="1:9">
      <c r="A24" s="107" t="s">
        <v>397</v>
      </c>
      <c r="B24">
        <f>G5</f>
        <v>46</v>
      </c>
      <c r="C24" s="22" t="s">
        <v>398</v>
      </c>
      <c r="D24">
        <f>F5</f>
        <v>8198</v>
      </c>
      <c r="H24" t="str">
        <f>CONCATENATE(A24, B24, C24, D24,  E24, F24, G24 )</f>
        <v>Number of SAN Swtiches 46 Port Count 8198</v>
      </c>
      <c r="I24" s="22" t="s">
        <v>479</v>
      </c>
    </row>
    <row r="25" spans="1:9">
      <c r="A25" s="107" t="s">
        <v>399</v>
      </c>
      <c r="E25">
        <f>C7</f>
        <v>22</v>
      </c>
      <c r="F25" s="22" t="s">
        <v>400</v>
      </c>
      <c r="G25" s="11">
        <f>B7/1024</f>
        <v>6135.8934335007434</v>
      </c>
      <c r="H25" t="str">
        <f>CONCATENATE(A25, B25, C25, D25,  E25, F25, G25 )</f>
        <v>Number of SAN storage Arrays Installed 22 and Total TB's 6135.89343350074</v>
      </c>
      <c r="I25" s="22" t="s">
        <v>480</v>
      </c>
    </row>
    <row r="26" spans="1:9">
      <c r="A26" s="106"/>
    </row>
    <row r="27" spans="1:9">
      <c r="A27" s="108" t="s">
        <v>401</v>
      </c>
      <c r="H27" s="109" t="str">
        <f>CONCATENATE(A27, B27, C27, D27,  E27, F27, G27 )</f>
        <v>Switzerland</v>
      </c>
      <c r="I27" s="109" t="s">
        <v>401</v>
      </c>
    </row>
    <row r="28" spans="1:9">
      <c r="A28" s="107" t="s">
        <v>397</v>
      </c>
      <c r="B28">
        <f>G6+G7</f>
        <v>8</v>
      </c>
      <c r="C28" s="22" t="s">
        <v>398</v>
      </c>
      <c r="D28">
        <f>F6+F7</f>
        <v>282</v>
      </c>
      <c r="H28" t="str">
        <f>CONCATENATE(A28, B28, C28, D28,  E28, F28, G28 )</f>
        <v>Number of SAN Swtiches 8 Port Count 282</v>
      </c>
      <c r="I28" s="22" t="s">
        <v>481</v>
      </c>
    </row>
    <row r="29" spans="1:9">
      <c r="A29" s="107" t="s">
        <v>399</v>
      </c>
      <c r="E29">
        <f>C8</f>
        <v>2</v>
      </c>
      <c r="F29" s="22" t="s">
        <v>400</v>
      </c>
      <c r="G29" s="11">
        <f>B8/1024</f>
        <v>98.483593749999997</v>
      </c>
      <c r="H29" t="str">
        <f>CONCATENATE(A29, B29, C29, D29,  E29, F29, G29 )</f>
        <v>Number of SAN storage Arrays Installed 2 and Total TB's 98.48359375</v>
      </c>
      <c r="I29" s="22" t="s">
        <v>403</v>
      </c>
    </row>
  </sheetData>
  <mergeCells count="1">
    <mergeCell ref="A12:C12"/>
  </mergeCell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M19" sqref="M19"/>
    </sheetView>
  </sheetViews>
  <sheetFormatPr defaultRowHeight="12.75"/>
  <cols>
    <col min="1" max="1" width="16.42578125" bestFit="1" customWidth="1"/>
    <col min="2" max="2" width="14.28515625" style="11" customWidth="1"/>
    <col min="3" max="5" width="12.7109375" style="11" bestFit="1" customWidth="1"/>
    <col min="6" max="8" width="11.7109375" style="11" bestFit="1" customWidth="1"/>
    <col min="9" max="9" width="11.7109375" bestFit="1" customWidth="1"/>
    <col min="10" max="10" width="10.7109375" bestFit="1" customWidth="1"/>
    <col min="11" max="11" width="9.28515625" bestFit="1" customWidth="1"/>
    <col min="12" max="12" width="15.5703125" customWidth="1"/>
    <col min="13" max="13" width="17.42578125" customWidth="1"/>
    <col min="14" max="14" width="11.85546875" customWidth="1"/>
    <col min="16" max="16" width="13.85546875" customWidth="1"/>
    <col min="17" max="17" width="13.42578125" customWidth="1"/>
    <col min="18" max="18" width="12" customWidth="1"/>
  </cols>
  <sheetData>
    <row r="1" spans="1:19" ht="18.75" thickBot="1">
      <c r="A1" s="172" t="s">
        <v>474</v>
      </c>
      <c r="B1" s="173"/>
      <c r="C1" s="173"/>
      <c r="D1" s="173"/>
      <c r="E1" s="173"/>
      <c r="F1" s="173"/>
      <c r="G1" s="173"/>
      <c r="H1" s="173"/>
      <c r="I1" s="173"/>
      <c r="J1" s="173"/>
      <c r="K1" s="174"/>
    </row>
    <row r="2" spans="1:19" s="23" customFormat="1" ht="42" customHeight="1" thickTop="1" thickBot="1">
      <c r="A2" s="4" t="s">
        <v>5</v>
      </c>
      <c r="B2" s="80" t="s">
        <v>30</v>
      </c>
      <c r="C2" s="80" t="s">
        <v>31</v>
      </c>
      <c r="D2" s="80" t="s">
        <v>317</v>
      </c>
      <c r="E2" s="92" t="s">
        <v>302</v>
      </c>
      <c r="F2" s="92" t="s">
        <v>303</v>
      </c>
      <c r="G2" s="92" t="s">
        <v>304</v>
      </c>
      <c r="H2" s="92" t="s">
        <v>22</v>
      </c>
      <c r="I2" s="93" t="s">
        <v>307</v>
      </c>
      <c r="J2" s="93" t="s">
        <v>308</v>
      </c>
      <c r="K2" s="27" t="s">
        <v>16</v>
      </c>
      <c r="L2" s="28" t="s">
        <v>32</v>
      </c>
      <c r="M2" s="24" t="s">
        <v>319</v>
      </c>
      <c r="N2" s="24" t="s">
        <v>23</v>
      </c>
      <c r="O2" s="24" t="s">
        <v>24</v>
      </c>
      <c r="P2" s="29" t="s">
        <v>33</v>
      </c>
      <c r="Q2" s="29" t="s">
        <v>320</v>
      </c>
      <c r="R2" s="25" t="s">
        <v>25</v>
      </c>
      <c r="S2" s="25" t="s">
        <v>26</v>
      </c>
    </row>
    <row r="3" spans="1:19" ht="13.5" thickTop="1">
      <c r="A3" s="70" t="s">
        <v>318</v>
      </c>
      <c r="B3" s="81">
        <f>B11</f>
        <v>19531870.242109213</v>
      </c>
      <c r="C3" s="81">
        <f t="shared" ref="C3:K3" si="0">C11</f>
        <v>17811091.672726505</v>
      </c>
      <c r="D3" s="81">
        <f t="shared" si="0"/>
        <v>15927758.044279005</v>
      </c>
      <c r="E3" s="81">
        <f t="shared" si="0"/>
        <v>10915770.910632323</v>
      </c>
      <c r="F3" s="81">
        <f t="shared" si="0"/>
        <v>5293617.1781396484</v>
      </c>
      <c r="G3" s="81">
        <f t="shared" si="0"/>
        <v>5653955.8824926754</v>
      </c>
      <c r="H3" s="81">
        <f t="shared" si="0"/>
        <v>7524464.0776318349</v>
      </c>
      <c r="I3" s="82">
        <f t="shared" si="0"/>
        <v>0.48495128942139026</v>
      </c>
      <c r="J3" s="82">
        <f t="shared" si="0"/>
        <v>0.68932044646546742</v>
      </c>
      <c r="K3" s="83">
        <f t="shared" si="0"/>
        <v>87</v>
      </c>
      <c r="L3" s="32">
        <f>B3/1024</f>
        <v>19074.092033309778</v>
      </c>
      <c r="M3" s="33">
        <f>D3/1024</f>
        <v>15554.451215116216</v>
      </c>
      <c r="N3" s="33">
        <f>H3/1024</f>
        <v>7348.1094508123388</v>
      </c>
      <c r="O3" s="33">
        <f>G3/1024</f>
        <v>5521.4412914967534</v>
      </c>
      <c r="P3" s="33">
        <f t="shared" ref="P3:S3" si="1">L3/1024</f>
        <v>18.62704300127908</v>
      </c>
      <c r="Q3" s="33">
        <f t="shared" si="1"/>
        <v>15.18989376476193</v>
      </c>
      <c r="R3" s="33">
        <f t="shared" si="1"/>
        <v>7.1758881355589246</v>
      </c>
      <c r="S3" s="33">
        <f t="shared" si="1"/>
        <v>5.3920325112272982</v>
      </c>
    </row>
    <row r="4" spans="1:19">
      <c r="A4" s="1" t="s">
        <v>309</v>
      </c>
      <c r="B4" s="3">
        <f>SUMIF('SAN Storage Inventory'!A:A,A:A,'SAN Storage Inventory'!D:D)</f>
        <v>223776</v>
      </c>
      <c r="C4" s="3">
        <f>SUMIF('SAN Storage Inventory'!A:A,A:A,'SAN Storage Inventory'!E:E)</f>
        <v>203380</v>
      </c>
      <c r="D4" s="3">
        <f>SUMIF('SAN Storage Inventory'!A:A,A:A,'SAN Storage Inventory'!G:G)</f>
        <v>135955.77142857143</v>
      </c>
      <c r="E4" s="3">
        <f>SUMIF('SAN Storage Inventory'!A:A,A:A,'SAN Storage Inventory'!I:I)</f>
        <v>118961.3</v>
      </c>
      <c r="F4" s="3">
        <f>SUMIF('SAN Storage Inventory'!A:A,A:A,'SAN Storage Inventory'!J:J)</f>
        <v>61162.8</v>
      </c>
      <c r="G4" s="3">
        <f>SUMIF('SAN Storage Inventory'!A:A,A:A,'SAN Storage Inventory'!K:K)</f>
        <v>57798.5</v>
      </c>
      <c r="H4" s="3">
        <f>SUMIF('SAN Storage Inventory'!A:A,A:A,'SAN Storage Inventory'!M:M)</f>
        <v>137366.39999999999</v>
      </c>
      <c r="I4" s="91">
        <f>F4/E4</f>
        <v>0.51414031285804718</v>
      </c>
      <c r="J4" s="91">
        <f>H4/E4</f>
        <v>1.1547150207672578</v>
      </c>
      <c r="K4" s="1">
        <f>COUNTIF('SAN Storage Inventory'!A:A,A:A)</f>
        <v>4</v>
      </c>
      <c r="L4" s="26"/>
      <c r="M4" s="30"/>
      <c r="N4" s="30"/>
      <c r="O4" s="30"/>
      <c r="P4" s="2"/>
    </row>
    <row r="5" spans="1:19">
      <c r="A5" s="1" t="s">
        <v>202</v>
      </c>
      <c r="B5" s="3">
        <f>SUMIF('SAN Storage Inventory'!A:A,A:A,'SAN Storage Inventory'!D:D)</f>
        <v>8273063.5886660637</v>
      </c>
      <c r="C5" s="3">
        <f>SUMIF('SAN Storage Inventory'!A:A,A:A,'SAN Storage Inventory'!E:E)</f>
        <v>7545938.5582451178</v>
      </c>
      <c r="D5" s="3">
        <f>SUMIF('SAN Storage Inventory'!A:A,A:A,'SAN Storage Inventory'!G:G)</f>
        <v>6732294.4126240481</v>
      </c>
      <c r="E5" s="3">
        <f>SUMIF('SAN Storage Inventory'!A:A,A:A,'SAN Storage Inventory'!I:I)</f>
        <v>4595899.6222827146</v>
      </c>
      <c r="F5" s="3">
        <f>SUMIF('SAN Storage Inventory'!A:A,A:A,'SAN Storage Inventory'!J:J)</f>
        <v>2173546.1611328125</v>
      </c>
      <c r="G5" s="3">
        <f>SUMIF('SAN Storage Inventory'!A:A,A:A,'SAN Storage Inventory'!K:K)</f>
        <v>2422353.4611499025</v>
      </c>
      <c r="H5" s="3">
        <f>SUMIF('SAN Storage Inventory'!A:A,A:A,'SAN Storage Inventory'!M:M)</f>
        <v>3263474.3844921868</v>
      </c>
      <c r="I5" s="91">
        <f t="shared" ref="I5:I11" si="2">F5/E5</f>
        <v>0.4729315998536201</v>
      </c>
      <c r="J5" s="91">
        <f t="shared" ref="J5:J10" si="3">H5/E5</f>
        <v>0.71008391233559365</v>
      </c>
      <c r="K5" s="1">
        <f>COUNTIF('SAN Storage Inventory'!A:A,A:A)</f>
        <v>31</v>
      </c>
      <c r="L5" s="26"/>
      <c r="M5" s="30"/>
      <c r="N5" s="30"/>
      <c r="O5" s="30"/>
      <c r="P5" s="2"/>
    </row>
    <row r="6" spans="1:19">
      <c r="A6" s="1" t="s">
        <v>89</v>
      </c>
      <c r="B6" s="3">
        <f>SUMIF('SAN Storage Inventory'!A:A,A:A,'SAN Storage Inventory'!D:D)</f>
        <v>9132038.4249275215</v>
      </c>
      <c r="C6" s="3">
        <f>SUMIF('SAN Storage Inventory'!A:A,A:A,'SAN Storage Inventory'!E:E)</f>
        <v>8332451.7902626349</v>
      </c>
      <c r="D6" s="3">
        <f>SUMIF('SAN Storage Inventory'!A:A,A:A,'SAN Storage Inventory'!G:G)</f>
        <v>7475513.9702859102</v>
      </c>
      <c r="E6" s="3">
        <f>SUMIF('SAN Storage Inventory'!A:A,A:A,'SAN Storage Inventory'!I:I)</f>
        <v>5041001.2754394524</v>
      </c>
      <c r="F6" s="3">
        <f>SUMIF('SAN Storage Inventory'!A:A,A:A,'SAN Storage Inventory'!J:J)</f>
        <v>2535692.5419287109</v>
      </c>
      <c r="G6" s="3">
        <f>SUMIF('SAN Storage Inventory'!A:A,A:A,'SAN Storage Inventory'!K:K)</f>
        <v>2537110.8835107419</v>
      </c>
      <c r="H6" s="3">
        <f>SUMIF('SAN Storage Inventory'!A:A,A:A,'SAN Storage Inventory'!M:M)</f>
        <v>3541983.2280615228</v>
      </c>
      <c r="I6" s="91">
        <f t="shared" si="2"/>
        <v>0.50301366799548375</v>
      </c>
      <c r="J6" s="91">
        <f t="shared" si="3"/>
        <v>0.70263486052237678</v>
      </c>
      <c r="K6" s="1">
        <f>COUNTIF('SAN Storage Inventory'!A:A,A:A)</f>
        <v>35</v>
      </c>
      <c r="L6" s="26"/>
      <c r="M6" s="30"/>
      <c r="N6" s="30"/>
      <c r="O6" s="30"/>
      <c r="P6" s="2"/>
    </row>
    <row r="7" spans="1:19">
      <c r="A7" s="1" t="s">
        <v>41</v>
      </c>
      <c r="B7" s="3">
        <f>SUMIF('SAN Storage Inventory'!A:A,A:A,'SAN Storage Inventory'!D:D)</f>
        <v>1485847.37109375</v>
      </c>
      <c r="C7" s="3">
        <f>SUMIF('SAN Storage Inventory'!A:A,A:A,'SAN Storage Inventory'!E:E)</f>
        <v>1350098.7265625</v>
      </c>
      <c r="D7" s="3">
        <f>SUMIF('SAN Storage Inventory'!A:A,A:A,'SAN Storage Inventory'!G:G)</f>
        <v>1274942.7208556549</v>
      </c>
      <c r="E7" s="3">
        <f>SUMIF('SAN Storage Inventory'!A:A,A:A,'SAN Storage Inventory'!I:I)</f>
        <v>912555.41408203123</v>
      </c>
      <c r="F7" s="3">
        <f>SUMIF('SAN Storage Inventory'!A:A,A:A,'SAN Storage Inventory'!J:J)</f>
        <v>275862.37625000003</v>
      </c>
      <c r="G7" s="3">
        <f>SUMIF('SAN Storage Inventory'!A:A,A:A,'SAN Storage Inventory'!K:K)</f>
        <v>636693.03783203126</v>
      </c>
      <c r="H7" s="3">
        <f>SUMIF('SAN Storage Inventory'!A:A,A:A,'SAN Storage Inventory'!M:M)</f>
        <v>334286.76624999999</v>
      </c>
      <c r="I7" s="91">
        <f t="shared" si="2"/>
        <v>0.30229657508251029</v>
      </c>
      <c r="J7" s="91">
        <f t="shared" si="3"/>
        <v>0.36631941588585037</v>
      </c>
      <c r="K7" s="1">
        <f>COUNTIF('SAN Storage Inventory'!A:A,A:A)</f>
        <v>6</v>
      </c>
      <c r="L7" s="26"/>
      <c r="M7" s="30"/>
      <c r="N7" s="30"/>
      <c r="O7" s="30"/>
      <c r="P7" s="2"/>
    </row>
    <row r="8" spans="1:19">
      <c r="A8" s="1" t="s">
        <v>313</v>
      </c>
      <c r="B8" s="3">
        <f>SUMIF('SAN Storage Inventory'!A:A,A:A,'SAN Storage Inventory'!D:D)</f>
        <v>239104.8</v>
      </c>
      <c r="C8" s="3">
        <f>SUMIF('SAN Storage Inventory'!A:A,A:A,'SAN Storage Inventory'!E:E)</f>
        <v>217368</v>
      </c>
      <c r="D8" s="3">
        <f>SUMIF('SAN Storage Inventory'!A:A,A:A,'SAN Storage Inventory'!G:G)</f>
        <v>146821.71428571429</v>
      </c>
      <c r="E8" s="3">
        <f>SUMIF('SAN Storage Inventory'!A:A,A:A,'SAN Storage Inventory'!I:I)</f>
        <v>128469</v>
      </c>
      <c r="F8" s="3">
        <f>SUMIF('SAN Storage Inventory'!A:A,A:A,'SAN Storage Inventory'!J:J)</f>
        <v>128469</v>
      </c>
      <c r="G8" s="3">
        <f>SUMIF('SAN Storage Inventory'!A:A,A:A,'SAN Storage Inventory'!K:K)</f>
        <v>0</v>
      </c>
      <c r="H8" s="3">
        <f>SUMIF('SAN Storage Inventory'!A:A,A:A,'SAN Storage Inventory'!M:M)</f>
        <v>128469</v>
      </c>
      <c r="I8" s="91">
        <f t="shared" si="2"/>
        <v>1</v>
      </c>
      <c r="J8" s="91">
        <f t="shared" si="3"/>
        <v>1</v>
      </c>
      <c r="K8" s="1">
        <f>COUNTIF('SAN Storage Inventory'!A:A,A:A)</f>
        <v>4</v>
      </c>
      <c r="L8" s="26"/>
      <c r="M8" s="30"/>
      <c r="N8" s="30"/>
      <c r="O8" s="30"/>
      <c r="P8" s="2"/>
    </row>
    <row r="9" spans="1:19">
      <c r="A9" s="142" t="s">
        <v>437</v>
      </c>
      <c r="B9" s="3">
        <f>SUMIF('SAN Storage Inventory'!A:A,A:A,'SAN Storage Inventory'!D:D)</f>
        <v>114340.6</v>
      </c>
      <c r="C9" s="3">
        <f>SUMIF('SAN Storage Inventory'!A:A,A:A,'SAN Storage Inventory'!E:E)</f>
        <v>103946</v>
      </c>
      <c r="D9" s="3">
        <f>SUMIF('SAN Storage Inventory'!A:A,A:A,'SAN Storage Inventory'!G:G)</f>
        <v>104320.85714285714</v>
      </c>
      <c r="E9" s="3">
        <f>SUMIF('SAN Storage Inventory'!A:A,A:A,'SAN Storage Inventory'!I:I)</f>
        <v>89930</v>
      </c>
      <c r="F9" s="3">
        <f>SUMIF('SAN Storage Inventory'!A:A,A:A,'SAN Storage Inventory'!J:J)</f>
        <v>89930</v>
      </c>
      <c r="G9" s="3">
        <f>SUMIF('SAN Storage Inventory'!A:A,A:A,'SAN Storage Inventory'!K:K)</f>
        <v>0</v>
      </c>
      <c r="H9" s="3">
        <f>SUMIF('SAN Storage Inventory'!A:A,A:A,'SAN Storage Inventory'!M:M)</f>
        <v>89930</v>
      </c>
      <c r="I9" s="91">
        <f t="shared" si="2"/>
        <v>1</v>
      </c>
      <c r="J9" s="91">
        <f t="shared" si="3"/>
        <v>1</v>
      </c>
      <c r="K9" s="1">
        <f>COUNTIF('SAN Storage Inventory'!A:A,A:A)</f>
        <v>3</v>
      </c>
      <c r="L9" s="26"/>
      <c r="M9" s="30"/>
      <c r="N9" s="30"/>
      <c r="O9" s="30"/>
      <c r="P9" s="2"/>
    </row>
    <row r="10" spans="1:19">
      <c r="A10" s="142" t="s">
        <v>438</v>
      </c>
      <c r="B10" s="3">
        <f>SUMIF('SAN Storage Inventory'!A:A,A:A,'SAN Storage Inventory'!D:D)</f>
        <v>63699.457421875006</v>
      </c>
      <c r="C10" s="3">
        <f>SUMIF('SAN Storage Inventory'!A:A,A:A,'SAN Storage Inventory'!E:E)</f>
        <v>57908.59765625</v>
      </c>
      <c r="D10" s="3">
        <f>SUMIF('SAN Storage Inventory'!A:A,A:A,'SAN Storage Inventory'!G:G)</f>
        <v>57908.59765625</v>
      </c>
      <c r="E10" s="3">
        <f>SUMIF('SAN Storage Inventory'!A:A,A:A,'SAN Storage Inventory'!I:I)</f>
        <v>28954.298828125</v>
      </c>
      <c r="F10" s="3">
        <f>SUMIF('SAN Storage Inventory'!A:A,A:A,'SAN Storage Inventory'!J:J)</f>
        <v>28954.298828125</v>
      </c>
      <c r="G10" s="3">
        <f>SUMIF('SAN Storage Inventory'!A:A,A:A,'SAN Storage Inventory'!K:K)</f>
        <v>0</v>
      </c>
      <c r="H10" s="3">
        <f>SUMIF('SAN Storage Inventory'!A:A,A:A,'SAN Storage Inventory'!M:M)</f>
        <v>28954.298828125</v>
      </c>
      <c r="I10" s="91">
        <f t="shared" si="2"/>
        <v>1</v>
      </c>
      <c r="J10" s="91">
        <f t="shared" si="3"/>
        <v>1</v>
      </c>
      <c r="K10" s="1">
        <f>COUNTIF('SAN Storage Inventory'!A:A,A:A)</f>
        <v>4</v>
      </c>
      <c r="L10" s="26"/>
      <c r="M10" s="30"/>
      <c r="N10" s="30"/>
      <c r="O10" s="30"/>
      <c r="P10" s="2"/>
    </row>
    <row r="11" spans="1:19" ht="13.5" thickBot="1">
      <c r="A11" s="84" t="s">
        <v>6</v>
      </c>
      <c r="B11" s="85">
        <f t="shared" ref="B11:H11" si="4">SUM(B4:B10)</f>
        <v>19531870.242109213</v>
      </c>
      <c r="C11" s="85">
        <f t="shared" si="4"/>
        <v>17811091.672726505</v>
      </c>
      <c r="D11" s="85">
        <f t="shared" si="4"/>
        <v>15927758.044279005</v>
      </c>
      <c r="E11" s="85">
        <f t="shared" si="4"/>
        <v>10915770.910632323</v>
      </c>
      <c r="F11" s="85">
        <f t="shared" si="4"/>
        <v>5293617.1781396484</v>
      </c>
      <c r="G11" s="85">
        <f t="shared" si="4"/>
        <v>5653955.8824926754</v>
      </c>
      <c r="H11" s="85">
        <f t="shared" si="4"/>
        <v>7524464.0776318349</v>
      </c>
      <c r="I11" s="86">
        <f t="shared" si="2"/>
        <v>0.48495128942139026</v>
      </c>
      <c r="J11" s="86">
        <f>H11/E11</f>
        <v>0.68932044646546742</v>
      </c>
      <c r="K11" s="87">
        <f>SUM(K4:K10)</f>
        <v>87</v>
      </c>
      <c r="L11" s="2"/>
      <c r="M11" s="26"/>
      <c r="N11" s="26"/>
      <c r="O11" s="26"/>
      <c r="P11" s="2"/>
    </row>
    <row r="12" spans="1:19" ht="13.5" thickTop="1"/>
    <row r="13" spans="1:19" ht="13.5" thickBot="1"/>
    <row r="14" spans="1:19" ht="18.75" thickBot="1">
      <c r="A14" s="172" t="s">
        <v>474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4"/>
    </row>
    <row r="15" spans="1:19" ht="39.75" thickBot="1">
      <c r="A15" s="4" t="s">
        <v>5</v>
      </c>
      <c r="B15" s="80" t="s">
        <v>32</v>
      </c>
      <c r="C15" s="80" t="s">
        <v>442</v>
      </c>
      <c r="D15" s="80" t="s">
        <v>319</v>
      </c>
      <c r="E15" s="92" t="s">
        <v>302</v>
      </c>
      <c r="F15" s="92" t="s">
        <v>303</v>
      </c>
      <c r="G15" s="92" t="s">
        <v>304</v>
      </c>
      <c r="H15" s="92" t="s">
        <v>22</v>
      </c>
      <c r="I15" s="93" t="s">
        <v>307</v>
      </c>
      <c r="J15" s="93" t="s">
        <v>308</v>
      </c>
      <c r="K15" s="27" t="s">
        <v>16</v>
      </c>
    </row>
    <row r="16" spans="1:19" ht="13.5" thickTop="1">
      <c r="A16" s="70" t="s">
        <v>318</v>
      </c>
      <c r="B16" s="83">
        <f t="shared" ref="B16:H23" si="5">B3/1024</f>
        <v>19074.092033309778</v>
      </c>
      <c r="C16" s="83">
        <f t="shared" si="5"/>
        <v>17393.644211646977</v>
      </c>
      <c r="D16" s="83">
        <f t="shared" si="5"/>
        <v>15554.451215116216</v>
      </c>
      <c r="E16" s="83">
        <f t="shared" si="5"/>
        <v>10659.932529914378</v>
      </c>
      <c r="F16" s="83">
        <f t="shared" si="5"/>
        <v>5169.5480255270004</v>
      </c>
      <c r="G16" s="83">
        <f t="shared" si="5"/>
        <v>5521.4412914967534</v>
      </c>
      <c r="H16" s="83">
        <f t="shared" si="5"/>
        <v>7348.1094508123388</v>
      </c>
      <c r="I16" s="82">
        <f>F16/E16</f>
        <v>0.48495128942139026</v>
      </c>
      <c r="J16" s="82">
        <f>H16/E16</f>
        <v>0.68932044646546742</v>
      </c>
      <c r="K16" s="83">
        <f>K3</f>
        <v>87</v>
      </c>
    </row>
    <row r="17" spans="1:11">
      <c r="A17" s="1" t="s">
        <v>309</v>
      </c>
      <c r="B17" s="3">
        <f t="shared" si="5"/>
        <v>218.53125</v>
      </c>
      <c r="C17" s="3">
        <f t="shared" si="5"/>
        <v>198.61328125</v>
      </c>
      <c r="D17" s="3">
        <f t="shared" si="5"/>
        <v>132.76930803571429</v>
      </c>
      <c r="E17" s="3">
        <f t="shared" si="5"/>
        <v>116.17314453125</v>
      </c>
      <c r="F17" s="3">
        <f t="shared" si="5"/>
        <v>59.729296875000003</v>
      </c>
      <c r="G17" s="3">
        <f t="shared" si="5"/>
        <v>56.44384765625</v>
      </c>
      <c r="H17" s="3">
        <f t="shared" si="5"/>
        <v>134.14687499999999</v>
      </c>
      <c r="I17" s="91">
        <f>F17/E17</f>
        <v>0.51414031285804718</v>
      </c>
      <c r="J17" s="91">
        <f>H17/E17</f>
        <v>1.1547150207672578</v>
      </c>
      <c r="K17" s="1">
        <f>COUNTIF('SAN Storage Inventory'!A:A,A:A)</f>
        <v>4</v>
      </c>
    </row>
    <row r="18" spans="1:11">
      <c r="A18" s="1" t="s">
        <v>202</v>
      </c>
      <c r="B18" s="3">
        <f t="shared" si="5"/>
        <v>8079.1636608067029</v>
      </c>
      <c r="C18" s="3">
        <f t="shared" si="5"/>
        <v>7369.0806232862478</v>
      </c>
      <c r="D18" s="3">
        <f t="shared" si="5"/>
        <v>6574.5062623281719</v>
      </c>
      <c r="E18" s="3">
        <f t="shared" si="5"/>
        <v>4488.1832248854635</v>
      </c>
      <c r="F18" s="3">
        <f t="shared" si="5"/>
        <v>2122.6036729812622</v>
      </c>
      <c r="G18" s="3">
        <f t="shared" si="5"/>
        <v>2365.5795519042017</v>
      </c>
      <c r="H18" s="3">
        <f t="shared" si="5"/>
        <v>3186.9867036056512</v>
      </c>
      <c r="I18" s="91">
        <f t="shared" ref="I18:I24" si="6">F18/E18</f>
        <v>0.4729315998536201</v>
      </c>
      <c r="J18" s="91">
        <f t="shared" ref="J18:J23" si="7">H18/E18</f>
        <v>0.71008391233559365</v>
      </c>
      <c r="K18" s="1">
        <f>COUNTIF('SAN Storage Inventory'!A:A,A:A)</f>
        <v>31</v>
      </c>
    </row>
    <row r="19" spans="1:11">
      <c r="A19" s="1" t="s">
        <v>89</v>
      </c>
      <c r="B19" s="3">
        <f t="shared" si="5"/>
        <v>8918.0062743432827</v>
      </c>
      <c r="C19" s="3">
        <f t="shared" si="5"/>
        <v>8137.1599514283544</v>
      </c>
      <c r="D19" s="3">
        <f t="shared" si="5"/>
        <v>7300.3066116073342</v>
      </c>
      <c r="E19" s="3">
        <f t="shared" si="5"/>
        <v>4922.8528080463402</v>
      </c>
      <c r="F19" s="3">
        <f t="shared" si="5"/>
        <v>2476.2622479772567</v>
      </c>
      <c r="G19" s="3">
        <f t="shared" si="5"/>
        <v>2477.6473471784589</v>
      </c>
      <c r="H19" s="3">
        <f t="shared" si="5"/>
        <v>3458.9679961538309</v>
      </c>
      <c r="I19" s="91">
        <f t="shared" si="6"/>
        <v>0.50301366799548375</v>
      </c>
      <c r="J19" s="91">
        <f t="shared" si="7"/>
        <v>0.70263486052237678</v>
      </c>
      <c r="K19" s="1">
        <f>COUNTIF('SAN Storage Inventory'!A:A,A:A)</f>
        <v>35</v>
      </c>
    </row>
    <row r="20" spans="1:11">
      <c r="A20" s="1" t="s">
        <v>41</v>
      </c>
      <c r="B20" s="3">
        <f t="shared" si="5"/>
        <v>1451.0228233337402</v>
      </c>
      <c r="C20" s="3">
        <f t="shared" si="5"/>
        <v>1318.4557876586914</v>
      </c>
      <c r="D20" s="3">
        <f t="shared" si="5"/>
        <v>1245.0612508356005</v>
      </c>
      <c r="E20" s="3">
        <f t="shared" si="5"/>
        <v>891.16739656448362</v>
      </c>
      <c r="F20" s="3">
        <f t="shared" si="5"/>
        <v>269.39685180664065</v>
      </c>
      <c r="G20" s="3">
        <f t="shared" si="5"/>
        <v>621.77054475784303</v>
      </c>
      <c r="H20" s="3">
        <f t="shared" si="5"/>
        <v>326.45192016601561</v>
      </c>
      <c r="I20" s="91">
        <f t="shared" si="6"/>
        <v>0.30229657508251029</v>
      </c>
      <c r="J20" s="91">
        <f t="shared" si="7"/>
        <v>0.36631941588585037</v>
      </c>
      <c r="K20" s="1">
        <f>COUNTIF('SAN Storage Inventory'!A:A,A:A)</f>
        <v>6</v>
      </c>
    </row>
    <row r="21" spans="1:11">
      <c r="A21" s="1" t="s">
        <v>313</v>
      </c>
      <c r="B21" s="3">
        <f t="shared" si="5"/>
        <v>233.50078124999999</v>
      </c>
      <c r="C21" s="3">
        <f t="shared" si="5"/>
        <v>212.2734375</v>
      </c>
      <c r="D21" s="3">
        <f t="shared" si="5"/>
        <v>143.38058035714286</v>
      </c>
      <c r="E21" s="3">
        <f t="shared" si="5"/>
        <v>125.4580078125</v>
      </c>
      <c r="F21" s="3">
        <f t="shared" si="5"/>
        <v>125.4580078125</v>
      </c>
      <c r="G21" s="3">
        <f t="shared" si="5"/>
        <v>0</v>
      </c>
      <c r="H21" s="3">
        <f t="shared" si="5"/>
        <v>125.4580078125</v>
      </c>
      <c r="I21" s="91">
        <f t="shared" si="6"/>
        <v>1</v>
      </c>
      <c r="J21" s="91">
        <f t="shared" si="7"/>
        <v>1</v>
      </c>
      <c r="K21" s="1">
        <f>COUNTIF('SAN Storage Inventory'!A:A,A:A)</f>
        <v>4</v>
      </c>
    </row>
    <row r="22" spans="1:11">
      <c r="A22" s="142" t="s">
        <v>437</v>
      </c>
      <c r="B22" s="3">
        <f t="shared" si="5"/>
        <v>111.66074218750001</v>
      </c>
      <c r="C22" s="3">
        <f t="shared" si="5"/>
        <v>101.509765625</v>
      </c>
      <c r="D22" s="3">
        <f t="shared" si="5"/>
        <v>101.87583705357143</v>
      </c>
      <c r="E22" s="3">
        <f t="shared" si="5"/>
        <v>87.822265625</v>
      </c>
      <c r="F22" s="3">
        <f t="shared" si="5"/>
        <v>87.822265625</v>
      </c>
      <c r="G22" s="3">
        <f t="shared" si="5"/>
        <v>0</v>
      </c>
      <c r="H22" s="3">
        <f t="shared" si="5"/>
        <v>87.822265625</v>
      </c>
      <c r="I22" s="91">
        <f t="shared" si="6"/>
        <v>1</v>
      </c>
      <c r="J22" s="91">
        <f t="shared" si="7"/>
        <v>1</v>
      </c>
      <c r="K22" s="1">
        <f>COUNTIF('SAN Storage Inventory'!A:A,A:A)</f>
        <v>3</v>
      </c>
    </row>
    <row r="23" spans="1:11">
      <c r="A23" s="142" t="s">
        <v>438</v>
      </c>
      <c r="B23" s="3">
        <f t="shared" si="5"/>
        <v>62.20650138854981</v>
      </c>
      <c r="C23" s="3">
        <f t="shared" si="5"/>
        <v>56.551364898681641</v>
      </c>
      <c r="D23" s="3">
        <f t="shared" si="5"/>
        <v>56.551364898681641</v>
      </c>
      <c r="E23" s="3">
        <f t="shared" si="5"/>
        <v>28.27568244934082</v>
      </c>
      <c r="F23" s="3">
        <f t="shared" si="5"/>
        <v>28.27568244934082</v>
      </c>
      <c r="G23" s="3">
        <f t="shared" si="5"/>
        <v>0</v>
      </c>
      <c r="H23" s="3">
        <f t="shared" si="5"/>
        <v>28.27568244934082</v>
      </c>
      <c r="I23" s="91">
        <f t="shared" si="6"/>
        <v>1</v>
      </c>
      <c r="J23" s="91">
        <f t="shared" si="7"/>
        <v>1</v>
      </c>
      <c r="K23" s="1">
        <f>COUNTIF('SAN Storage Inventory'!A:A,A:A)</f>
        <v>4</v>
      </c>
    </row>
    <row r="24" spans="1:11" ht="13.5" thickBot="1">
      <c r="A24" s="84" t="s">
        <v>6</v>
      </c>
      <c r="B24" s="87">
        <f t="shared" ref="B24:H24" si="8">SUM(B17:B23)</f>
        <v>19074.092033309778</v>
      </c>
      <c r="C24" s="87">
        <f t="shared" si="8"/>
        <v>17393.644211646977</v>
      </c>
      <c r="D24" s="87">
        <f t="shared" si="8"/>
        <v>15554.451215116216</v>
      </c>
      <c r="E24" s="87">
        <f t="shared" si="8"/>
        <v>10659.932529914378</v>
      </c>
      <c r="F24" s="87">
        <f t="shared" si="8"/>
        <v>5169.5480255270004</v>
      </c>
      <c r="G24" s="87">
        <f t="shared" si="8"/>
        <v>5521.4412914967534</v>
      </c>
      <c r="H24" s="87">
        <f t="shared" si="8"/>
        <v>7348.1094508123388</v>
      </c>
      <c r="I24" s="86">
        <f t="shared" si="6"/>
        <v>0.48495128942139026</v>
      </c>
      <c r="J24" s="86">
        <f>H24/E24</f>
        <v>0.68932044646546742</v>
      </c>
      <c r="K24" s="87">
        <f>SUM(K17:K23)</f>
        <v>87</v>
      </c>
    </row>
    <row r="25" spans="1:11" ht="13.5" thickTop="1"/>
  </sheetData>
  <mergeCells count="2">
    <mergeCell ref="A1:K1"/>
    <mergeCell ref="A14:K1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abSelected="1" zoomScaleNormal="100" workbookViewId="0">
      <pane ySplit="4" topLeftCell="A14" activePane="bottomLeft" state="frozen"/>
      <selection pane="bottomLeft" activeCell="F34" sqref="F34"/>
    </sheetView>
  </sheetViews>
  <sheetFormatPr defaultRowHeight="12.75"/>
  <cols>
    <col min="1" max="1" width="27.5703125" style="7" bestFit="1" customWidth="1"/>
    <col min="2" max="2" width="28.42578125" customWidth="1"/>
    <col min="3" max="7" width="8.7109375" customWidth="1"/>
    <col min="10" max="10" width="16.140625" customWidth="1"/>
    <col min="11" max="11" width="21.140625" bestFit="1" customWidth="1"/>
    <col min="12" max="12" width="18.7109375" bestFit="1" customWidth="1"/>
    <col min="13" max="13" width="18.42578125" bestFit="1" customWidth="1"/>
    <col min="14" max="14" width="14.28515625" bestFit="1" customWidth="1"/>
    <col min="15" max="15" width="21.140625" bestFit="1" customWidth="1"/>
  </cols>
  <sheetData>
    <row r="1" spans="1:15" s="31" customFormat="1" ht="24" customHeight="1" thickTop="1" thickBot="1">
      <c r="A1" s="175" t="s">
        <v>483</v>
      </c>
      <c r="B1" s="176"/>
      <c r="C1" s="176"/>
      <c r="D1" s="176"/>
      <c r="E1" s="176"/>
      <c r="F1" s="176"/>
      <c r="G1" s="177"/>
    </row>
    <row r="2" spans="1:15" s="31" customFormat="1" ht="52.5" customHeight="1" thickTop="1" thickBot="1">
      <c r="A2" s="178" t="s">
        <v>40</v>
      </c>
      <c r="B2" s="179"/>
      <c r="C2" s="179"/>
      <c r="D2" s="179"/>
      <c r="E2" s="179"/>
      <c r="F2" s="179"/>
      <c r="G2" s="180"/>
    </row>
    <row r="3" spans="1:15" s="12" customFormat="1" ht="27" thickTop="1" thickBot="1">
      <c r="A3" s="18" t="s">
        <v>5</v>
      </c>
      <c r="B3" s="19" t="s">
        <v>18</v>
      </c>
      <c r="C3" s="19" t="s">
        <v>19</v>
      </c>
      <c r="D3" s="19" t="s">
        <v>10</v>
      </c>
      <c r="E3" s="19" t="s">
        <v>11</v>
      </c>
      <c r="F3" s="19" t="s">
        <v>17</v>
      </c>
      <c r="G3" s="20" t="s">
        <v>39</v>
      </c>
    </row>
    <row r="4" spans="1:15" ht="14.25" thickTop="1" thickBot="1">
      <c r="A4" s="181" t="s">
        <v>7</v>
      </c>
      <c r="B4" s="182"/>
      <c r="C4" s="6">
        <f ca="1">SUMIF($A$5:$A$30,"Total Site",$C$5:$C$30)</f>
        <v>18496</v>
      </c>
      <c r="D4" s="6">
        <f ca="1">SUMIF($A$5:$A$30,"Total Site",$D$5:$D$30)</f>
        <v>11637</v>
      </c>
      <c r="E4" s="6">
        <f>SUMIF($A$5:$A$30,"Total Site",$E$5:$E$30)</f>
        <v>6859</v>
      </c>
      <c r="F4" s="21">
        <f ca="1">E4/(D4+E4)</f>
        <v>0.37083693771626297</v>
      </c>
      <c r="G4" s="8">
        <f>SUMIF($A$5:$A$30,"Total Site",$G$5:$G$30)</f>
        <v>106</v>
      </c>
    </row>
    <row r="5" spans="1:15" ht="13.5" thickTop="1">
      <c r="A5" s="13" t="s">
        <v>288</v>
      </c>
      <c r="B5" s="78" t="s">
        <v>44</v>
      </c>
      <c r="C5" s="3">
        <f t="shared" ref="C5:C8" si="0">SUM(D5:E5)</f>
        <v>96</v>
      </c>
      <c r="D5" s="3">
        <f>SUMIF('SAN Switch Inventory'!K5:K25,B5,'SAN Switch Inventory'!F5:F25)</f>
        <v>32</v>
      </c>
      <c r="E5" s="3">
        <f>SUMIF('SAN Switch Inventory'!K5:K25,B5,'SAN Switch Inventory'!G5:G25)</f>
        <v>64</v>
      </c>
      <c r="F5" s="14">
        <f t="shared" ref="F5:F9" si="1">E5/(D5+E5)</f>
        <v>0.66666666666666663</v>
      </c>
      <c r="G5" s="5">
        <f>COUNTIF('SAN Switch Inventory'!K5:K25,B5)</f>
        <v>2</v>
      </c>
      <c r="J5" s="89" t="s">
        <v>44</v>
      </c>
      <c r="K5">
        <f>SUMIF(B:B,J5,C:C)</f>
        <v>792</v>
      </c>
      <c r="L5">
        <f>SUMIF(B:B,J:J,G:G)</f>
        <v>12</v>
      </c>
      <c r="M5">
        <v>792</v>
      </c>
      <c r="N5">
        <v>12</v>
      </c>
    </row>
    <row r="6" spans="1:15">
      <c r="A6" s="13" t="s">
        <v>288</v>
      </c>
      <c r="B6" s="78" t="s">
        <v>50</v>
      </c>
      <c r="C6" s="3">
        <f t="shared" si="0"/>
        <v>408</v>
      </c>
      <c r="D6" s="3">
        <f>SUMIF('SAN Switch Inventory'!K5:K25,B6,'SAN Switch Inventory'!F5:F25)</f>
        <v>182</v>
      </c>
      <c r="E6" s="3">
        <f>SUMIF('SAN Switch Inventory'!K5:K25,B6,'SAN Switch Inventory'!G5:G25)</f>
        <v>226</v>
      </c>
      <c r="F6" s="14">
        <f t="shared" si="1"/>
        <v>0.55392156862745101</v>
      </c>
      <c r="G6" s="5">
        <f>COUNTIF('SAN Switch Inventory'!K5:K25,B6)</f>
        <v>2</v>
      </c>
      <c r="J6" s="89" t="s">
        <v>50</v>
      </c>
      <c r="K6">
        <f>SUMIF(B:B,J6,C:C)</f>
        <v>3936</v>
      </c>
      <c r="L6">
        <f>SUMIF(B:B,J:J,G:G)</f>
        <v>22</v>
      </c>
      <c r="M6">
        <v>3900</v>
      </c>
      <c r="N6">
        <v>22</v>
      </c>
    </row>
    <row r="7" spans="1:15">
      <c r="A7" s="13" t="s">
        <v>288</v>
      </c>
      <c r="B7" s="78" t="s">
        <v>55</v>
      </c>
      <c r="C7" s="3">
        <f t="shared" si="0"/>
        <v>1296</v>
      </c>
      <c r="D7" s="3">
        <f>SUMIF('SAN Switch Inventory'!K5:K25,B7,'SAN Switch Inventory'!F5:F25)</f>
        <v>433</v>
      </c>
      <c r="E7" s="3">
        <f>SUMIF('SAN Switch Inventory'!K5:K25,B7,'SAN Switch Inventory'!G5:G25)</f>
        <v>863</v>
      </c>
      <c r="F7" s="14">
        <f t="shared" si="1"/>
        <v>0.66589506172839508</v>
      </c>
      <c r="G7" s="5">
        <f>COUNTIF('SAN Switch Inventory'!K5:K25,B7)</f>
        <v>6</v>
      </c>
      <c r="J7" s="89" t="s">
        <v>55</v>
      </c>
      <c r="K7">
        <f>SUMIF(B:B,J7,C:C)</f>
        <v>12557</v>
      </c>
      <c r="L7">
        <f>SUMIF(B:B,J:J,G:G)</f>
        <v>62</v>
      </c>
      <c r="M7">
        <v>12558</v>
      </c>
      <c r="N7">
        <v>62</v>
      </c>
    </row>
    <row r="8" spans="1:15">
      <c r="A8" s="13" t="s">
        <v>288</v>
      </c>
      <c r="B8" s="78" t="s">
        <v>68</v>
      </c>
      <c r="C8" s="3">
        <f t="shared" si="0"/>
        <v>144</v>
      </c>
      <c r="D8" s="3">
        <f>SUMIF('SAN Switch Inventory'!K5:K25,B8,'SAN Switch Inventory'!F5:F25)</f>
        <v>20</v>
      </c>
      <c r="E8" s="3">
        <f>SUMIF('SAN Switch Inventory'!K5:K25,B8,'SAN Switch Inventory'!G5:G25)</f>
        <v>124</v>
      </c>
      <c r="F8" s="14">
        <f t="shared" si="1"/>
        <v>0.86111111111111116</v>
      </c>
      <c r="G8" s="5">
        <f>COUNTIF('SAN Switch Inventory'!K5:K25,B8)</f>
        <v>2</v>
      </c>
      <c r="J8" s="89" t="s">
        <v>68</v>
      </c>
      <c r="K8">
        <f ca="1">SUMIF(B:B,J8,C:C)</f>
        <v>1211</v>
      </c>
      <c r="L8">
        <f>SUMIF(B:B,J:J,G:G)</f>
        <v>10</v>
      </c>
      <c r="M8">
        <v>1211</v>
      </c>
      <c r="N8">
        <v>10</v>
      </c>
    </row>
    <row r="9" spans="1:15" ht="13.5" thickBot="1">
      <c r="A9" s="15" t="s">
        <v>20</v>
      </c>
      <c r="B9" s="9"/>
      <c r="C9" s="16">
        <f>SUM(C5:C8)</f>
        <v>1944</v>
      </c>
      <c r="D9" s="16">
        <f>SUM(D5:D8)</f>
        <v>667</v>
      </c>
      <c r="E9" s="16">
        <f>SUM(E5:E8)</f>
        <v>1277</v>
      </c>
      <c r="F9" s="88">
        <f t="shared" si="1"/>
        <v>0.65689300411522633</v>
      </c>
      <c r="G9" s="16">
        <f>SUM(G5:G8)</f>
        <v>12</v>
      </c>
      <c r="J9" s="9"/>
      <c r="K9">
        <f ca="1">SUM(K5:K8)</f>
        <v>18496</v>
      </c>
      <c r="L9">
        <f>SUM(L5:L8)</f>
        <v>106</v>
      </c>
      <c r="M9">
        <f>SUM(M5:M8)</f>
        <v>18461</v>
      </c>
      <c r="N9">
        <f>SUM(N5:N8)</f>
        <v>106</v>
      </c>
    </row>
    <row r="10" spans="1:15" ht="13.5" thickTop="1">
      <c r="A10" s="17" t="s">
        <v>287</v>
      </c>
      <c r="B10" s="89" t="s">
        <v>44</v>
      </c>
      <c r="C10" s="3">
        <f t="shared" ref="C10:C13" si="2">SUM(D10:E10)</f>
        <v>264</v>
      </c>
      <c r="D10" s="3">
        <f>SUMIF('SAN Switch Inventory'!K31:K106,B10,'SAN Switch Inventory'!F31:F106)</f>
        <v>237</v>
      </c>
      <c r="E10" s="3">
        <f>SUMIF('SAN Switch Inventory'!K31:K106,B10,'SAN Switch Inventory'!G31:G106)</f>
        <v>27</v>
      </c>
      <c r="F10" s="14">
        <f t="shared" ref="F10:F14" si="3">E10/(D10+E10)</f>
        <v>0.10227272727272728</v>
      </c>
      <c r="G10" s="5">
        <f>COUNTIF('SAN Switch Inventory'!K31:K106,B10)</f>
        <v>2</v>
      </c>
    </row>
    <row r="11" spans="1:15">
      <c r="A11" s="17" t="s">
        <v>287</v>
      </c>
      <c r="B11" s="89" t="s">
        <v>50</v>
      </c>
      <c r="C11" s="3">
        <f t="shared" si="2"/>
        <v>1511</v>
      </c>
      <c r="D11" s="3">
        <f>SUMIF('SAN Switch Inventory'!K31:K106,B11,'SAN Switch Inventory'!F31:F106)</f>
        <v>858</v>
      </c>
      <c r="E11" s="3">
        <f>SUMIF('SAN Switch Inventory'!K31:K106,B11,'SAN Switch Inventory'!G31:G106)</f>
        <v>653</v>
      </c>
      <c r="F11" s="14">
        <f t="shared" si="3"/>
        <v>0.43216412971542023</v>
      </c>
      <c r="G11" s="5">
        <f>COUNTIF('SAN Switch Inventory'!K31:K106,B11)</f>
        <v>6</v>
      </c>
    </row>
    <row r="12" spans="1:15">
      <c r="A12" s="17" t="s">
        <v>287</v>
      </c>
      <c r="B12" s="89" t="s">
        <v>55</v>
      </c>
      <c r="C12" s="3">
        <f t="shared" si="2"/>
        <v>5824</v>
      </c>
      <c r="D12" s="3">
        <f>SUMIF('SAN Switch Inventory'!K31:K106,B12,'SAN Switch Inventory'!F31:F106)</f>
        <v>3870</v>
      </c>
      <c r="E12" s="3">
        <f>SUMIF('SAN Switch Inventory'!K31:K106,B12,'SAN Switch Inventory'!G31:G106)</f>
        <v>1954</v>
      </c>
      <c r="F12" s="14">
        <f t="shared" si="3"/>
        <v>0.33550824175824173</v>
      </c>
      <c r="G12" s="5">
        <f>COUNTIF('SAN Switch Inventory'!K31:K106,B12)</f>
        <v>34</v>
      </c>
      <c r="J12" s="105" t="s">
        <v>390</v>
      </c>
      <c r="K12" t="s">
        <v>395</v>
      </c>
      <c r="L12" t="s">
        <v>464</v>
      </c>
      <c r="M12" t="s">
        <v>465</v>
      </c>
      <c r="N12" t="s">
        <v>466</v>
      </c>
      <c r="O12" t="s">
        <v>396</v>
      </c>
    </row>
    <row r="13" spans="1:15">
      <c r="A13" s="17" t="s">
        <v>287</v>
      </c>
      <c r="B13" s="89" t="s">
        <v>68</v>
      </c>
      <c r="C13" s="3">
        <f t="shared" si="2"/>
        <v>599</v>
      </c>
      <c r="D13" s="3">
        <f>SUMIF('SAN Switch Inventory'!K31:K106,B13,'SAN Switch Inventory'!F31:F106)</f>
        <v>371</v>
      </c>
      <c r="E13" s="3">
        <f>SUMIF('SAN Switch Inventory'!K31:K106,B13,'SAN Switch Inventory'!G31:G106)</f>
        <v>228</v>
      </c>
      <c r="F13" s="14">
        <f t="shared" si="3"/>
        <v>0.38063439065108512</v>
      </c>
      <c r="G13" s="5">
        <f>COUNTIF('SAN Switch Inventory'!K31:K106,B13)</f>
        <v>4</v>
      </c>
      <c r="J13" s="106" t="s">
        <v>50</v>
      </c>
      <c r="K13" s="7">
        <v>3936</v>
      </c>
      <c r="L13" s="7">
        <v>2468</v>
      </c>
      <c r="M13" s="7">
        <v>1468</v>
      </c>
      <c r="N13" s="204">
        <v>1.7468036215403138</v>
      </c>
      <c r="O13" s="7">
        <v>22</v>
      </c>
    </row>
    <row r="14" spans="1:15" ht="13.5" thickBot="1">
      <c r="A14" s="15" t="s">
        <v>20</v>
      </c>
      <c r="B14" s="9"/>
      <c r="C14" s="16">
        <f>SUM(C10:C13)</f>
        <v>8198</v>
      </c>
      <c r="D14" s="16">
        <f>SUM(D10:D13)</f>
        <v>5336</v>
      </c>
      <c r="E14" s="16">
        <f>SUM(E10:E13)</f>
        <v>2862</v>
      </c>
      <c r="F14" s="88">
        <f t="shared" si="3"/>
        <v>0.34910953891192975</v>
      </c>
      <c r="G14" s="10">
        <f>SUM(G10:G13)</f>
        <v>46</v>
      </c>
      <c r="J14" s="106" t="s">
        <v>44</v>
      </c>
      <c r="K14" s="7">
        <v>792</v>
      </c>
      <c r="L14" s="7">
        <v>563</v>
      </c>
      <c r="M14" s="7">
        <v>229</v>
      </c>
      <c r="N14" s="204">
        <v>2.5918560606060606</v>
      </c>
      <c r="O14" s="7">
        <v>12</v>
      </c>
    </row>
    <row r="15" spans="1:15" ht="13.5" thickTop="1">
      <c r="A15" s="17" t="s">
        <v>289</v>
      </c>
      <c r="B15" s="89" t="s">
        <v>44</v>
      </c>
      <c r="C15" s="3">
        <f t="shared" ref="C15:C18" si="4">SUM(D15:E15)</f>
        <v>240</v>
      </c>
      <c r="D15" s="3">
        <f>SUMIF('SAN Switch Inventory'!K112:K154,B15,'SAN Switch Inventory'!F112:F154)</f>
        <v>215</v>
      </c>
      <c r="E15" s="3">
        <f>SUMIF('SAN Switch Inventory'!K112:K154,B15,'SAN Switch Inventory'!G112:G154)</f>
        <v>25</v>
      </c>
      <c r="F15" s="14">
        <f t="shared" ref="F15:F19" si="5">E15/(D15+E15)</f>
        <v>0.10416666666666667</v>
      </c>
      <c r="G15" s="5">
        <f>COUNTIF('SAN Switch Inventory'!K112:K154,B15)</f>
        <v>2</v>
      </c>
      <c r="J15" s="106" t="s">
        <v>68</v>
      </c>
      <c r="K15" s="7">
        <v>1211</v>
      </c>
      <c r="L15" s="7">
        <v>544</v>
      </c>
      <c r="M15" s="7">
        <v>667</v>
      </c>
      <c r="N15" s="204">
        <v>2.609338094354789</v>
      </c>
      <c r="O15" s="7">
        <v>10</v>
      </c>
    </row>
    <row r="16" spans="1:15">
      <c r="A16" s="17" t="s">
        <v>289</v>
      </c>
      <c r="B16" s="89" t="s">
        <v>50</v>
      </c>
      <c r="C16" s="3">
        <f t="shared" si="4"/>
        <v>1831</v>
      </c>
      <c r="D16" s="3">
        <f>SUMIF('SAN Switch Inventory'!K112:K154,B16,'SAN Switch Inventory'!F112:F154)</f>
        <v>1290</v>
      </c>
      <c r="E16" s="3">
        <f>SUMIF('SAN Switch Inventory'!K112:K154,B16,'SAN Switch Inventory'!G112:G154)</f>
        <v>541</v>
      </c>
      <c r="F16" s="14">
        <f t="shared" si="5"/>
        <v>0.29546695794647732</v>
      </c>
      <c r="G16" s="5">
        <f>COUNTIF('SAN Switch Inventory'!K112:K154,B16)</f>
        <v>10</v>
      </c>
      <c r="J16" s="106" t="s">
        <v>55</v>
      </c>
      <c r="K16" s="7">
        <v>12557</v>
      </c>
      <c r="L16" s="7">
        <v>8062</v>
      </c>
      <c r="M16" s="7">
        <v>4495</v>
      </c>
      <c r="N16" s="204">
        <v>1.3100293840457686</v>
      </c>
      <c r="O16" s="7">
        <v>62</v>
      </c>
    </row>
    <row r="17" spans="1:15">
      <c r="A17" s="17" t="s">
        <v>289</v>
      </c>
      <c r="B17" s="89" t="s">
        <v>55</v>
      </c>
      <c r="C17" s="3">
        <f t="shared" si="4"/>
        <v>5437</v>
      </c>
      <c r="D17" s="3">
        <f>SUMIF('SAN Switch Inventory'!K112:K154,B17,'SAN Switch Inventory'!F112:F154)</f>
        <v>3759</v>
      </c>
      <c r="E17" s="3">
        <f>SUMIF('SAN Switch Inventory'!K112:K154,B17,'SAN Switch Inventory'!G112:G154)</f>
        <v>1678</v>
      </c>
      <c r="F17" s="14">
        <f t="shared" si="5"/>
        <v>0.30862608055913188</v>
      </c>
      <c r="G17" s="5">
        <f>COUNTIF('SAN Switch Inventory'!K112:K154,B17)</f>
        <v>22</v>
      </c>
      <c r="J17" s="106" t="s">
        <v>391</v>
      </c>
      <c r="K17" s="7">
        <v>18496</v>
      </c>
      <c r="L17" s="7">
        <v>11637</v>
      </c>
      <c r="M17" s="7">
        <v>6859</v>
      </c>
      <c r="N17" s="204">
        <v>8.2580271605469324</v>
      </c>
      <c r="O17" s="7">
        <v>106</v>
      </c>
    </row>
    <row r="18" spans="1:15">
      <c r="A18" s="17" t="s">
        <v>289</v>
      </c>
      <c r="B18" s="89" t="s">
        <v>68</v>
      </c>
      <c r="C18" s="3">
        <f t="shared" si="4"/>
        <v>360</v>
      </c>
      <c r="D18" s="3">
        <f>SUMIF('SAN Switch Inventory'!K112:K154,B18,'SAN Switch Inventory'!F112:F154)</f>
        <v>121</v>
      </c>
      <c r="E18" s="3">
        <f>SUMIF('SAN Switch Inventory'!K112:K154,B18,'SAN Switch Inventory'!G112:G154)</f>
        <v>239</v>
      </c>
      <c r="F18" s="14">
        <f t="shared" si="5"/>
        <v>0.66388888888888886</v>
      </c>
      <c r="G18" s="5">
        <f>COUNTIF('SAN Switch Inventory'!K112:K154,B18)</f>
        <v>2</v>
      </c>
    </row>
    <row r="19" spans="1:15" ht="13.5" thickBot="1">
      <c r="A19" s="15" t="s">
        <v>20</v>
      </c>
      <c r="B19" s="9"/>
      <c r="C19" s="16">
        <f>SUM(C15:C18)</f>
        <v>7868</v>
      </c>
      <c r="D19" s="16">
        <f>SUM(D15:D18)</f>
        <v>5385</v>
      </c>
      <c r="E19" s="16">
        <f>SUM(E15:E18)</f>
        <v>2483</v>
      </c>
      <c r="F19" s="88">
        <f t="shared" si="5"/>
        <v>0.31558210472801218</v>
      </c>
      <c r="G19" s="10">
        <f>SUM(G15:G18)</f>
        <v>36</v>
      </c>
    </row>
    <row r="20" spans="1:15" ht="13.5" thickTop="1">
      <c r="A20" s="17" t="s">
        <v>294</v>
      </c>
      <c r="B20" s="89" t="s">
        <v>44</v>
      </c>
      <c r="C20" s="3">
        <f t="shared" ref="C20:C21" si="6">SUM(D20:E20)</f>
        <v>96</v>
      </c>
      <c r="D20" s="3">
        <f>SUMIF('SAN Switch Inventory'!K178:K182,B20,'SAN Switch Inventory'!F178:F182)</f>
        <v>35</v>
      </c>
      <c r="E20" s="3">
        <f>SUMIF('SAN Switch Inventory'!K178:K182,B20,'SAN Switch Inventory'!G178:G182)</f>
        <v>61</v>
      </c>
      <c r="F20" s="14">
        <f t="shared" ref="F20:F22" si="7">E20/(D20+E20)</f>
        <v>0.63541666666666663</v>
      </c>
      <c r="G20" s="5">
        <f>COUNTIF('SAN Switch Inventory'!K178:K182,B20)</f>
        <v>2</v>
      </c>
    </row>
    <row r="21" spans="1:15">
      <c r="A21" s="17" t="s">
        <v>294</v>
      </c>
      <c r="B21" s="89" t="s">
        <v>68</v>
      </c>
      <c r="C21" s="3">
        <f t="shared" ca="1" si="6"/>
        <v>108</v>
      </c>
      <c r="D21" s="3">
        <f ca="1">SUMIF('SAN Switch Inventory'!K178:K182,B21,'SAN Switch Inventory'!F178:F181)</f>
        <v>32</v>
      </c>
      <c r="E21" s="3">
        <f>SUMIF('SAN Switch Inventory'!K178:K181,B21,'SAN Switch Inventory'!G178:G182)</f>
        <v>76</v>
      </c>
      <c r="F21" s="14">
        <f t="shared" ca="1" si="7"/>
        <v>0.70370370370370372</v>
      </c>
      <c r="G21" s="5">
        <f>COUNTIF('SAN Switch Inventory'!K178:K182,B21)</f>
        <v>2</v>
      </c>
    </row>
    <row r="22" spans="1:15" ht="13.5" thickBot="1">
      <c r="A22" s="15" t="s">
        <v>20</v>
      </c>
      <c r="B22" s="9"/>
      <c r="C22" s="16">
        <f ca="1">SUM(C20:C21)</f>
        <v>204</v>
      </c>
      <c r="D22" s="16">
        <f ca="1">SUM(D20:D21)</f>
        <v>67</v>
      </c>
      <c r="E22" s="16">
        <f>SUM(E20:E21)</f>
        <v>137</v>
      </c>
      <c r="F22" s="88">
        <f t="shared" ca="1" si="7"/>
        <v>0.67156862745098034</v>
      </c>
      <c r="G22" s="10">
        <f>SUM(G20:G21)</f>
        <v>4</v>
      </c>
    </row>
    <row r="23" spans="1:15" ht="13.5" thickTop="1">
      <c r="A23" s="17" t="s">
        <v>290</v>
      </c>
      <c r="B23" s="89" t="s">
        <v>44</v>
      </c>
      <c r="C23" s="3">
        <f t="shared" ref="C23:C24" si="8">SUM(D23:E23)</f>
        <v>48</v>
      </c>
      <c r="D23" s="3">
        <f>SUMIF('SAN Switch Inventory'!K160:K163,B23,'SAN Switch Inventory'!F160:F163)</f>
        <v>4</v>
      </c>
      <c r="E23" s="3">
        <f>SUMIF('SAN Switch Inventory'!K160:K163,B23,'SAN Switch Inventory'!G160:G163)</f>
        <v>44</v>
      </c>
      <c r="F23" s="14">
        <f t="shared" ref="F23:F25" si="9">E23/(D23+E23)</f>
        <v>0.91666666666666663</v>
      </c>
      <c r="G23" s="5">
        <f>COUNTIF('SAN Switch Inventory'!K160:K163,B23)</f>
        <v>2</v>
      </c>
    </row>
    <row r="24" spans="1:15">
      <c r="A24" s="17" t="s">
        <v>290</v>
      </c>
      <c r="B24" s="89" t="s">
        <v>50</v>
      </c>
      <c r="C24" s="3">
        <f t="shared" si="8"/>
        <v>112</v>
      </c>
      <c r="D24" s="3">
        <f>SUMIF('SAN Switch Inventory'!K160:K163,B24,'SAN Switch Inventory'!F160:F163)</f>
        <v>72</v>
      </c>
      <c r="E24" s="3">
        <f>SUMIF('SAN Switch Inventory'!K160:K163,B24,'SAN Switch Inventory'!G160:G163)</f>
        <v>40</v>
      </c>
      <c r="F24" s="14">
        <f t="shared" si="9"/>
        <v>0.35714285714285715</v>
      </c>
      <c r="G24" s="5">
        <f>COUNTIF('SAN Switch Inventory'!K160:K163,B24)</f>
        <v>2</v>
      </c>
    </row>
    <row r="25" spans="1:15" ht="13.5" thickBot="1">
      <c r="A25" s="15" t="s">
        <v>20</v>
      </c>
      <c r="B25" s="9"/>
      <c r="C25" s="16">
        <f>SUM(C23:C24)</f>
        <v>160</v>
      </c>
      <c r="D25" s="16">
        <f>SUM(D23:D24)</f>
        <v>76</v>
      </c>
      <c r="E25" s="16">
        <f>SUM(E23:E24)</f>
        <v>84</v>
      </c>
      <c r="F25" s="88">
        <f t="shared" si="9"/>
        <v>0.52500000000000002</v>
      </c>
      <c r="G25" s="10">
        <f>SUM(G23:G24)</f>
        <v>4</v>
      </c>
    </row>
    <row r="26" spans="1:15" ht="16.5" customHeight="1" thickTop="1">
      <c r="A26" s="17" t="s">
        <v>293</v>
      </c>
      <c r="B26" s="89" t="s">
        <v>44</v>
      </c>
      <c r="C26" s="3">
        <f t="shared" ref="C26:C27" si="10">SUM(D26:E26)</f>
        <v>48</v>
      </c>
      <c r="D26" s="3">
        <f>SUMIF('SAN Switch Inventory'!K169:K172,B26,'SAN Switch Inventory'!F169:F172)</f>
        <v>40</v>
      </c>
      <c r="E26" s="3">
        <f>SUMIF('SAN Switch Inventory'!K169:K172,B26,'SAN Switch Inventory'!G169:G172)</f>
        <v>8</v>
      </c>
      <c r="F26" s="14">
        <f t="shared" ref="F26:F28" si="11">E26/(D26+E26)</f>
        <v>0.16666666666666666</v>
      </c>
      <c r="G26" s="5">
        <f>COUNTIF('SAN Switch Inventory'!K169:K172,B26)</f>
        <v>2</v>
      </c>
    </row>
    <row r="27" spans="1:15">
      <c r="A27" s="17" t="s">
        <v>293</v>
      </c>
      <c r="B27" s="89" t="s">
        <v>50</v>
      </c>
      <c r="C27" s="3">
        <f t="shared" si="10"/>
        <v>74</v>
      </c>
      <c r="D27" s="3">
        <f>SUMIF('SAN Switch Inventory'!K169:K172,B27,'SAN Switch Inventory'!F169:F172)</f>
        <v>66</v>
      </c>
      <c r="E27" s="3">
        <f>SUMIF('SAN Switch Inventory'!K168:K171,B27,'SAN Switch Inventory'!G168:G171)</f>
        <v>8</v>
      </c>
      <c r="F27" s="14">
        <f t="shared" si="11"/>
        <v>0.10810810810810811</v>
      </c>
      <c r="G27" s="5">
        <f>COUNTIF('SAN Switch Inventory'!K169:K172,B27)</f>
        <v>2</v>
      </c>
    </row>
    <row r="28" spans="1:15" ht="13.5" thickBot="1">
      <c r="A28" s="15" t="s">
        <v>20</v>
      </c>
      <c r="B28" s="9"/>
      <c r="C28" s="16">
        <f>SUM(C26:C27)</f>
        <v>122</v>
      </c>
      <c r="D28" s="16">
        <f>SUM(D26:D27)</f>
        <v>106</v>
      </c>
      <c r="E28" s="16">
        <f>SUM(E26:E27)</f>
        <v>16</v>
      </c>
      <c r="F28" s="88">
        <f t="shared" si="11"/>
        <v>0.13114754098360656</v>
      </c>
      <c r="G28" s="10">
        <f>SUM(G26:G27)</f>
        <v>4</v>
      </c>
    </row>
    <row r="29" spans="1:15" ht="19.5" customHeight="1" thickTop="1" thickBot="1">
      <c r="A29" s="181" t="s">
        <v>34</v>
      </c>
      <c r="B29" s="182"/>
      <c r="C29" s="6">
        <f ca="1">SUMIF($A$5:$A$28,"Total Site",$C$5:$C$28)</f>
        <v>18496</v>
      </c>
      <c r="D29" s="6">
        <f ca="1">SUMIF($A$5:$A$28,"Total Site",$D$5:$D$28)</f>
        <v>11637</v>
      </c>
      <c r="E29" s="6">
        <f>SUMIF($A$5:$A$28,"Total Site",$E$5:$E$28)</f>
        <v>6859</v>
      </c>
      <c r="F29" s="21">
        <f ca="1">E29/(D29+E29)</f>
        <v>0.37083693771626297</v>
      </c>
      <c r="G29" s="8">
        <f>SUMIF($A$5:$A$28,"Total Site",$G$5:$G$28)</f>
        <v>106</v>
      </c>
    </row>
    <row r="30" spans="1:15" ht="14.25" thickTop="1" thickBot="1"/>
    <row r="31" spans="1:15" ht="36.75" thickBot="1">
      <c r="J31" s="152" t="s">
        <v>467</v>
      </c>
      <c r="K31" s="153" t="s">
        <v>468</v>
      </c>
      <c r="L31" s="153" t="s">
        <v>469</v>
      </c>
      <c r="M31" s="154" t="s">
        <v>470</v>
      </c>
    </row>
    <row r="32" spans="1:15" ht="18.75">
      <c r="J32" s="183" t="s">
        <v>471</v>
      </c>
      <c r="K32" s="149" t="s">
        <v>27</v>
      </c>
      <c r="L32" s="150">
        <v>18461</v>
      </c>
      <c r="M32" s="151">
        <v>106</v>
      </c>
    </row>
    <row r="33" spans="10:13" ht="18.75">
      <c r="J33" s="184"/>
      <c r="K33" s="143" t="s">
        <v>8</v>
      </c>
      <c r="L33" s="144">
        <v>0</v>
      </c>
      <c r="M33" s="145">
        <v>0</v>
      </c>
    </row>
    <row r="34" spans="10:13" ht="19.5" thickBot="1">
      <c r="J34" s="185"/>
      <c r="K34" s="146" t="s">
        <v>463</v>
      </c>
      <c r="L34" s="147">
        <f>SUM(L32:L33)</f>
        <v>18461</v>
      </c>
      <c r="M34" s="148">
        <f>SUM(M32:M33)</f>
        <v>106</v>
      </c>
    </row>
  </sheetData>
  <autoFilter ref="A3:G29"/>
  <mergeCells count="5">
    <mergeCell ref="A1:G1"/>
    <mergeCell ref="A2:G2"/>
    <mergeCell ref="A4:B4"/>
    <mergeCell ref="A29:B29"/>
    <mergeCell ref="J32:J34"/>
  </mergeCells>
  <conditionalFormatting sqref="F5:F8 F10:F13 F23:F24 F15:F18 F26:F27 F20:F21">
    <cfRule type="cellIs" dxfId="2" priority="4" stopIfTrue="1" operator="between">
      <formula>0.0001</formula>
      <formula>0.1</formula>
    </cfRule>
    <cfRule type="cellIs" dxfId="1" priority="5" stopIfTrue="1" operator="between">
      <formula>0.1001</formula>
      <formula>0.3</formula>
    </cfRule>
    <cfRule type="cellIs" dxfId="0" priority="6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2"/>
  <headerFooter alignWithMargins="0">
    <oddHeader>&amp;L&amp;G</oddHeader>
    <oddFooter>&amp;R&amp;G Page &amp;P of &amp;N</oddFoot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F18" sqref="F18"/>
    </sheetView>
  </sheetViews>
  <sheetFormatPr defaultRowHeight="12.75"/>
  <cols>
    <col min="1" max="1" width="15.42578125" bestFit="1" customWidth="1"/>
    <col min="2" max="2" width="8" bestFit="1" customWidth="1"/>
    <col min="3" max="3" width="17" bestFit="1" customWidth="1"/>
    <col min="4" max="4" width="10.140625" bestFit="1" customWidth="1"/>
    <col min="5" max="5" width="16" bestFit="1" customWidth="1"/>
    <col min="6" max="6" width="12" bestFit="1" customWidth="1"/>
    <col min="7" max="7" width="19.140625" bestFit="1" customWidth="1"/>
    <col min="8" max="8" width="12.28515625" bestFit="1" customWidth="1"/>
    <col min="9" max="9" width="10.140625" bestFit="1" customWidth="1"/>
    <col min="12" max="12" width="16.28515625" bestFit="1" customWidth="1"/>
    <col min="13" max="13" width="11" bestFit="1" customWidth="1"/>
    <col min="14" max="14" width="12.140625" bestFit="1" customWidth="1"/>
    <col min="15" max="15" width="9.42578125" bestFit="1" customWidth="1"/>
    <col min="16" max="16" width="13" bestFit="1" customWidth="1"/>
  </cols>
  <sheetData>
    <row r="1" spans="1:17" ht="18">
      <c r="A1" s="186" t="s">
        <v>473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</row>
    <row r="2" spans="1:17" ht="15">
      <c r="A2" s="158" t="s">
        <v>295</v>
      </c>
      <c r="B2" s="158" t="s">
        <v>296</v>
      </c>
      <c r="C2" s="160" t="s">
        <v>21</v>
      </c>
      <c r="D2" s="155" t="s">
        <v>297</v>
      </c>
      <c r="E2" s="156" t="s">
        <v>298</v>
      </c>
      <c r="F2" s="156" t="s">
        <v>299</v>
      </c>
      <c r="G2" s="155" t="s">
        <v>300</v>
      </c>
      <c r="H2" s="157" t="s">
        <v>301</v>
      </c>
      <c r="I2" s="157" t="s">
        <v>302</v>
      </c>
      <c r="J2" s="155" t="s">
        <v>303</v>
      </c>
      <c r="K2" s="156" t="s">
        <v>304</v>
      </c>
      <c r="L2" s="159" t="s">
        <v>305</v>
      </c>
      <c r="M2" s="156" t="s">
        <v>22</v>
      </c>
      <c r="N2" s="159" t="s">
        <v>306</v>
      </c>
      <c r="O2" s="156" t="s">
        <v>472</v>
      </c>
      <c r="P2" s="158" t="s">
        <v>307</v>
      </c>
      <c r="Q2" s="158" t="s">
        <v>308</v>
      </c>
    </row>
    <row r="3" spans="1:17" ht="15">
      <c r="A3" s="165" t="s">
        <v>89</v>
      </c>
      <c r="B3" s="165" t="s">
        <v>311</v>
      </c>
      <c r="C3" s="162">
        <v>290103452</v>
      </c>
      <c r="D3" s="161">
        <v>131725.57578125002</v>
      </c>
      <c r="E3" s="161">
        <v>119750.5234375</v>
      </c>
      <c r="F3" s="161">
        <v>11975.052343750023</v>
      </c>
      <c r="G3" s="161">
        <v>116409.62890625</v>
      </c>
      <c r="H3" s="161">
        <v>14551.20361328125</v>
      </c>
      <c r="I3" s="161">
        <v>101858.42529296875</v>
      </c>
      <c r="J3" s="161">
        <v>29681.79882812508</v>
      </c>
      <c r="K3" s="161">
        <v>72176.626464843663</v>
      </c>
      <c r="L3" s="161">
        <v>3340.89453125</v>
      </c>
      <c r="M3" s="161">
        <v>29681.79882812508</v>
      </c>
      <c r="N3" s="161"/>
      <c r="O3" s="161"/>
      <c r="P3" s="163">
        <v>0.29140249068992824</v>
      </c>
      <c r="Q3" s="163">
        <v>0.29140249068992824</v>
      </c>
    </row>
    <row r="4" spans="1:17" ht="15">
      <c r="A4" s="165" t="s">
        <v>202</v>
      </c>
      <c r="B4" s="165" t="s">
        <v>311</v>
      </c>
      <c r="C4" s="162">
        <v>290103544</v>
      </c>
      <c r="D4" s="161">
        <v>116387.54960937501</v>
      </c>
      <c r="E4" s="161">
        <v>105806.86328125</v>
      </c>
      <c r="F4" s="161">
        <v>10580.686328125012</v>
      </c>
      <c r="G4" s="161">
        <v>103048.48828125</v>
      </c>
      <c r="H4" s="161">
        <v>12881.06103515625</v>
      </c>
      <c r="I4" s="161">
        <v>90167.42724609375</v>
      </c>
      <c r="J4" s="161">
        <v>15245.208984375</v>
      </c>
      <c r="K4" s="161">
        <v>74922.21826171875</v>
      </c>
      <c r="L4" s="161">
        <v>2758.375</v>
      </c>
      <c r="M4" s="161">
        <v>30490.41796875</v>
      </c>
      <c r="N4" s="161"/>
      <c r="O4" s="161">
        <v>15245.208984375</v>
      </c>
      <c r="P4" s="163">
        <v>0.16907667713271099</v>
      </c>
      <c r="Q4" s="163">
        <v>0.33815335426542198</v>
      </c>
    </row>
    <row r="5" spans="1:17" ht="15">
      <c r="A5" s="165" t="s">
        <v>202</v>
      </c>
      <c r="B5" s="165" t="s">
        <v>311</v>
      </c>
      <c r="C5" s="162">
        <v>290103564</v>
      </c>
      <c r="D5" s="161">
        <v>135842.57070312501</v>
      </c>
      <c r="E5" s="161">
        <v>123493.24609375</v>
      </c>
      <c r="F5" s="161">
        <v>12349.324609375006</v>
      </c>
      <c r="G5" s="161">
        <v>120699.28125</v>
      </c>
      <c r="H5" s="161">
        <v>15087.41015625</v>
      </c>
      <c r="I5" s="161">
        <v>105611.87109375</v>
      </c>
      <c r="J5" s="161">
        <v>14877.791015625</v>
      </c>
      <c r="K5" s="161">
        <v>90734.080078125</v>
      </c>
      <c r="L5" s="161">
        <v>2793.96484375</v>
      </c>
      <c r="M5" s="161">
        <v>14877.791015625</v>
      </c>
      <c r="N5" s="161"/>
      <c r="O5" s="161"/>
      <c r="P5" s="163">
        <v>0.1408723362397227</v>
      </c>
      <c r="Q5" s="163">
        <v>0.1408723362397227</v>
      </c>
    </row>
    <row r="6" spans="1:17" ht="15">
      <c r="A6" s="165" t="s">
        <v>89</v>
      </c>
      <c r="B6" s="165" t="s">
        <v>311</v>
      </c>
      <c r="C6" s="162">
        <v>290103720</v>
      </c>
      <c r="D6" s="161">
        <v>72822.440625000003</v>
      </c>
      <c r="E6" s="161">
        <v>66202.21875</v>
      </c>
      <c r="F6" s="161">
        <v>6620.2218750000029</v>
      </c>
      <c r="G6" s="161">
        <v>64549.56640625</v>
      </c>
      <c r="H6" s="161">
        <v>8068.69580078125</v>
      </c>
      <c r="I6" s="161">
        <v>56480.87060546875</v>
      </c>
      <c r="J6" s="161">
        <v>3003.7558593749818</v>
      </c>
      <c r="K6" s="161">
        <v>53477.114746093765</v>
      </c>
      <c r="L6" s="161">
        <v>1652.65234375</v>
      </c>
      <c r="M6" s="161">
        <v>3003.7558593749818</v>
      </c>
      <c r="N6" s="161"/>
      <c r="O6" s="161"/>
      <c r="P6" s="163">
        <v>5.3181826469299212E-2</v>
      </c>
      <c r="Q6" s="163">
        <v>5.3181826469299212E-2</v>
      </c>
    </row>
    <row r="7" spans="1:17" ht="15">
      <c r="A7" s="165" t="s">
        <v>202</v>
      </c>
      <c r="B7" s="165" t="s">
        <v>311</v>
      </c>
      <c r="C7" s="162">
        <v>290103810</v>
      </c>
      <c r="D7" s="161">
        <v>145017.15937500002</v>
      </c>
      <c r="E7" s="161">
        <v>131833.78125</v>
      </c>
      <c r="F7" s="161">
        <v>13183.378125000017</v>
      </c>
      <c r="G7" s="161">
        <v>128956.46875</v>
      </c>
      <c r="H7" s="161">
        <v>16119.55859375</v>
      </c>
      <c r="I7" s="161">
        <v>112836.91015625</v>
      </c>
      <c r="J7" s="161">
        <v>474.984375</v>
      </c>
      <c r="K7" s="161">
        <v>112361.92578125</v>
      </c>
      <c r="L7" s="161">
        <v>2877.3125</v>
      </c>
      <c r="M7" s="161">
        <v>949.96875</v>
      </c>
      <c r="N7" s="161"/>
      <c r="O7" s="161">
        <v>474.984375</v>
      </c>
      <c r="P7" s="163">
        <v>4.2094769729361537E-3</v>
      </c>
      <c r="Q7" s="163">
        <v>8.4189539458723074E-3</v>
      </c>
    </row>
    <row r="8" spans="1:17" ht="15">
      <c r="A8" s="165" t="s">
        <v>202</v>
      </c>
      <c r="B8" s="165" t="s">
        <v>311</v>
      </c>
      <c r="C8" s="162">
        <v>290103943</v>
      </c>
      <c r="D8" s="161">
        <v>147521.34375</v>
      </c>
      <c r="E8" s="161">
        <v>134110.3125</v>
      </c>
      <c r="F8" s="161">
        <v>13411.03125</v>
      </c>
      <c r="G8" s="161">
        <v>129639.96875</v>
      </c>
      <c r="H8" s="161">
        <v>16204.99609375</v>
      </c>
      <c r="I8" s="161">
        <v>113434.97265625</v>
      </c>
      <c r="J8" s="161">
        <v>4455.0019531249982</v>
      </c>
      <c r="K8" s="161">
        <v>108979.970703125</v>
      </c>
      <c r="L8" s="161">
        <v>4470.34375</v>
      </c>
      <c r="M8" s="161">
        <v>4455.0019531249982</v>
      </c>
      <c r="N8" s="161"/>
      <c r="O8" s="161"/>
      <c r="P8" s="163">
        <v>3.9273619491453526E-2</v>
      </c>
      <c r="Q8" s="163">
        <v>3.9273619491453526E-2</v>
      </c>
    </row>
    <row r="9" spans="1:17" ht="15">
      <c r="A9" s="165" t="s">
        <v>202</v>
      </c>
      <c r="B9" s="165" t="s">
        <v>311</v>
      </c>
      <c r="C9" s="162">
        <v>290105349</v>
      </c>
      <c r="D9" s="161">
        <v>25193.970312500001</v>
      </c>
      <c r="E9" s="161">
        <v>22903.609375</v>
      </c>
      <c r="F9" s="161">
        <v>2290.3609375000015</v>
      </c>
      <c r="G9" s="161">
        <v>20426.2109375</v>
      </c>
      <c r="H9" s="161">
        <v>2553.2763671875</v>
      </c>
      <c r="I9" s="161">
        <v>17872.9345703125</v>
      </c>
      <c r="J9" s="161">
        <v>10018.1748046875</v>
      </c>
      <c r="K9" s="161">
        <v>7854.759765625</v>
      </c>
      <c r="L9" s="161">
        <v>2477.3984375</v>
      </c>
      <c r="M9" s="161">
        <v>10018.1748046875</v>
      </c>
      <c r="N9" s="161"/>
      <c r="O9" s="161"/>
      <c r="P9" s="163">
        <v>0.56052209922639118</v>
      </c>
      <c r="Q9" s="163">
        <v>0.56052209922639118</v>
      </c>
    </row>
    <row r="10" spans="1:17" ht="15">
      <c r="A10" s="165" t="s">
        <v>309</v>
      </c>
      <c r="B10" s="165" t="s">
        <v>310</v>
      </c>
      <c r="C10" s="162">
        <v>292602262</v>
      </c>
      <c r="D10" s="161">
        <v>75600</v>
      </c>
      <c r="E10" s="161">
        <v>68695</v>
      </c>
      <c r="F10" s="161">
        <v>6905</v>
      </c>
      <c r="G10" s="161">
        <v>63029.485714285714</v>
      </c>
      <c r="H10" s="161">
        <v>7878.6857142857116</v>
      </c>
      <c r="I10" s="161">
        <v>55150.8</v>
      </c>
      <c r="J10" s="161">
        <v>18460.3</v>
      </c>
      <c r="K10" s="161">
        <v>36690.5</v>
      </c>
      <c r="L10" s="161">
        <v>3271</v>
      </c>
      <c r="M10" s="161">
        <v>64062</v>
      </c>
      <c r="N10" s="161"/>
      <c r="O10" s="161"/>
      <c r="P10" s="163">
        <v>0.33472406565271945</v>
      </c>
      <c r="Q10" s="163">
        <v>1.16157879849431</v>
      </c>
    </row>
    <row r="11" spans="1:17" ht="15">
      <c r="A11" s="165" t="s">
        <v>309</v>
      </c>
      <c r="B11" s="165" t="s">
        <v>310</v>
      </c>
      <c r="C11" s="162">
        <v>492600377</v>
      </c>
      <c r="D11" s="161">
        <v>46800</v>
      </c>
      <c r="E11" s="161">
        <v>42525</v>
      </c>
      <c r="F11" s="161">
        <v>4275</v>
      </c>
      <c r="G11" s="161">
        <v>37817.714285714283</v>
      </c>
      <c r="H11" s="161">
        <v>4727.2142857142826</v>
      </c>
      <c r="I11" s="161">
        <v>33090.5</v>
      </c>
      <c r="J11" s="161">
        <v>11982.5</v>
      </c>
      <c r="K11" s="161">
        <v>21108</v>
      </c>
      <c r="L11" s="161">
        <v>3271</v>
      </c>
      <c r="M11" s="161">
        <v>42584.4</v>
      </c>
      <c r="N11" s="161"/>
      <c r="O11" s="161"/>
      <c r="P11" s="163">
        <v>0.36211299315513518</v>
      </c>
      <c r="Q11" s="163">
        <v>1.2869071183572325</v>
      </c>
    </row>
    <row r="12" spans="1:17" ht="15">
      <c r="A12" s="165" t="s">
        <v>89</v>
      </c>
      <c r="B12" s="165" t="s">
        <v>311</v>
      </c>
      <c r="C12" s="162" t="s">
        <v>328</v>
      </c>
      <c r="D12" s="161">
        <v>137686.58750000002</v>
      </c>
      <c r="E12" s="161">
        <v>125169.625</v>
      </c>
      <c r="F12" s="161">
        <v>12516.962500000023</v>
      </c>
      <c r="G12" s="161">
        <v>122655.056640625</v>
      </c>
      <c r="H12" s="161">
        <v>15331.882080078125</v>
      </c>
      <c r="I12" s="161">
        <v>107323.17456054687</v>
      </c>
      <c r="J12" s="161">
        <v>13689.21093749996</v>
      </c>
      <c r="K12" s="161">
        <v>93633.963623046919</v>
      </c>
      <c r="L12" s="161">
        <v>2514.568359375</v>
      </c>
      <c r="M12" s="161">
        <v>13689.21093749996</v>
      </c>
      <c r="N12" s="161"/>
      <c r="O12" s="161"/>
      <c r="P12" s="163">
        <v>0.12755130467909451</v>
      </c>
      <c r="Q12" s="163">
        <v>0.12755130467909451</v>
      </c>
    </row>
    <row r="13" spans="1:17" ht="15">
      <c r="A13" s="165" t="s">
        <v>41</v>
      </c>
      <c r="B13" s="165" t="s">
        <v>311</v>
      </c>
      <c r="C13" s="162" t="s">
        <v>329</v>
      </c>
      <c r="D13" s="161">
        <v>72979.37109375</v>
      </c>
      <c r="E13" s="161">
        <v>66344.8828125</v>
      </c>
      <c r="F13" s="161">
        <v>6634.48828125</v>
      </c>
      <c r="G13" s="161">
        <v>65096.49609375</v>
      </c>
      <c r="H13" s="161">
        <v>8137.06201171875</v>
      </c>
      <c r="I13" s="161">
        <v>56959.43408203125</v>
      </c>
      <c r="J13" s="161">
        <v>2193.90625</v>
      </c>
      <c r="K13" s="161">
        <v>54765.52783203125</v>
      </c>
      <c r="L13" s="161">
        <v>1248.38671875</v>
      </c>
      <c r="M13" s="161">
        <v>2193.90625</v>
      </c>
      <c r="N13" s="161"/>
      <c r="O13" s="161"/>
      <c r="P13" s="163">
        <v>3.8516995215233399E-2</v>
      </c>
      <c r="Q13" s="163">
        <v>3.8516995215233399E-2</v>
      </c>
    </row>
    <row r="14" spans="1:17" ht="15">
      <c r="A14" s="165" t="s">
        <v>89</v>
      </c>
      <c r="B14" s="165" t="s">
        <v>311</v>
      </c>
      <c r="C14" s="162" t="s">
        <v>330</v>
      </c>
      <c r="D14" s="161">
        <v>72508.579687500009</v>
      </c>
      <c r="E14" s="161">
        <v>65916.890625</v>
      </c>
      <c r="F14" s="161">
        <v>6591.6890625000087</v>
      </c>
      <c r="G14" s="161">
        <v>64811.16796875</v>
      </c>
      <c r="H14" s="161">
        <v>8101.39599609375</v>
      </c>
      <c r="I14" s="161">
        <v>56709.77197265625</v>
      </c>
      <c r="J14" s="161">
        <v>1081.158203125</v>
      </c>
      <c r="K14" s="161">
        <v>55628.61376953125</v>
      </c>
      <c r="L14" s="161">
        <v>1105.72265625</v>
      </c>
      <c r="M14" s="161">
        <v>1081.158203125</v>
      </c>
      <c r="N14" s="161"/>
      <c r="O14" s="161"/>
      <c r="P14" s="163">
        <v>1.9064760190647602E-2</v>
      </c>
      <c r="Q14" s="163">
        <v>1.9064760190647602E-2</v>
      </c>
    </row>
    <row r="15" spans="1:17" ht="15">
      <c r="A15" s="165" t="s">
        <v>89</v>
      </c>
      <c r="B15" s="165" t="s">
        <v>311</v>
      </c>
      <c r="C15" s="162" t="s">
        <v>331</v>
      </c>
      <c r="D15" s="161">
        <v>68850</v>
      </c>
      <c r="E15" s="161">
        <v>63533.599999999999</v>
      </c>
      <c r="F15" s="161">
        <v>5316.4000000000015</v>
      </c>
      <c r="G15" s="161">
        <v>60211.519999999997</v>
      </c>
      <c r="H15" s="161">
        <v>7526.44</v>
      </c>
      <c r="I15" s="161">
        <v>52685.079999999994</v>
      </c>
      <c r="J15" s="161">
        <v>1943.0361328125</v>
      </c>
      <c r="K15" s="161">
        <v>50742.043867187494</v>
      </c>
      <c r="L15" s="161">
        <v>3322.08</v>
      </c>
      <c r="M15" s="161">
        <v>3886.072265625</v>
      </c>
      <c r="N15" s="161"/>
      <c r="O15" s="161">
        <v>1943.0361328125</v>
      </c>
      <c r="P15" s="163">
        <v>3.6880197065516464E-2</v>
      </c>
      <c r="Q15" s="163">
        <v>7.3760394131032928E-2</v>
      </c>
    </row>
    <row r="16" spans="1:17" ht="15">
      <c r="A16" s="165" t="s">
        <v>89</v>
      </c>
      <c r="B16" s="165" t="s">
        <v>310</v>
      </c>
      <c r="C16" s="162" t="s">
        <v>332</v>
      </c>
      <c r="D16" s="161">
        <v>202800</v>
      </c>
      <c r="E16" s="161">
        <v>184276.015625</v>
      </c>
      <c r="F16" s="161">
        <v>18523.984375</v>
      </c>
      <c r="G16" s="161">
        <v>172018.05714285714</v>
      </c>
      <c r="H16" s="161">
        <v>21502.257142857154</v>
      </c>
      <c r="I16" s="161">
        <v>150515.79999999999</v>
      </c>
      <c r="J16" s="161">
        <v>85799.3</v>
      </c>
      <c r="K16" s="161">
        <v>64716.499999999985</v>
      </c>
      <c r="L16" s="161">
        <v>3816.3671875</v>
      </c>
      <c r="M16" s="161">
        <v>90934.2</v>
      </c>
      <c r="N16" s="161"/>
      <c r="O16" s="161"/>
      <c r="P16" s="163">
        <v>0.5700351723872179</v>
      </c>
      <c r="Q16" s="163">
        <v>0.60415052771868472</v>
      </c>
    </row>
    <row r="17" spans="1:17" ht="15">
      <c r="A17" s="165" t="s">
        <v>41</v>
      </c>
      <c r="B17" s="165" t="s">
        <v>310</v>
      </c>
      <c r="C17" s="162" t="s">
        <v>333</v>
      </c>
      <c r="D17" s="161">
        <v>340268</v>
      </c>
      <c r="E17" s="161">
        <v>304207.171875</v>
      </c>
      <c r="F17" s="161">
        <v>36060.828125</v>
      </c>
      <c r="G17" s="161">
        <v>285733.8285714286</v>
      </c>
      <c r="H17" s="161">
        <v>35716.728571428597</v>
      </c>
      <c r="I17" s="161">
        <v>250017.1</v>
      </c>
      <c r="J17" s="161">
        <v>75231</v>
      </c>
      <c r="K17" s="161">
        <v>174786.1</v>
      </c>
      <c r="L17" s="161">
        <v>8209.546875</v>
      </c>
      <c r="M17" s="161">
        <v>104840</v>
      </c>
      <c r="N17" s="161"/>
      <c r="O17" s="161"/>
      <c r="P17" s="163">
        <v>0.30090341820619471</v>
      </c>
      <c r="Q17" s="163">
        <v>0.41933131773786669</v>
      </c>
    </row>
    <row r="18" spans="1:17" ht="15">
      <c r="A18" s="165" t="s">
        <v>89</v>
      </c>
      <c r="B18" s="165" t="s">
        <v>310</v>
      </c>
      <c r="C18" s="162" t="s">
        <v>334</v>
      </c>
      <c r="D18" s="161">
        <v>243000</v>
      </c>
      <c r="E18" s="161">
        <v>220804.1015625</v>
      </c>
      <c r="F18" s="161">
        <v>22195.8984375</v>
      </c>
      <c r="G18" s="161">
        <v>207997.48571428569</v>
      </c>
      <c r="H18" s="161">
        <v>25999.685714285704</v>
      </c>
      <c r="I18" s="161">
        <v>181997.8</v>
      </c>
      <c r="J18" s="161">
        <v>129615.9</v>
      </c>
      <c r="K18" s="161">
        <v>52381.899999999994</v>
      </c>
      <c r="L18" s="161">
        <v>4906.7578125</v>
      </c>
      <c r="M18" s="161">
        <v>187467</v>
      </c>
      <c r="N18" s="161">
        <v>16.843800000000002</v>
      </c>
      <c r="O18" s="161"/>
      <c r="P18" s="163">
        <v>0.71218388354144946</v>
      </c>
      <c r="Q18" s="163">
        <v>1.0300509127033404</v>
      </c>
    </row>
    <row r="19" spans="1:17" ht="15">
      <c r="A19" s="165" t="s">
        <v>41</v>
      </c>
      <c r="B19" s="165" t="s">
        <v>310</v>
      </c>
      <c r="C19" s="162" t="s">
        <v>335</v>
      </c>
      <c r="D19" s="161">
        <v>202800</v>
      </c>
      <c r="E19" s="161">
        <v>184276.015625</v>
      </c>
      <c r="F19" s="161">
        <v>18523.984375</v>
      </c>
      <c r="G19" s="161">
        <v>172018.05714285714</v>
      </c>
      <c r="H19" s="161">
        <v>21502.257142857154</v>
      </c>
      <c r="I19" s="161">
        <v>150515.79999999999</v>
      </c>
      <c r="J19" s="161">
        <v>86052.1</v>
      </c>
      <c r="K19" s="161">
        <v>64463.699999999983</v>
      </c>
      <c r="L19" s="161">
        <v>3816.3671875</v>
      </c>
      <c r="M19" s="161">
        <v>95013.9</v>
      </c>
      <c r="N19" s="161"/>
      <c r="O19" s="161"/>
      <c r="P19" s="163">
        <v>0.57171473028080777</v>
      </c>
      <c r="Q19" s="163">
        <v>0.63125532336140122</v>
      </c>
    </row>
    <row r="20" spans="1:17" ht="15">
      <c r="A20" s="165" t="s">
        <v>202</v>
      </c>
      <c r="B20" s="165" t="s">
        <v>310</v>
      </c>
      <c r="C20" s="162" t="s">
        <v>336</v>
      </c>
      <c r="D20" s="161">
        <v>257400</v>
      </c>
      <c r="E20" s="161">
        <v>233888.7890625</v>
      </c>
      <c r="F20" s="161">
        <v>23511.2109375</v>
      </c>
      <c r="G20" s="161">
        <v>220603.31428571427</v>
      </c>
      <c r="H20" s="161">
        <v>27575.414285714272</v>
      </c>
      <c r="I20" s="161">
        <v>193027.9</v>
      </c>
      <c r="J20" s="161">
        <v>102251.1</v>
      </c>
      <c r="K20" s="161">
        <v>90776.799999999988</v>
      </c>
      <c r="L20" s="161">
        <v>4906.7578125</v>
      </c>
      <c r="M20" s="161">
        <v>153000</v>
      </c>
      <c r="N20" s="161">
        <v>16.843800000000002</v>
      </c>
      <c r="O20" s="161"/>
      <c r="P20" s="163">
        <v>0.52972186922201403</v>
      </c>
      <c r="Q20" s="163">
        <v>0.79263153150399501</v>
      </c>
    </row>
    <row r="21" spans="1:17" ht="15">
      <c r="A21" s="165" t="s">
        <v>89</v>
      </c>
      <c r="B21" s="165" t="s">
        <v>310</v>
      </c>
      <c r="C21" s="162" t="s">
        <v>337</v>
      </c>
      <c r="D21" s="161">
        <v>227700</v>
      </c>
      <c r="E21" s="161">
        <v>206901.62109375</v>
      </c>
      <c r="F21" s="161">
        <v>20798.37890625</v>
      </c>
      <c r="G21" s="161">
        <v>197405.34285714285</v>
      </c>
      <c r="H21" s="161">
        <v>25430.842857142852</v>
      </c>
      <c r="I21" s="161">
        <v>171974.5</v>
      </c>
      <c r="J21" s="161">
        <v>110132.9</v>
      </c>
      <c r="K21" s="161">
        <v>61841.600000000006</v>
      </c>
      <c r="L21" s="161">
        <v>4088.96484375</v>
      </c>
      <c r="M21" s="161">
        <v>142734.9</v>
      </c>
      <c r="N21" s="161"/>
      <c r="O21" s="161">
        <v>2055.9</v>
      </c>
      <c r="P21" s="163">
        <v>0.64040250153365752</v>
      </c>
      <c r="Q21" s="163">
        <v>0.82997711870073754</v>
      </c>
    </row>
    <row r="22" spans="1:17" ht="15">
      <c r="A22" s="165" t="s">
        <v>202</v>
      </c>
      <c r="B22" s="165" t="s">
        <v>310</v>
      </c>
      <c r="C22" s="162" t="s">
        <v>338</v>
      </c>
      <c r="D22" s="161">
        <v>367200</v>
      </c>
      <c r="E22" s="161">
        <v>333659.53125</v>
      </c>
      <c r="F22" s="161">
        <v>33540.46875</v>
      </c>
      <c r="G22" s="161">
        <v>315898.45714285714</v>
      </c>
      <c r="H22" s="161">
        <v>39768.857142857101</v>
      </c>
      <c r="I22" s="161">
        <v>276129.60000000003</v>
      </c>
      <c r="J22" s="161">
        <v>202097.7</v>
      </c>
      <c r="K22" s="161">
        <v>74031.900000000023</v>
      </c>
      <c r="L22" s="161">
        <v>6542.34375</v>
      </c>
      <c r="M22" s="161">
        <v>237622</v>
      </c>
      <c r="N22" s="161"/>
      <c r="O22" s="161">
        <v>113755</v>
      </c>
      <c r="P22" s="163">
        <v>0.73189437133867574</v>
      </c>
      <c r="Q22" s="163">
        <v>0.86054519327156509</v>
      </c>
    </row>
    <row r="23" spans="1:17" ht="15">
      <c r="A23" s="165" t="s">
        <v>202</v>
      </c>
      <c r="B23" s="165" t="s">
        <v>310</v>
      </c>
      <c r="C23" s="162" t="s">
        <v>339</v>
      </c>
      <c r="D23" s="161">
        <v>118400</v>
      </c>
      <c r="E23" s="161">
        <v>107740.88671875</v>
      </c>
      <c r="F23" s="161">
        <v>10659.11328125</v>
      </c>
      <c r="G23" s="161">
        <v>95168.742857142861</v>
      </c>
      <c r="H23" s="161">
        <v>12130.242857142861</v>
      </c>
      <c r="I23" s="161">
        <v>83038.5</v>
      </c>
      <c r="J23" s="161">
        <v>59396.1</v>
      </c>
      <c r="K23" s="161">
        <v>23642.400000000001</v>
      </c>
      <c r="L23" s="161">
        <v>3643.79296875</v>
      </c>
      <c r="M23" s="161">
        <v>115895</v>
      </c>
      <c r="N23" s="161">
        <v>4595.96</v>
      </c>
      <c r="O23" s="161">
        <v>0</v>
      </c>
      <c r="P23" s="163">
        <v>0.71528387434744123</v>
      </c>
      <c r="Q23" s="163">
        <v>1.395677908440061</v>
      </c>
    </row>
    <row r="24" spans="1:17" ht="15">
      <c r="A24" s="165" t="s">
        <v>202</v>
      </c>
      <c r="B24" s="165" t="s">
        <v>310</v>
      </c>
      <c r="C24" s="162" t="s">
        <v>340</v>
      </c>
      <c r="D24" s="161">
        <v>597408</v>
      </c>
      <c r="E24" s="161">
        <v>527587.59375</v>
      </c>
      <c r="F24" s="161">
        <v>69820.40625</v>
      </c>
      <c r="G24" s="161">
        <v>500822.05714285723</v>
      </c>
      <c r="H24" s="161">
        <v>62602.757142857183</v>
      </c>
      <c r="I24" s="161">
        <v>438219.30000000005</v>
      </c>
      <c r="J24" s="161">
        <v>210476</v>
      </c>
      <c r="K24" s="161">
        <v>227743.30000000005</v>
      </c>
      <c r="L24" s="161">
        <v>10767.09375</v>
      </c>
      <c r="M24" s="161">
        <v>354851</v>
      </c>
      <c r="N24" s="161"/>
      <c r="O24" s="161">
        <v>0</v>
      </c>
      <c r="P24" s="163">
        <v>0.48029833464660271</v>
      </c>
      <c r="Q24" s="163">
        <v>0.80975666749501896</v>
      </c>
    </row>
    <row r="25" spans="1:17" ht="15">
      <c r="A25" s="165" t="s">
        <v>89</v>
      </c>
      <c r="B25" s="165" t="s">
        <v>310</v>
      </c>
      <c r="C25" s="162" t="s">
        <v>341</v>
      </c>
      <c r="D25" s="161">
        <v>531872</v>
      </c>
      <c r="E25" s="161">
        <v>470601.1875</v>
      </c>
      <c r="F25" s="161">
        <v>61270.8125</v>
      </c>
      <c r="G25" s="161">
        <v>445146.05714285717</v>
      </c>
      <c r="H25" s="161">
        <v>55643.257142857125</v>
      </c>
      <c r="I25" s="161">
        <v>389502.80000000005</v>
      </c>
      <c r="J25" s="161">
        <v>218778.2</v>
      </c>
      <c r="K25" s="161">
        <v>170724.60000000003</v>
      </c>
      <c r="L25" s="161">
        <v>10767.09375</v>
      </c>
      <c r="M25" s="161">
        <v>427461</v>
      </c>
      <c r="N25" s="161"/>
      <c r="O25" s="161">
        <v>0</v>
      </c>
      <c r="P25" s="163">
        <v>0.56168582100051656</v>
      </c>
      <c r="Q25" s="163">
        <v>1.0974529579761685</v>
      </c>
    </row>
    <row r="26" spans="1:17" ht="15">
      <c r="A26" s="165" t="s">
        <v>89</v>
      </c>
      <c r="B26" s="165" t="s">
        <v>310</v>
      </c>
      <c r="C26" s="162" t="s">
        <v>342</v>
      </c>
      <c r="D26" s="161">
        <v>227300</v>
      </c>
      <c r="E26" s="161">
        <v>206693.8359375</v>
      </c>
      <c r="F26" s="161">
        <v>20606.1640625</v>
      </c>
      <c r="G26" s="161">
        <v>189712.97142857141</v>
      </c>
      <c r="H26" s="161">
        <v>23948.271428571403</v>
      </c>
      <c r="I26" s="161">
        <v>165764.70000000001</v>
      </c>
      <c r="J26" s="161">
        <v>117740.9</v>
      </c>
      <c r="K26" s="161">
        <v>48023.800000000017</v>
      </c>
      <c r="L26" s="161">
        <v>4461.5859375</v>
      </c>
      <c r="M26" s="161">
        <v>226945</v>
      </c>
      <c r="N26" s="161">
        <v>4595.96</v>
      </c>
      <c r="O26" s="161">
        <v>115740</v>
      </c>
      <c r="P26" s="163">
        <v>0.71028934387116183</v>
      </c>
      <c r="Q26" s="163">
        <v>1.3690791827210498</v>
      </c>
    </row>
    <row r="27" spans="1:17" ht="15">
      <c r="A27" s="165" t="s">
        <v>89</v>
      </c>
      <c r="B27" s="165" t="s">
        <v>310</v>
      </c>
      <c r="C27" s="162" t="s">
        <v>343</v>
      </c>
      <c r="D27" s="161">
        <v>227100</v>
      </c>
      <c r="E27" s="161">
        <v>206507.525390625</v>
      </c>
      <c r="F27" s="161">
        <v>20592.474609375</v>
      </c>
      <c r="G27" s="161">
        <v>190337.57142857142</v>
      </c>
      <c r="H27" s="161">
        <v>24260.57142857142</v>
      </c>
      <c r="I27" s="161">
        <v>166077</v>
      </c>
      <c r="J27" s="161">
        <v>51318.8</v>
      </c>
      <c r="K27" s="161">
        <v>114758.2</v>
      </c>
      <c r="L27" s="161">
        <v>4275.275390625</v>
      </c>
      <c r="M27" s="161">
        <v>105444.20000000001</v>
      </c>
      <c r="N27" s="161">
        <v>4595.96</v>
      </c>
      <c r="O27" s="161">
        <v>58873.9</v>
      </c>
      <c r="P27" s="163">
        <v>0.30900606345249493</v>
      </c>
      <c r="Q27" s="163">
        <v>0.63491151694695835</v>
      </c>
    </row>
    <row r="28" spans="1:17" ht="15">
      <c r="A28" s="165" t="s">
        <v>202</v>
      </c>
      <c r="B28" s="165" t="s">
        <v>310</v>
      </c>
      <c r="C28" s="162" t="s">
        <v>344</v>
      </c>
      <c r="D28" s="161">
        <v>118400</v>
      </c>
      <c r="E28" s="161">
        <v>107740.88671875</v>
      </c>
      <c r="F28" s="161">
        <v>10659.11328125</v>
      </c>
      <c r="G28" s="161">
        <v>95793.342857142867</v>
      </c>
      <c r="H28" s="161">
        <v>12442.542857142864</v>
      </c>
      <c r="I28" s="161">
        <v>83350.8</v>
      </c>
      <c r="J28" s="161">
        <v>26524.9</v>
      </c>
      <c r="K28" s="161">
        <v>56825.9</v>
      </c>
      <c r="L28" s="161">
        <v>3643.79296875</v>
      </c>
      <c r="M28" s="161">
        <v>61685.9</v>
      </c>
      <c r="N28" s="161">
        <v>4595.96</v>
      </c>
      <c r="O28" s="161">
        <v>0</v>
      </c>
      <c r="P28" s="163">
        <v>0.31823209855214346</v>
      </c>
      <c r="Q28" s="163">
        <v>0.74007568013744318</v>
      </c>
    </row>
    <row r="29" spans="1:17" ht="15">
      <c r="A29" s="165" t="s">
        <v>89</v>
      </c>
      <c r="B29" s="165" t="s">
        <v>310</v>
      </c>
      <c r="C29" s="162" t="s">
        <v>345</v>
      </c>
      <c r="D29" s="161">
        <v>287100</v>
      </c>
      <c r="E29" s="161">
        <v>260875.95703125</v>
      </c>
      <c r="F29" s="161">
        <v>26224.04296875</v>
      </c>
      <c r="G29" s="161">
        <v>248032.2</v>
      </c>
      <c r="H29" s="161">
        <v>124016.1</v>
      </c>
      <c r="I29" s="161">
        <v>124016.1</v>
      </c>
      <c r="J29" s="161">
        <v>89462.1</v>
      </c>
      <c r="K29" s="161">
        <v>34554</v>
      </c>
      <c r="L29" s="161">
        <v>5724.55078125</v>
      </c>
      <c r="M29" s="161">
        <v>174754.2</v>
      </c>
      <c r="N29" s="161"/>
      <c r="O29" s="161">
        <v>28847.200000000001</v>
      </c>
      <c r="P29" s="163">
        <v>0.7213748860027045</v>
      </c>
      <c r="Q29" s="163">
        <v>1.4091251055306528</v>
      </c>
    </row>
    <row r="30" spans="1:17" ht="15">
      <c r="A30" s="165" t="s">
        <v>202</v>
      </c>
      <c r="B30" s="165" t="s">
        <v>310</v>
      </c>
      <c r="C30" s="162" t="s">
        <v>346</v>
      </c>
      <c r="D30" s="161">
        <v>441000</v>
      </c>
      <c r="E30" s="161">
        <v>400718.5546875</v>
      </c>
      <c r="F30" s="161">
        <v>40281.4453125</v>
      </c>
      <c r="G30" s="161">
        <v>383226.2</v>
      </c>
      <c r="H30" s="161">
        <v>191613.1</v>
      </c>
      <c r="I30" s="161">
        <v>191613.1</v>
      </c>
      <c r="J30" s="161">
        <v>143826.5</v>
      </c>
      <c r="K30" s="161">
        <v>47786.600000000006</v>
      </c>
      <c r="L30" s="161">
        <v>8177.9296875</v>
      </c>
      <c r="M30" s="161">
        <v>246659</v>
      </c>
      <c r="N30" s="161"/>
      <c r="O30" s="161">
        <v>104615</v>
      </c>
      <c r="P30" s="163">
        <v>0.75060890930734903</v>
      </c>
      <c r="Q30" s="163">
        <v>1.2872762874772132</v>
      </c>
    </row>
    <row r="31" spans="1:17" ht="15">
      <c r="A31" s="165" t="s">
        <v>89</v>
      </c>
      <c r="B31" s="165" t="s">
        <v>310</v>
      </c>
      <c r="C31" s="162" t="s">
        <v>347</v>
      </c>
      <c r="D31" s="161">
        <v>588456</v>
      </c>
      <c r="E31" s="161">
        <v>535316.41796875</v>
      </c>
      <c r="F31" s="161">
        <v>53139.58203125</v>
      </c>
      <c r="G31" s="161">
        <v>354223.73333333334</v>
      </c>
      <c r="H31" s="161">
        <v>130153.43333333335</v>
      </c>
      <c r="I31" s="161">
        <v>224070.3</v>
      </c>
      <c r="J31" s="161">
        <v>83012.3</v>
      </c>
      <c r="K31" s="161">
        <v>141058</v>
      </c>
      <c r="L31" s="161">
        <v>10868.48046875</v>
      </c>
      <c r="M31" s="161">
        <v>221301</v>
      </c>
      <c r="N31" s="161">
        <v>165000</v>
      </c>
      <c r="O31" s="161"/>
      <c r="P31" s="163">
        <v>0.37047435559286529</v>
      </c>
      <c r="Q31" s="163">
        <v>0.98764093233239747</v>
      </c>
    </row>
    <row r="32" spans="1:17" ht="15">
      <c r="A32" s="165" t="s">
        <v>202</v>
      </c>
      <c r="B32" s="165" t="s">
        <v>310</v>
      </c>
      <c r="C32" s="162" t="s">
        <v>348</v>
      </c>
      <c r="D32" s="161">
        <v>588456</v>
      </c>
      <c r="E32" s="161">
        <v>535316.41796875</v>
      </c>
      <c r="F32" s="161">
        <v>53139.58203125</v>
      </c>
      <c r="G32" s="161">
        <v>427723.06666666665</v>
      </c>
      <c r="H32" s="161">
        <v>165435.66666666669</v>
      </c>
      <c r="I32" s="161">
        <v>262287.39999999997</v>
      </c>
      <c r="J32" s="161">
        <v>180470.8</v>
      </c>
      <c r="K32" s="161">
        <v>81816.599999999977</v>
      </c>
      <c r="L32" s="161">
        <v>10868.48046875</v>
      </c>
      <c r="M32" s="161">
        <v>340999</v>
      </c>
      <c r="N32" s="161">
        <v>165000</v>
      </c>
      <c r="O32" s="161"/>
      <c r="P32" s="163">
        <v>0.68806507670593409</v>
      </c>
      <c r="Q32" s="163">
        <v>1.3000967640839782</v>
      </c>
    </row>
    <row r="33" spans="1:17" ht="15">
      <c r="A33" s="165" t="s">
        <v>313</v>
      </c>
      <c r="B33" s="165" t="s">
        <v>312</v>
      </c>
      <c r="C33" s="162" t="s">
        <v>349</v>
      </c>
      <c r="D33" s="161">
        <v>44002.200000000004</v>
      </c>
      <c r="E33" s="161">
        <v>40002</v>
      </c>
      <c r="F33" s="161">
        <v>4000.2000000000044</v>
      </c>
      <c r="G33" s="161">
        <v>16625.142857142859</v>
      </c>
      <c r="H33" s="161">
        <v>2078.1428571428587</v>
      </c>
      <c r="I33" s="161">
        <v>14547</v>
      </c>
      <c r="J33" s="161">
        <v>14547</v>
      </c>
      <c r="K33" s="161">
        <v>0</v>
      </c>
      <c r="L33" s="161"/>
      <c r="M33" s="161">
        <v>14547</v>
      </c>
      <c r="N33" s="161"/>
      <c r="O33" s="161"/>
      <c r="P33" s="163">
        <v>1</v>
      </c>
      <c r="Q33" s="163">
        <v>0.87499999999999989</v>
      </c>
    </row>
    <row r="34" spans="1:17" ht="15">
      <c r="A34" s="165" t="s">
        <v>313</v>
      </c>
      <c r="B34" s="165" t="s">
        <v>312</v>
      </c>
      <c r="C34" s="162" t="s">
        <v>350</v>
      </c>
      <c r="D34" s="161">
        <v>64930.8</v>
      </c>
      <c r="E34" s="161">
        <v>59028</v>
      </c>
      <c r="F34" s="161">
        <v>5902.8000000000029</v>
      </c>
      <c r="G34" s="161">
        <v>55448</v>
      </c>
      <c r="H34" s="161">
        <v>6931</v>
      </c>
      <c r="I34" s="161">
        <v>48517</v>
      </c>
      <c r="J34" s="161">
        <v>48517</v>
      </c>
      <c r="K34" s="161">
        <v>0</v>
      </c>
      <c r="L34" s="161"/>
      <c r="M34" s="161">
        <v>48517</v>
      </c>
      <c r="N34" s="161"/>
      <c r="O34" s="161"/>
      <c r="P34" s="163">
        <v>1</v>
      </c>
      <c r="Q34" s="163">
        <v>0.875</v>
      </c>
    </row>
    <row r="35" spans="1:17" ht="15">
      <c r="A35" s="165" t="s">
        <v>313</v>
      </c>
      <c r="B35" s="165" t="s">
        <v>312</v>
      </c>
      <c r="C35" s="162" t="s">
        <v>351</v>
      </c>
      <c r="D35" s="161">
        <v>86168.5</v>
      </c>
      <c r="E35" s="161">
        <v>78335</v>
      </c>
      <c r="F35" s="161">
        <v>7833.5</v>
      </c>
      <c r="G35" s="161">
        <v>58121.142857142855</v>
      </c>
      <c r="H35" s="161">
        <v>7265.1428571428551</v>
      </c>
      <c r="I35" s="161">
        <v>50856</v>
      </c>
      <c r="J35" s="161">
        <v>50856</v>
      </c>
      <c r="K35" s="161">
        <v>0</v>
      </c>
      <c r="L35" s="161"/>
      <c r="M35" s="161">
        <v>50856</v>
      </c>
      <c r="N35" s="161"/>
      <c r="O35" s="161"/>
      <c r="P35" s="163">
        <v>1</v>
      </c>
      <c r="Q35" s="163">
        <v>0.875</v>
      </c>
    </row>
    <row r="36" spans="1:17" ht="15">
      <c r="A36" s="165" t="s">
        <v>313</v>
      </c>
      <c r="B36" s="165" t="s">
        <v>312</v>
      </c>
      <c r="C36" s="162" t="s">
        <v>352</v>
      </c>
      <c r="D36" s="161">
        <v>44003.3</v>
      </c>
      <c r="E36" s="161">
        <v>40003</v>
      </c>
      <c r="F36" s="161">
        <v>4000.3000000000029</v>
      </c>
      <c r="G36" s="161">
        <v>16627.428571428572</v>
      </c>
      <c r="H36" s="161">
        <v>2078.4285714285725</v>
      </c>
      <c r="I36" s="161">
        <v>14549</v>
      </c>
      <c r="J36" s="161">
        <v>14549</v>
      </c>
      <c r="K36" s="161">
        <v>0</v>
      </c>
      <c r="L36" s="161"/>
      <c r="M36" s="161">
        <v>14549</v>
      </c>
      <c r="N36" s="161"/>
      <c r="O36" s="161"/>
      <c r="P36" s="163">
        <v>1</v>
      </c>
      <c r="Q36" s="163">
        <v>0.875</v>
      </c>
    </row>
    <row r="37" spans="1:17" ht="15">
      <c r="A37" s="165" t="s">
        <v>309</v>
      </c>
      <c r="B37" s="165" t="s">
        <v>312</v>
      </c>
      <c r="C37" s="162" t="s">
        <v>353</v>
      </c>
      <c r="D37" s="161">
        <v>50688.000000000007</v>
      </c>
      <c r="E37" s="161">
        <v>46080</v>
      </c>
      <c r="F37" s="161">
        <v>4608.0000000000073</v>
      </c>
      <c r="G37" s="161">
        <v>15213.714285714286</v>
      </c>
      <c r="H37" s="161">
        <v>1901.7142857142862</v>
      </c>
      <c r="I37" s="161">
        <v>13312</v>
      </c>
      <c r="J37" s="161">
        <v>13312</v>
      </c>
      <c r="K37" s="161">
        <v>0</v>
      </c>
      <c r="L37" s="161"/>
      <c r="M37" s="161">
        <v>13312</v>
      </c>
      <c r="N37" s="161"/>
      <c r="O37" s="161"/>
      <c r="P37" s="163">
        <v>1</v>
      </c>
      <c r="Q37" s="163">
        <v>0.875</v>
      </c>
    </row>
    <row r="38" spans="1:17" ht="15">
      <c r="A38" s="165" t="s">
        <v>309</v>
      </c>
      <c r="B38" s="165" t="s">
        <v>312</v>
      </c>
      <c r="C38" s="162" t="s">
        <v>354</v>
      </c>
      <c r="D38" s="161">
        <v>50688.000000000007</v>
      </c>
      <c r="E38" s="161">
        <v>46080</v>
      </c>
      <c r="F38" s="161">
        <v>4608.0000000000073</v>
      </c>
      <c r="G38" s="161">
        <v>19894.857142857141</v>
      </c>
      <c r="H38" s="161">
        <v>2486.8571428571413</v>
      </c>
      <c r="I38" s="161">
        <v>17408</v>
      </c>
      <c r="J38" s="161">
        <v>17408</v>
      </c>
      <c r="K38" s="161">
        <v>0</v>
      </c>
      <c r="L38" s="161"/>
      <c r="M38" s="161">
        <v>17408</v>
      </c>
      <c r="N38" s="161"/>
      <c r="O38" s="161"/>
      <c r="P38" s="168">
        <v>1</v>
      </c>
      <c r="Q38" s="168">
        <v>0.87500000000000011</v>
      </c>
    </row>
    <row r="39" spans="1:17" ht="15">
      <c r="A39" s="165" t="s">
        <v>437</v>
      </c>
      <c r="B39" s="165" t="s">
        <v>312</v>
      </c>
      <c r="C39" s="162" t="s">
        <v>355</v>
      </c>
      <c r="D39" s="161">
        <v>55559.9</v>
      </c>
      <c r="E39" s="161">
        <v>50509</v>
      </c>
      <c r="F39" s="161">
        <v>5050.9000000000015</v>
      </c>
      <c r="G39" s="161">
        <v>54083.428571428572</v>
      </c>
      <c r="H39" s="161">
        <v>6760.4285714285725</v>
      </c>
      <c r="I39" s="161">
        <v>47323</v>
      </c>
      <c r="J39" s="161">
        <v>47323</v>
      </c>
      <c r="K39" s="161">
        <v>0</v>
      </c>
      <c r="L39" s="161"/>
      <c r="M39" s="161">
        <v>47323</v>
      </c>
      <c r="N39" s="161"/>
      <c r="O39" s="161"/>
      <c r="P39" s="168">
        <v>1</v>
      </c>
      <c r="Q39" s="168">
        <v>0.875</v>
      </c>
    </row>
    <row r="40" spans="1:17" ht="15">
      <c r="A40" s="165" t="s">
        <v>437</v>
      </c>
      <c r="B40" s="165" t="s">
        <v>312</v>
      </c>
      <c r="C40" s="162" t="s">
        <v>356</v>
      </c>
      <c r="D40" s="161">
        <v>54818.500000000007</v>
      </c>
      <c r="E40" s="161">
        <v>49835</v>
      </c>
      <c r="F40" s="161">
        <v>4983.5000000000073</v>
      </c>
      <c r="G40" s="161">
        <v>46635.428571428572</v>
      </c>
      <c r="H40" s="161">
        <v>5829.4285714285725</v>
      </c>
      <c r="I40" s="161">
        <v>40806</v>
      </c>
      <c r="J40" s="161">
        <v>40806</v>
      </c>
      <c r="K40" s="161">
        <v>0</v>
      </c>
      <c r="L40" s="161"/>
      <c r="M40" s="161">
        <v>40806</v>
      </c>
      <c r="N40" s="161"/>
      <c r="O40" s="161"/>
      <c r="P40" s="168">
        <v>1</v>
      </c>
      <c r="Q40" s="168">
        <v>0.875</v>
      </c>
    </row>
    <row r="41" spans="1:17" ht="15">
      <c r="A41" s="165" t="s">
        <v>202</v>
      </c>
      <c r="B41" s="165" t="s">
        <v>312</v>
      </c>
      <c r="C41" s="162" t="s">
        <v>357</v>
      </c>
      <c r="D41" s="161">
        <v>272923.2</v>
      </c>
      <c r="E41" s="161">
        <v>248112</v>
      </c>
      <c r="F41" s="161">
        <v>24811.200000000012</v>
      </c>
      <c r="G41" s="161">
        <v>176107.42857142858</v>
      </c>
      <c r="H41" s="161">
        <v>22013.42857142858</v>
      </c>
      <c r="I41" s="161">
        <v>154094</v>
      </c>
      <c r="J41" s="161">
        <v>154094</v>
      </c>
      <c r="K41" s="161">
        <v>0</v>
      </c>
      <c r="L41" s="161"/>
      <c r="M41" s="161">
        <v>154094</v>
      </c>
      <c r="N41" s="161"/>
      <c r="O41" s="161"/>
      <c r="P41" s="168">
        <v>1</v>
      </c>
      <c r="Q41" s="168">
        <v>0.875</v>
      </c>
    </row>
    <row r="42" spans="1:17" ht="15">
      <c r="A42" s="165" t="s">
        <v>89</v>
      </c>
      <c r="B42" s="165" t="s">
        <v>312</v>
      </c>
      <c r="C42" s="162" t="s">
        <v>358</v>
      </c>
      <c r="D42" s="161">
        <v>269577</v>
      </c>
      <c r="E42" s="161">
        <v>245070</v>
      </c>
      <c r="F42" s="161">
        <v>24507</v>
      </c>
      <c r="G42" s="161">
        <v>176035.42857142858</v>
      </c>
      <c r="H42" s="161">
        <v>22004.42857142858</v>
      </c>
      <c r="I42" s="161">
        <v>154031</v>
      </c>
      <c r="J42" s="161">
        <v>154031</v>
      </c>
      <c r="K42" s="161">
        <v>0</v>
      </c>
      <c r="L42" s="161"/>
      <c r="M42" s="161">
        <v>154031</v>
      </c>
      <c r="N42" s="161"/>
      <c r="O42" s="161"/>
      <c r="P42" s="168">
        <v>1</v>
      </c>
      <c r="Q42" s="168">
        <v>0.875</v>
      </c>
    </row>
    <row r="43" spans="1:17" ht="15">
      <c r="A43" s="165" t="s">
        <v>202</v>
      </c>
      <c r="B43" s="165" t="s">
        <v>312</v>
      </c>
      <c r="C43" s="162" t="s">
        <v>359</v>
      </c>
      <c r="D43" s="161">
        <v>109422.50000000001</v>
      </c>
      <c r="E43" s="161">
        <v>99475</v>
      </c>
      <c r="F43" s="161">
        <v>9947.5000000000146</v>
      </c>
      <c r="G43" s="161">
        <v>82211.428571428565</v>
      </c>
      <c r="H43" s="161">
        <v>10276.428571428565</v>
      </c>
      <c r="I43" s="161">
        <v>71935</v>
      </c>
      <c r="J43" s="161">
        <v>71935</v>
      </c>
      <c r="K43" s="161">
        <v>0</v>
      </c>
      <c r="L43" s="161"/>
      <c r="M43" s="161">
        <v>71935</v>
      </c>
      <c r="N43" s="161"/>
      <c r="O43" s="161"/>
      <c r="P43" s="168">
        <v>1</v>
      </c>
      <c r="Q43" s="168">
        <v>0.87500000000000011</v>
      </c>
    </row>
    <row r="44" spans="1:17" ht="15">
      <c r="A44" s="165" t="s">
        <v>89</v>
      </c>
      <c r="B44" s="165" t="s">
        <v>312</v>
      </c>
      <c r="C44" s="162" t="s">
        <v>360</v>
      </c>
      <c r="D44" s="161">
        <v>116045.6</v>
      </c>
      <c r="E44" s="161">
        <v>105496</v>
      </c>
      <c r="F44" s="161">
        <v>10549.600000000006</v>
      </c>
      <c r="G44" s="161">
        <v>85177.142857142855</v>
      </c>
      <c r="H44" s="161">
        <v>10647.142857142855</v>
      </c>
      <c r="I44" s="161">
        <v>74530</v>
      </c>
      <c r="J44" s="161">
        <v>74530</v>
      </c>
      <c r="K44" s="161">
        <v>0</v>
      </c>
      <c r="L44" s="161"/>
      <c r="M44" s="161">
        <v>74530</v>
      </c>
      <c r="N44" s="161"/>
      <c r="O44" s="161"/>
      <c r="P44" s="168">
        <v>1</v>
      </c>
      <c r="Q44" s="168">
        <v>0.875</v>
      </c>
    </row>
    <row r="45" spans="1:17" ht="15">
      <c r="A45" s="165" t="s">
        <v>89</v>
      </c>
      <c r="B45" s="165" t="s">
        <v>312</v>
      </c>
      <c r="C45" s="162" t="s">
        <v>361</v>
      </c>
      <c r="D45" s="161">
        <v>28154.500000000004</v>
      </c>
      <c r="E45" s="161">
        <v>25595</v>
      </c>
      <c r="F45" s="161">
        <v>2559.5000000000036</v>
      </c>
      <c r="G45" s="161">
        <v>4720</v>
      </c>
      <c r="H45" s="161">
        <v>590</v>
      </c>
      <c r="I45" s="161">
        <v>4130</v>
      </c>
      <c r="J45" s="161">
        <v>4130</v>
      </c>
      <c r="K45" s="161">
        <v>0</v>
      </c>
      <c r="L45" s="161"/>
      <c r="M45" s="161">
        <v>4130</v>
      </c>
      <c r="N45" s="161"/>
      <c r="O45" s="161"/>
      <c r="P45" s="168">
        <v>1</v>
      </c>
      <c r="Q45" s="168">
        <v>0.875</v>
      </c>
    </row>
    <row r="46" spans="1:17" ht="15">
      <c r="A46" s="165" t="s">
        <v>202</v>
      </c>
      <c r="B46" s="165" t="s">
        <v>312</v>
      </c>
      <c r="C46" s="162" t="s">
        <v>362</v>
      </c>
      <c r="D46" s="161">
        <v>28164.400000000001</v>
      </c>
      <c r="E46" s="161">
        <v>25604</v>
      </c>
      <c r="F46" s="161">
        <v>2560.4000000000015</v>
      </c>
      <c r="G46" s="161">
        <v>9387.4285714285706</v>
      </c>
      <c r="H46" s="161">
        <v>1173.4285714285706</v>
      </c>
      <c r="I46" s="161">
        <v>8214</v>
      </c>
      <c r="J46" s="161">
        <v>8214</v>
      </c>
      <c r="K46" s="161">
        <v>0</v>
      </c>
      <c r="L46" s="161"/>
      <c r="M46" s="161">
        <v>8214</v>
      </c>
      <c r="N46" s="161"/>
      <c r="O46" s="161"/>
      <c r="P46" s="168">
        <v>1</v>
      </c>
      <c r="Q46" s="168">
        <v>0.87500000000000011</v>
      </c>
    </row>
    <row r="47" spans="1:17" ht="15">
      <c r="A47" s="165" t="s">
        <v>89</v>
      </c>
      <c r="B47" s="165" t="s">
        <v>316</v>
      </c>
      <c r="C47" s="162" t="s">
        <v>363</v>
      </c>
      <c r="D47" s="161">
        <v>20876.676117706302</v>
      </c>
      <c r="E47" s="161">
        <v>18978.79647064209</v>
      </c>
      <c r="F47" s="161">
        <v>1897.8796470642119</v>
      </c>
      <c r="G47" s="161">
        <v>18978.79647064209</v>
      </c>
      <c r="H47" s="161">
        <v>8964.0000228881836</v>
      </c>
      <c r="I47" s="161">
        <v>10014.796447753906</v>
      </c>
      <c r="J47" s="161">
        <v>10014.796447753906</v>
      </c>
      <c r="K47" s="161">
        <v>0</v>
      </c>
      <c r="L47" s="161">
        <v>1050.7964477539062</v>
      </c>
      <c r="M47" s="161">
        <v>10014.796447753906</v>
      </c>
      <c r="N47" s="161"/>
      <c r="O47" s="161"/>
      <c r="P47" s="168">
        <v>1</v>
      </c>
      <c r="Q47" s="168">
        <v>0.52768343152030683</v>
      </c>
    </row>
    <row r="48" spans="1:17" ht="15">
      <c r="A48" s="165" t="s">
        <v>89</v>
      </c>
      <c r="B48" s="165" t="s">
        <v>315</v>
      </c>
      <c r="C48" s="162" t="s">
        <v>364</v>
      </c>
      <c r="D48" s="161">
        <v>922300</v>
      </c>
      <c r="E48" s="161">
        <v>838454.76100000006</v>
      </c>
      <c r="F48" s="161">
        <v>83845.238999999943</v>
      </c>
      <c r="G48" s="161">
        <v>769905.99699999997</v>
      </c>
      <c r="H48" s="161">
        <v>350386.99699999997</v>
      </c>
      <c r="I48" s="161">
        <v>419519</v>
      </c>
      <c r="J48" s="161">
        <v>419519</v>
      </c>
      <c r="K48" s="161">
        <v>0</v>
      </c>
      <c r="L48" s="161"/>
      <c r="M48" s="161">
        <v>419519</v>
      </c>
      <c r="N48" s="161">
        <v>68548.763999999996</v>
      </c>
      <c r="O48" s="161"/>
      <c r="P48" s="168">
        <v>1</v>
      </c>
      <c r="Q48" s="168">
        <v>0.54489639207213503</v>
      </c>
    </row>
    <row r="49" spans="1:17" ht="15">
      <c r="A49" s="165" t="s">
        <v>89</v>
      </c>
      <c r="B49" s="165" t="s">
        <v>315</v>
      </c>
      <c r="C49" s="162" t="s">
        <v>365</v>
      </c>
      <c r="D49" s="161">
        <v>922300</v>
      </c>
      <c r="E49" s="161">
        <v>838454.76100000006</v>
      </c>
      <c r="F49" s="161">
        <v>83845.238999999943</v>
      </c>
      <c r="G49" s="161">
        <v>769905.99699999997</v>
      </c>
      <c r="H49" s="161">
        <v>350386.99699999997</v>
      </c>
      <c r="I49" s="161">
        <v>419519</v>
      </c>
      <c r="J49" s="161">
        <v>419519</v>
      </c>
      <c r="K49" s="161">
        <v>0</v>
      </c>
      <c r="L49" s="161"/>
      <c r="M49" s="161">
        <v>419519</v>
      </c>
      <c r="N49" s="161">
        <v>68548.763999999996</v>
      </c>
      <c r="O49" s="161"/>
      <c r="P49" s="168">
        <v>1</v>
      </c>
      <c r="Q49" s="168">
        <v>0.54489639207213503</v>
      </c>
    </row>
    <row r="50" spans="1:17" ht="15">
      <c r="A50" s="165" t="s">
        <v>202</v>
      </c>
      <c r="B50" s="165" t="s">
        <v>315</v>
      </c>
      <c r="C50" s="162" t="s">
        <v>366</v>
      </c>
      <c r="D50" s="161">
        <v>583722.19510000001</v>
      </c>
      <c r="E50" s="161">
        <v>530656.54099999997</v>
      </c>
      <c r="F50" s="161">
        <v>53065.654100000043</v>
      </c>
      <c r="G50" s="161">
        <v>436644.25099999999</v>
      </c>
      <c r="H50" s="161">
        <v>183005.25099999999</v>
      </c>
      <c r="I50" s="161">
        <v>253639</v>
      </c>
      <c r="J50" s="161">
        <v>253639</v>
      </c>
      <c r="K50" s="161">
        <v>0</v>
      </c>
      <c r="L50" s="161"/>
      <c r="M50" s="161">
        <v>253639</v>
      </c>
      <c r="N50" s="161">
        <v>94010.274999999994</v>
      </c>
      <c r="O50" s="161"/>
      <c r="P50" s="163">
        <v>1</v>
      </c>
      <c r="Q50" s="163">
        <v>0.58088249053804675</v>
      </c>
    </row>
    <row r="51" spans="1:17" ht="15">
      <c r="A51" s="165" t="s">
        <v>202</v>
      </c>
      <c r="B51" s="165" t="s">
        <v>315</v>
      </c>
      <c r="C51" s="162" t="s">
        <v>367</v>
      </c>
      <c r="D51" s="161">
        <v>472031.98460000003</v>
      </c>
      <c r="E51" s="161">
        <v>429119.98599999998</v>
      </c>
      <c r="F51" s="161">
        <v>42911.99860000005</v>
      </c>
      <c r="G51" s="161">
        <v>293078.13900000002</v>
      </c>
      <c r="H51" s="161">
        <v>114910.13900000002</v>
      </c>
      <c r="I51" s="161">
        <v>178168</v>
      </c>
      <c r="J51" s="161">
        <v>178168</v>
      </c>
      <c r="K51" s="161">
        <v>0</v>
      </c>
      <c r="L51" s="161"/>
      <c r="M51" s="161">
        <v>178168</v>
      </c>
      <c r="N51" s="161">
        <v>136039.83300000001</v>
      </c>
      <c r="O51" s="161"/>
      <c r="P51" s="163">
        <v>1</v>
      </c>
      <c r="Q51" s="163">
        <v>0.60791978756218312</v>
      </c>
    </row>
    <row r="52" spans="1:17" ht="15">
      <c r="A52" s="165" t="s">
        <v>202</v>
      </c>
      <c r="B52" s="165" t="s">
        <v>314</v>
      </c>
      <c r="C52" s="162" t="s">
        <v>368</v>
      </c>
      <c r="D52" s="161">
        <v>159412</v>
      </c>
      <c r="E52" s="161">
        <v>145064.92000000001</v>
      </c>
      <c r="F52" s="161">
        <v>14347.079999999987</v>
      </c>
      <c r="G52" s="161">
        <v>108402.81142857143</v>
      </c>
      <c r="H52" s="161">
        <v>13550.351428571434</v>
      </c>
      <c r="I52" s="161">
        <v>94852.459999999992</v>
      </c>
      <c r="J52" s="161">
        <v>80800.56</v>
      </c>
      <c r="K52" s="161">
        <v>14051.899999999994</v>
      </c>
      <c r="L52" s="161">
        <v>2449.7200000000003</v>
      </c>
      <c r="M52" s="161">
        <v>33215.71</v>
      </c>
      <c r="N52" s="161">
        <v>31000</v>
      </c>
      <c r="O52" s="161"/>
      <c r="P52" s="163">
        <v>0.85185518646538005</v>
      </c>
      <c r="Q52" s="163">
        <v>0.30641004197466254</v>
      </c>
    </row>
    <row r="53" spans="1:17" ht="15">
      <c r="A53" s="165" t="s">
        <v>202</v>
      </c>
      <c r="B53" s="165" t="s">
        <v>314</v>
      </c>
      <c r="C53" s="162" t="s">
        <v>369</v>
      </c>
      <c r="D53" s="161">
        <v>247956</v>
      </c>
      <c r="E53" s="161">
        <v>225639.96000000002</v>
      </c>
      <c r="F53" s="161">
        <v>22316.039999999979</v>
      </c>
      <c r="G53" s="161">
        <v>160967.19999999998</v>
      </c>
      <c r="H53" s="161">
        <v>20120.899999999994</v>
      </c>
      <c r="I53" s="161">
        <v>140846.29999999999</v>
      </c>
      <c r="J53" s="161">
        <v>75567.850000000006</v>
      </c>
      <c r="K53" s="161">
        <v>65278.449999999983</v>
      </c>
      <c r="L53" s="161">
        <v>4080.44</v>
      </c>
      <c r="M53" s="161">
        <v>85118.05</v>
      </c>
      <c r="N53" s="161">
        <v>69890.587</v>
      </c>
      <c r="O53" s="161"/>
      <c r="P53" s="163">
        <v>0.5365270511188438</v>
      </c>
      <c r="Q53" s="163">
        <v>0.60433287917396483</v>
      </c>
    </row>
    <row r="54" spans="1:17" ht="15">
      <c r="A54" s="165" t="s">
        <v>202</v>
      </c>
      <c r="B54" s="165" t="s">
        <v>314</v>
      </c>
      <c r="C54" s="162" t="s">
        <v>370</v>
      </c>
      <c r="D54" s="161">
        <v>270000</v>
      </c>
      <c r="E54" s="161">
        <v>245700</v>
      </c>
      <c r="F54" s="161">
        <v>24300</v>
      </c>
      <c r="G54" s="161">
        <v>240489.37142857144</v>
      </c>
      <c r="H54" s="161">
        <v>30061.171428571426</v>
      </c>
      <c r="I54" s="161">
        <v>210428.2</v>
      </c>
      <c r="J54" s="161">
        <v>95598.52</v>
      </c>
      <c r="K54" s="161">
        <v>114829.68000000001</v>
      </c>
      <c r="L54" s="161">
        <v>1092</v>
      </c>
      <c r="M54" s="161">
        <v>251166.92</v>
      </c>
      <c r="N54" s="161"/>
      <c r="O54" s="161"/>
      <c r="P54" s="163">
        <v>0.45430469870483137</v>
      </c>
      <c r="Q54" s="163">
        <v>1.1935991468824045</v>
      </c>
    </row>
    <row r="55" spans="1:17" ht="15">
      <c r="A55" s="165" t="s">
        <v>202</v>
      </c>
      <c r="B55" s="165" t="s">
        <v>314</v>
      </c>
      <c r="C55" s="162" t="s">
        <v>371</v>
      </c>
      <c r="D55" s="161">
        <v>260400</v>
      </c>
      <c r="E55" s="161">
        <v>236964</v>
      </c>
      <c r="F55" s="161">
        <v>23436</v>
      </c>
      <c r="G55" s="161">
        <v>231894.86857142858</v>
      </c>
      <c r="H55" s="161">
        <v>28986.858571428573</v>
      </c>
      <c r="I55" s="161">
        <v>202908.01</v>
      </c>
      <c r="J55" s="161">
        <v>142106.9</v>
      </c>
      <c r="K55" s="161">
        <v>60801.110000000015</v>
      </c>
      <c r="L55" s="161">
        <v>1092</v>
      </c>
      <c r="M55" s="161">
        <v>214062.09</v>
      </c>
      <c r="N55" s="161"/>
      <c r="O55" s="161"/>
      <c r="P55" s="163">
        <v>0.70035135626237721</v>
      </c>
      <c r="Q55" s="163">
        <v>1.0549711172072507</v>
      </c>
    </row>
    <row r="56" spans="1:17" ht="15">
      <c r="A56" s="165" t="s">
        <v>202</v>
      </c>
      <c r="B56" s="165" t="s">
        <v>314</v>
      </c>
      <c r="C56" s="162" t="s">
        <v>372</v>
      </c>
      <c r="D56" s="161">
        <v>58800</v>
      </c>
      <c r="E56" s="161">
        <v>53508</v>
      </c>
      <c r="F56" s="161">
        <v>5292</v>
      </c>
      <c r="G56" s="161">
        <v>51533.533333333333</v>
      </c>
      <c r="H56" s="161">
        <v>12883.383333333331</v>
      </c>
      <c r="I56" s="161">
        <v>38650.15</v>
      </c>
      <c r="J56" s="161">
        <v>5274.27</v>
      </c>
      <c r="K56" s="161">
        <v>33375.880000000005</v>
      </c>
      <c r="L56" s="161">
        <v>1092</v>
      </c>
      <c r="M56" s="161">
        <v>8631.76</v>
      </c>
      <c r="N56" s="161"/>
      <c r="O56" s="161"/>
      <c r="P56" s="163">
        <v>0.13646182485708336</v>
      </c>
      <c r="Q56" s="163">
        <v>0.22333056922159422</v>
      </c>
    </row>
    <row r="57" spans="1:17" ht="15">
      <c r="A57" s="165" t="s">
        <v>202</v>
      </c>
      <c r="B57" s="165" t="s">
        <v>316</v>
      </c>
      <c r="C57" s="162" t="s">
        <v>373</v>
      </c>
      <c r="D57" s="161">
        <v>4078.9050720214846</v>
      </c>
      <c r="E57" s="161">
        <v>3976.1910400390611</v>
      </c>
      <c r="F57" s="161">
        <v>102.71403198242342</v>
      </c>
      <c r="G57" s="161">
        <v>3708.0955200195312</v>
      </c>
      <c r="H57" s="161">
        <v>1720</v>
      </c>
      <c r="I57" s="161">
        <v>1988.0955200195312</v>
      </c>
      <c r="J57" s="161">
        <v>1720</v>
      </c>
      <c r="K57" s="161">
        <v>268.09552001953125</v>
      </c>
      <c r="L57" s="161">
        <v>268.09552001953125</v>
      </c>
      <c r="M57" s="161">
        <v>1720</v>
      </c>
      <c r="N57" s="161"/>
      <c r="O57" s="161"/>
      <c r="P57" s="163">
        <v>0.86514957791520131</v>
      </c>
      <c r="Q57" s="163">
        <v>0.86514957791520131</v>
      </c>
    </row>
    <row r="58" spans="1:17" ht="15">
      <c r="A58" s="165" t="s">
        <v>89</v>
      </c>
      <c r="B58" s="165" t="s">
        <v>316</v>
      </c>
      <c r="C58" s="162" t="s">
        <v>374</v>
      </c>
      <c r="D58" s="161">
        <v>4078.9050720214846</v>
      </c>
      <c r="E58" s="161">
        <v>3976.1910400390611</v>
      </c>
      <c r="F58" s="161">
        <v>102.71403198242342</v>
      </c>
      <c r="G58" s="161">
        <v>3708.0955200195312</v>
      </c>
      <c r="H58" s="161">
        <v>1720</v>
      </c>
      <c r="I58" s="161">
        <v>1988.0955200195312</v>
      </c>
      <c r="J58" s="161">
        <v>1720</v>
      </c>
      <c r="K58" s="161">
        <v>268.09552001953125</v>
      </c>
      <c r="L58" s="161">
        <v>268.09552001953125</v>
      </c>
      <c r="M58" s="161">
        <v>1720</v>
      </c>
      <c r="N58" s="161"/>
      <c r="O58" s="161"/>
      <c r="P58" s="163">
        <v>0.86514957791520131</v>
      </c>
      <c r="Q58" s="163">
        <v>0.46384997115471838</v>
      </c>
    </row>
    <row r="59" spans="1:17" ht="15">
      <c r="A59" s="165" t="s">
        <v>438</v>
      </c>
      <c r="B59" s="165" t="s">
        <v>316</v>
      </c>
      <c r="C59" s="162" t="s">
        <v>427</v>
      </c>
      <c r="D59" s="161">
        <v>8847.1453125000007</v>
      </c>
      <c r="E59" s="161">
        <v>8042.859375</v>
      </c>
      <c r="F59" s="161">
        <v>804.28593750000073</v>
      </c>
      <c r="G59" s="161">
        <v>8042.859375</v>
      </c>
      <c r="H59" s="161">
        <v>4021.4296875</v>
      </c>
      <c r="I59" s="161">
        <v>4021.4296875</v>
      </c>
      <c r="J59" s="161">
        <v>4021.4296875</v>
      </c>
      <c r="K59" s="161">
        <v>0</v>
      </c>
      <c r="L59" s="161"/>
      <c r="M59" s="161">
        <v>4021.4296875</v>
      </c>
      <c r="N59" s="161"/>
      <c r="O59" s="161"/>
      <c r="P59" s="163">
        <v>1</v>
      </c>
      <c r="Q59" s="163">
        <v>0.5</v>
      </c>
    </row>
    <row r="60" spans="1:17" ht="15">
      <c r="A60" s="165" t="s">
        <v>438</v>
      </c>
      <c r="B60" s="165" t="s">
        <v>316</v>
      </c>
      <c r="C60" s="162" t="s">
        <v>375</v>
      </c>
      <c r="D60" s="161">
        <v>8847.1453125000007</v>
      </c>
      <c r="E60" s="161">
        <v>8042.859375</v>
      </c>
      <c r="F60" s="161">
        <v>804.28593750000073</v>
      </c>
      <c r="G60" s="161">
        <v>8042.859375</v>
      </c>
      <c r="H60" s="161">
        <v>4021.4296875</v>
      </c>
      <c r="I60" s="161">
        <v>4021.4296875</v>
      </c>
      <c r="J60" s="161">
        <v>4021.4296875</v>
      </c>
      <c r="K60" s="161">
        <v>0</v>
      </c>
      <c r="L60" s="161"/>
      <c r="M60" s="161">
        <v>4021.4296875</v>
      </c>
      <c r="N60" s="161"/>
      <c r="O60" s="161"/>
      <c r="P60" s="163">
        <v>1</v>
      </c>
      <c r="Q60" s="163">
        <v>0.5</v>
      </c>
    </row>
    <row r="61" spans="1:17" ht="15">
      <c r="A61" s="165" t="s">
        <v>89</v>
      </c>
      <c r="B61" s="165" t="s">
        <v>314</v>
      </c>
      <c r="C61" s="162" t="s">
        <v>376</v>
      </c>
      <c r="D61" s="161">
        <v>211912</v>
      </c>
      <c r="E61" s="161">
        <v>192839.92</v>
      </c>
      <c r="F61" s="161">
        <v>19072.079999999987</v>
      </c>
      <c r="G61" s="161">
        <v>122902.09142857145</v>
      </c>
      <c r="H61" s="161">
        <v>15362.761428571437</v>
      </c>
      <c r="I61" s="161">
        <v>107539.33000000002</v>
      </c>
      <c r="J61" s="161">
        <v>51046.020000000004</v>
      </c>
      <c r="K61" s="161">
        <v>56493.310000000012</v>
      </c>
      <c r="L61" s="161">
        <v>2176.7200000000003</v>
      </c>
      <c r="M61" s="161">
        <v>43888.44</v>
      </c>
      <c r="N61" s="161">
        <v>61000</v>
      </c>
      <c r="O61" s="161"/>
      <c r="P61" s="163">
        <v>0.47467303357757573</v>
      </c>
      <c r="Q61" s="163">
        <v>0.35710083929293585</v>
      </c>
    </row>
    <row r="62" spans="1:17" ht="15">
      <c r="A62" s="165" t="s">
        <v>89</v>
      </c>
      <c r="B62" s="165" t="s">
        <v>314</v>
      </c>
      <c r="C62" s="162" t="s">
        <v>377</v>
      </c>
      <c r="D62" s="161">
        <v>85964</v>
      </c>
      <c r="E62" s="161">
        <v>78227.240000000005</v>
      </c>
      <c r="F62" s="161">
        <v>7736.7599999999948</v>
      </c>
      <c r="G62" s="161">
        <v>53680.754285714291</v>
      </c>
      <c r="H62" s="161">
        <v>6710.0942857142873</v>
      </c>
      <c r="I62" s="161">
        <v>46970.66</v>
      </c>
      <c r="J62" s="161">
        <v>17882.07</v>
      </c>
      <c r="K62" s="161">
        <v>29088.590000000004</v>
      </c>
      <c r="L62" s="161">
        <v>1903.72</v>
      </c>
      <c r="M62" s="161">
        <v>18649.57</v>
      </c>
      <c r="N62" s="161">
        <v>21000</v>
      </c>
      <c r="O62" s="161"/>
      <c r="P62" s="163">
        <v>0.38070723298331338</v>
      </c>
      <c r="Q62" s="163">
        <v>0.34741631797381595</v>
      </c>
    </row>
    <row r="63" spans="1:17" ht="15">
      <c r="A63" s="165" t="s">
        <v>89</v>
      </c>
      <c r="B63" s="165" t="s">
        <v>314</v>
      </c>
      <c r="C63" s="162" t="s">
        <v>378</v>
      </c>
      <c r="D63" s="161">
        <v>270300</v>
      </c>
      <c r="E63" s="161">
        <v>245973</v>
      </c>
      <c r="F63" s="161">
        <v>24327</v>
      </c>
      <c r="G63" s="161">
        <v>190370.08</v>
      </c>
      <c r="H63" s="161">
        <v>47592.51999999999</v>
      </c>
      <c r="I63" s="161">
        <v>142777.56</v>
      </c>
      <c r="J63" s="161">
        <v>115496.43</v>
      </c>
      <c r="K63" s="161">
        <v>27281.130000000005</v>
      </c>
      <c r="L63" s="161">
        <v>3549</v>
      </c>
      <c r="M63" s="161">
        <v>79420.44</v>
      </c>
      <c r="N63" s="161">
        <v>51000</v>
      </c>
      <c r="O63" s="161"/>
      <c r="P63" s="163">
        <v>0.80892564629904018</v>
      </c>
      <c r="Q63" s="163">
        <v>0.41718971804813032</v>
      </c>
    </row>
    <row r="64" spans="1:17" ht="15">
      <c r="A64" s="165" t="s">
        <v>89</v>
      </c>
      <c r="B64" s="165" t="s">
        <v>314</v>
      </c>
      <c r="C64" s="162" t="s">
        <v>379</v>
      </c>
      <c r="D64" s="161">
        <v>324000</v>
      </c>
      <c r="E64" s="161">
        <v>294840</v>
      </c>
      <c r="F64" s="161">
        <v>29160</v>
      </c>
      <c r="G64" s="161">
        <v>285077.29142857145</v>
      </c>
      <c r="H64" s="161">
        <v>35634.661428571446</v>
      </c>
      <c r="I64" s="161">
        <v>249442.63</v>
      </c>
      <c r="J64" s="161">
        <v>118439.78</v>
      </c>
      <c r="K64" s="161">
        <v>162805</v>
      </c>
      <c r="L64" s="161">
        <v>6552</v>
      </c>
      <c r="M64" s="161">
        <v>199926.06</v>
      </c>
      <c r="N64" s="161"/>
      <c r="O64" s="161"/>
      <c r="P64" s="168">
        <v>0.47481771660281163</v>
      </c>
      <c r="Q64" s="168">
        <v>0.7013047549250101</v>
      </c>
    </row>
    <row r="65" spans="1:17" ht="15">
      <c r="A65" s="165" t="s">
        <v>89</v>
      </c>
      <c r="B65" s="165" t="s">
        <v>314</v>
      </c>
      <c r="C65" s="162" t="s">
        <v>380</v>
      </c>
      <c r="D65" s="161">
        <v>221700</v>
      </c>
      <c r="E65" s="161">
        <v>201747</v>
      </c>
      <c r="F65" s="161">
        <v>19953</v>
      </c>
      <c r="G65" s="161">
        <v>197544.84571428571</v>
      </c>
      <c r="H65" s="161">
        <v>24693.105714285717</v>
      </c>
      <c r="I65" s="161">
        <v>172851.74</v>
      </c>
      <c r="J65" s="161">
        <v>101248.57</v>
      </c>
      <c r="K65" s="161">
        <v>71603.169999999984</v>
      </c>
      <c r="L65" s="161">
        <v>819</v>
      </c>
      <c r="M65" s="161">
        <v>197478.76</v>
      </c>
      <c r="N65" s="161"/>
      <c r="O65" s="161"/>
      <c r="P65" s="163">
        <v>0.58575383736374309</v>
      </c>
      <c r="Q65" s="163">
        <v>0.99966546475031148</v>
      </c>
    </row>
    <row r="66" spans="1:17" ht="15">
      <c r="A66" s="165" t="s">
        <v>89</v>
      </c>
      <c r="B66" s="165" t="s">
        <v>314</v>
      </c>
      <c r="C66" s="162" t="s">
        <v>381</v>
      </c>
      <c r="D66" s="161">
        <v>58800</v>
      </c>
      <c r="E66" s="161">
        <v>53508</v>
      </c>
      <c r="F66" s="161">
        <v>5292</v>
      </c>
      <c r="G66" s="161">
        <v>51533.533333333333</v>
      </c>
      <c r="H66" s="161">
        <v>12883.383333333331</v>
      </c>
      <c r="I66" s="161">
        <v>38650.15</v>
      </c>
      <c r="J66" s="161">
        <v>28639.22</v>
      </c>
      <c r="K66" s="161">
        <v>10010.93</v>
      </c>
      <c r="L66" s="161">
        <v>1092</v>
      </c>
      <c r="M66" s="161">
        <v>34963.07</v>
      </c>
      <c r="N66" s="161"/>
      <c r="O66" s="161"/>
      <c r="P66" s="163">
        <v>0.7409859987606775</v>
      </c>
      <c r="Q66" s="163">
        <v>0.67845280031254729</v>
      </c>
    </row>
    <row r="67" spans="1:17" ht="15">
      <c r="A67" s="165" t="s">
        <v>41</v>
      </c>
      <c r="B67" s="165" t="s">
        <v>314</v>
      </c>
      <c r="C67" s="162" t="s">
        <v>382</v>
      </c>
      <c r="D67" s="161">
        <v>102000</v>
      </c>
      <c r="E67" s="161">
        <v>92820</v>
      </c>
      <c r="F67" s="161">
        <v>9180</v>
      </c>
      <c r="G67" s="161">
        <v>85486.605714285717</v>
      </c>
      <c r="H67" s="161">
        <v>10685.825714285718</v>
      </c>
      <c r="I67" s="161">
        <v>74800.78</v>
      </c>
      <c r="J67" s="161">
        <v>51729.47</v>
      </c>
      <c r="K67" s="161">
        <v>23071.309999999998</v>
      </c>
      <c r="L67" s="161">
        <v>5460</v>
      </c>
      <c r="M67" s="161">
        <v>57217.97</v>
      </c>
      <c r="N67" s="161"/>
      <c r="O67" s="161"/>
      <c r="P67" s="163">
        <v>0.69156324305709116</v>
      </c>
      <c r="Q67" s="163">
        <v>0.66932087807105756</v>
      </c>
    </row>
    <row r="68" spans="1:17" ht="15">
      <c r="A68" s="165" t="s">
        <v>437</v>
      </c>
      <c r="B68" s="165" t="s">
        <v>316</v>
      </c>
      <c r="C68" s="162" t="s">
        <v>383</v>
      </c>
      <c r="D68" s="161">
        <v>3962.2000000000003</v>
      </c>
      <c r="E68" s="161">
        <v>3602</v>
      </c>
      <c r="F68" s="161">
        <v>360.20000000000027</v>
      </c>
      <c r="G68" s="161">
        <v>3602</v>
      </c>
      <c r="H68" s="161">
        <v>1801</v>
      </c>
      <c r="I68" s="161">
        <v>1801</v>
      </c>
      <c r="J68" s="161">
        <v>1801</v>
      </c>
      <c r="K68" s="161">
        <v>0</v>
      </c>
      <c r="L68" s="161"/>
      <c r="M68" s="161">
        <v>1801</v>
      </c>
      <c r="N68" s="161"/>
      <c r="O68" s="161"/>
      <c r="P68" s="163">
        <v>1</v>
      </c>
      <c r="Q68" s="163">
        <v>0.5</v>
      </c>
    </row>
    <row r="69" spans="1:17" ht="15">
      <c r="A69" s="165" t="s">
        <v>438</v>
      </c>
      <c r="B69" s="165" t="s">
        <v>316</v>
      </c>
      <c r="C69" s="162" t="s">
        <v>384</v>
      </c>
      <c r="D69" s="161">
        <v>23002.583398437502</v>
      </c>
      <c r="E69" s="161">
        <v>20911.439453125</v>
      </c>
      <c r="F69" s="161">
        <v>2091.1439453125022</v>
      </c>
      <c r="G69" s="161">
        <v>20911.439453125</v>
      </c>
      <c r="H69" s="161">
        <v>10455.7197265625</v>
      </c>
      <c r="I69" s="161">
        <v>10455.7197265625</v>
      </c>
      <c r="J69" s="161">
        <v>10455.7197265625</v>
      </c>
      <c r="K69" s="161">
        <v>0</v>
      </c>
      <c r="L69" s="161"/>
      <c r="M69" s="161">
        <v>10455.7197265625</v>
      </c>
      <c r="N69" s="161"/>
      <c r="O69" s="161"/>
      <c r="P69" s="163">
        <v>1</v>
      </c>
      <c r="Q69" s="163">
        <v>0.5</v>
      </c>
    </row>
    <row r="70" spans="1:17" ht="15">
      <c r="A70" s="165" t="s">
        <v>438</v>
      </c>
      <c r="B70" s="165" t="s">
        <v>316</v>
      </c>
      <c r="C70" s="162" t="s">
        <v>385</v>
      </c>
      <c r="D70" s="161">
        <v>23002.583398437502</v>
      </c>
      <c r="E70" s="161">
        <v>20911.439453125</v>
      </c>
      <c r="F70" s="161">
        <v>2091.1439453125022</v>
      </c>
      <c r="G70" s="161">
        <v>20911.439453125</v>
      </c>
      <c r="H70" s="161">
        <v>10455.7197265625</v>
      </c>
      <c r="I70" s="161">
        <v>10455.7197265625</v>
      </c>
      <c r="J70" s="161">
        <v>10455.7197265625</v>
      </c>
      <c r="K70" s="161">
        <v>0</v>
      </c>
      <c r="L70" s="161"/>
      <c r="M70" s="161">
        <v>10455.7197265625</v>
      </c>
      <c r="N70" s="161"/>
      <c r="O70" s="161"/>
      <c r="P70" s="163">
        <v>1</v>
      </c>
      <c r="Q70" s="163">
        <v>0.5</v>
      </c>
    </row>
    <row r="71" spans="1:17" ht="15">
      <c r="A71" s="165" t="s">
        <v>202</v>
      </c>
      <c r="B71" s="165" t="s">
        <v>316</v>
      </c>
      <c r="C71" s="162" t="s">
        <v>386</v>
      </c>
      <c r="D71" s="161">
        <v>7862.9050720214846</v>
      </c>
      <c r="E71" s="161">
        <v>7416.1910400390616</v>
      </c>
      <c r="F71" s="161">
        <v>446.71403198242297</v>
      </c>
      <c r="G71" s="161">
        <v>7148.0955200195312</v>
      </c>
      <c r="H71" s="161">
        <v>3440</v>
      </c>
      <c r="I71" s="161">
        <v>3708.0955200195312</v>
      </c>
      <c r="J71" s="161">
        <v>3602</v>
      </c>
      <c r="K71" s="161">
        <v>106.09552001953125</v>
      </c>
      <c r="L71" s="161">
        <v>268.09552001953125</v>
      </c>
      <c r="M71" s="161">
        <v>3602</v>
      </c>
      <c r="N71" s="161"/>
      <c r="O71" s="161"/>
      <c r="P71" s="163">
        <v>0.97138813726703233</v>
      </c>
      <c r="Q71" s="163">
        <v>0.97138813726703233</v>
      </c>
    </row>
    <row r="72" spans="1:17" ht="15">
      <c r="A72" s="165" t="s">
        <v>202</v>
      </c>
      <c r="B72" s="165" t="s">
        <v>316</v>
      </c>
      <c r="C72" s="162" t="s">
        <v>387</v>
      </c>
      <c r="D72" s="161">
        <v>7862.9050720214846</v>
      </c>
      <c r="E72" s="161">
        <v>7416.1910400390616</v>
      </c>
      <c r="F72" s="161">
        <v>446.71403198242297</v>
      </c>
      <c r="G72" s="161">
        <v>7148.0955200195312</v>
      </c>
      <c r="H72" s="161">
        <v>3440</v>
      </c>
      <c r="I72" s="161">
        <v>3708.0955200195312</v>
      </c>
      <c r="J72" s="161">
        <v>3602</v>
      </c>
      <c r="K72" s="161">
        <v>106.09552001953125</v>
      </c>
      <c r="L72" s="161">
        <v>268.09552001953125</v>
      </c>
      <c r="M72" s="161">
        <v>3602</v>
      </c>
      <c r="N72" s="161"/>
      <c r="O72" s="161"/>
      <c r="P72" s="163">
        <v>0.97138813726703233</v>
      </c>
      <c r="Q72" s="163">
        <v>0.97138813726703233</v>
      </c>
    </row>
    <row r="73" spans="1:17" ht="15">
      <c r="A73" s="165" t="s">
        <v>89</v>
      </c>
      <c r="B73" s="165" t="s">
        <v>316</v>
      </c>
      <c r="C73" s="162" t="s">
        <v>388</v>
      </c>
      <c r="D73" s="161">
        <v>7862.9050720214846</v>
      </c>
      <c r="E73" s="161">
        <v>7416.1910400390616</v>
      </c>
      <c r="F73" s="161">
        <v>446.71403198242297</v>
      </c>
      <c r="G73" s="161">
        <v>7148.0955200195312</v>
      </c>
      <c r="H73" s="161">
        <v>3440</v>
      </c>
      <c r="I73" s="161">
        <v>3708.0955200195312</v>
      </c>
      <c r="J73" s="161">
        <v>3440</v>
      </c>
      <c r="K73" s="161">
        <v>268.09552001953125</v>
      </c>
      <c r="L73" s="161">
        <v>268.09552001953125</v>
      </c>
      <c r="M73" s="161">
        <v>3440</v>
      </c>
      <c r="N73" s="161"/>
      <c r="O73" s="161"/>
      <c r="P73" s="163">
        <v>0.92769994230943675</v>
      </c>
      <c r="Q73" s="163">
        <v>0.92769994230943675</v>
      </c>
    </row>
    <row r="74" spans="1:17" ht="15">
      <c r="A74" s="165" t="s">
        <v>89</v>
      </c>
      <c r="B74" s="165" t="s">
        <v>316</v>
      </c>
      <c r="C74" s="162" t="s">
        <v>389</v>
      </c>
      <c r="D74" s="161">
        <v>7645.6550720214846</v>
      </c>
      <c r="E74" s="161">
        <v>7218.6910400390616</v>
      </c>
      <c r="F74" s="161">
        <v>426.96403198242297</v>
      </c>
      <c r="G74" s="161">
        <v>6950.5955200195312</v>
      </c>
      <c r="H74" s="161">
        <v>3242.5</v>
      </c>
      <c r="I74" s="161">
        <v>3708.0955200195312</v>
      </c>
      <c r="J74" s="161">
        <v>3708.0955200195312</v>
      </c>
      <c r="K74" s="161">
        <v>0</v>
      </c>
      <c r="L74" s="161">
        <v>268.09552001953125</v>
      </c>
      <c r="M74" s="161">
        <v>3708.0955200195312</v>
      </c>
      <c r="N74" s="161"/>
      <c r="O74" s="161"/>
      <c r="P74" s="163">
        <v>1</v>
      </c>
      <c r="Q74" s="163">
        <v>1</v>
      </c>
    </row>
    <row r="75" spans="1:17" ht="15">
      <c r="A75" s="165" t="s">
        <v>202</v>
      </c>
      <c r="B75" s="165" t="s">
        <v>310</v>
      </c>
      <c r="C75" s="162" t="s">
        <v>428</v>
      </c>
      <c r="D75" s="161">
        <v>235200</v>
      </c>
      <c r="E75" s="161">
        <v>213716.5625</v>
      </c>
      <c r="F75" s="161">
        <v>21483.4375</v>
      </c>
      <c r="G75" s="161">
        <v>200645.2</v>
      </c>
      <c r="H75" s="161">
        <v>98451.1</v>
      </c>
      <c r="I75" s="161">
        <v>102194.1</v>
      </c>
      <c r="J75" s="161">
        <v>15332.9</v>
      </c>
      <c r="K75" s="161">
        <v>86861.200000000012</v>
      </c>
      <c r="L75" s="161">
        <v>4361.5625</v>
      </c>
      <c r="M75" s="161">
        <v>63151.7</v>
      </c>
      <c r="N75" s="161"/>
      <c r="O75" s="161"/>
      <c r="P75" s="163">
        <v>0.15003703736321372</v>
      </c>
      <c r="Q75" s="163">
        <v>0.61795837528781006</v>
      </c>
    </row>
    <row r="76" spans="1:17" ht="15">
      <c r="A76" s="165" t="s">
        <v>89</v>
      </c>
      <c r="B76" s="165" t="s">
        <v>310</v>
      </c>
      <c r="C76" s="162" t="s">
        <v>429</v>
      </c>
      <c r="D76" s="161">
        <v>480000</v>
      </c>
      <c r="E76" s="161">
        <v>436156.25</v>
      </c>
      <c r="F76" s="161">
        <v>43843.75</v>
      </c>
      <c r="G76" s="161">
        <v>415239</v>
      </c>
      <c r="H76" s="161">
        <v>205748</v>
      </c>
      <c r="I76" s="161">
        <v>209491</v>
      </c>
      <c r="J76" s="161">
        <v>30665.5</v>
      </c>
      <c r="K76" s="161">
        <v>178825.5</v>
      </c>
      <c r="L76" s="161">
        <v>8723.125</v>
      </c>
      <c r="M76" s="161">
        <v>127366</v>
      </c>
      <c r="N76" s="161"/>
      <c r="O76" s="161">
        <v>64214.3</v>
      </c>
      <c r="P76" s="163">
        <v>0.14638099011413377</v>
      </c>
      <c r="Q76" s="163">
        <v>0.60797838570630724</v>
      </c>
    </row>
    <row r="77" spans="1:17" ht="15">
      <c r="A77" s="165" t="s">
        <v>202</v>
      </c>
      <c r="B77" s="165" t="s">
        <v>310</v>
      </c>
      <c r="C77" s="162" t="s">
        <v>430</v>
      </c>
      <c r="D77" s="161">
        <v>480000</v>
      </c>
      <c r="E77" s="161">
        <v>436156.25</v>
      </c>
      <c r="F77" s="161">
        <v>43843.75</v>
      </c>
      <c r="G77" s="161">
        <v>415239</v>
      </c>
      <c r="H77" s="161">
        <v>205748</v>
      </c>
      <c r="I77" s="161">
        <v>209491</v>
      </c>
      <c r="J77" s="161">
        <v>50061.9</v>
      </c>
      <c r="K77" s="161">
        <v>159429.1</v>
      </c>
      <c r="L77" s="161">
        <v>8723.125</v>
      </c>
      <c r="M77" s="161">
        <v>98388.3</v>
      </c>
      <c r="N77" s="161"/>
      <c r="O77" s="161">
        <v>52172</v>
      </c>
      <c r="P77" s="163">
        <v>0.23896921586130193</v>
      </c>
      <c r="Q77" s="163">
        <v>0.46965406628447048</v>
      </c>
    </row>
    <row r="78" spans="1:17" ht="15">
      <c r="A78" s="165" t="s">
        <v>89</v>
      </c>
      <c r="B78" s="165" t="s">
        <v>310</v>
      </c>
      <c r="C78" s="162" t="s">
        <v>431</v>
      </c>
      <c r="D78" s="161">
        <v>235200</v>
      </c>
      <c r="E78" s="161">
        <v>213716.5625</v>
      </c>
      <c r="F78" s="161">
        <v>21483.4375</v>
      </c>
      <c r="G78" s="161">
        <v>200645.2</v>
      </c>
      <c r="H78" s="161">
        <v>98451.1</v>
      </c>
      <c r="I78" s="161">
        <v>102194.1</v>
      </c>
      <c r="J78" s="161">
        <v>25486.9</v>
      </c>
      <c r="K78" s="161">
        <v>76707.200000000012</v>
      </c>
      <c r="L78" s="161">
        <v>4361.5625</v>
      </c>
      <c r="M78" s="161">
        <v>46251.1</v>
      </c>
      <c r="N78" s="161"/>
      <c r="O78" s="161"/>
      <c r="P78" s="163">
        <v>0.2493969808433168</v>
      </c>
      <c r="Q78" s="163">
        <v>0.23051186871153656</v>
      </c>
    </row>
    <row r="79" spans="1:17" ht="15">
      <c r="A79" s="169" t="s">
        <v>202</v>
      </c>
      <c r="B79" s="169" t="s">
        <v>432</v>
      </c>
      <c r="C79" s="162" t="s">
        <v>433</v>
      </c>
      <c r="D79" s="161">
        <v>518000</v>
      </c>
      <c r="E79" s="161">
        <v>502914</v>
      </c>
      <c r="F79" s="161">
        <v>50291</v>
      </c>
      <c r="G79" s="161">
        <v>461004</v>
      </c>
      <c r="H79" s="161">
        <v>236571</v>
      </c>
      <c r="I79" s="161">
        <v>224433</v>
      </c>
      <c r="J79" s="161">
        <v>0</v>
      </c>
      <c r="K79" s="161">
        <v>224433</v>
      </c>
      <c r="L79" s="161"/>
      <c r="M79" s="161">
        <v>0</v>
      </c>
      <c r="N79" s="161"/>
      <c r="O79" s="161"/>
      <c r="P79" s="163">
        <v>0</v>
      </c>
      <c r="Q79" s="163">
        <v>0</v>
      </c>
    </row>
    <row r="80" spans="1:17" ht="15">
      <c r="A80" s="169" t="s">
        <v>89</v>
      </c>
      <c r="B80" s="169" t="s">
        <v>432</v>
      </c>
      <c r="C80" s="162" t="s">
        <v>434</v>
      </c>
      <c r="D80" s="161">
        <v>518000</v>
      </c>
      <c r="E80" s="161">
        <v>502914</v>
      </c>
      <c r="F80" s="161">
        <v>50291</v>
      </c>
      <c r="G80" s="161">
        <v>461004</v>
      </c>
      <c r="H80" s="161">
        <v>236571</v>
      </c>
      <c r="I80" s="161">
        <v>224433</v>
      </c>
      <c r="J80" s="161">
        <v>0</v>
      </c>
      <c r="K80" s="161">
        <v>224433</v>
      </c>
      <c r="L80" s="161"/>
      <c r="M80" s="161">
        <v>0</v>
      </c>
      <c r="N80" s="161"/>
      <c r="O80" s="161"/>
      <c r="P80" s="163">
        <v>0</v>
      </c>
      <c r="Q80" s="163">
        <v>0</v>
      </c>
    </row>
    <row r="81" spans="1:17" ht="15">
      <c r="A81" s="165" t="s">
        <v>202</v>
      </c>
      <c r="B81" s="165" t="s">
        <v>310</v>
      </c>
      <c r="C81" s="162" t="s">
        <v>435</v>
      </c>
      <c r="D81" s="161">
        <v>480000</v>
      </c>
      <c r="E81" s="161">
        <v>436156.25</v>
      </c>
      <c r="F81" s="161">
        <v>43843.75</v>
      </c>
      <c r="G81" s="161">
        <v>415239</v>
      </c>
      <c r="H81" s="161">
        <v>205748</v>
      </c>
      <c r="I81" s="161">
        <v>209491</v>
      </c>
      <c r="J81" s="161">
        <v>12426.2</v>
      </c>
      <c r="K81" s="161">
        <v>197064.8</v>
      </c>
      <c r="L81" s="161">
        <v>8723.125</v>
      </c>
      <c r="M81" s="161">
        <v>82833.600000000006</v>
      </c>
      <c r="N81" s="161"/>
      <c r="O81" s="161">
        <v>51369.3</v>
      </c>
      <c r="P81" s="163">
        <v>5.9316152006530114E-2</v>
      </c>
      <c r="Q81" s="163">
        <v>0.19948415250012644</v>
      </c>
    </row>
    <row r="82" spans="1:17" ht="15">
      <c r="A82" s="165" t="s">
        <v>89</v>
      </c>
      <c r="B82" s="165" t="s">
        <v>310</v>
      </c>
      <c r="C82" s="162" t="s">
        <v>436</v>
      </c>
      <c r="D82" s="161">
        <v>235200</v>
      </c>
      <c r="E82" s="161">
        <v>213716.5625</v>
      </c>
      <c r="F82" s="161">
        <v>21483.4375</v>
      </c>
      <c r="G82" s="161">
        <v>200645.2</v>
      </c>
      <c r="H82" s="161">
        <v>98451.1</v>
      </c>
      <c r="I82" s="161">
        <v>102194.1</v>
      </c>
      <c r="J82" s="161">
        <v>6214</v>
      </c>
      <c r="K82" s="161">
        <v>95980.1</v>
      </c>
      <c r="L82" s="161">
        <v>4361.5625</v>
      </c>
      <c r="M82" s="161">
        <v>31464.3</v>
      </c>
      <c r="N82" s="161"/>
      <c r="O82" s="161"/>
      <c r="P82" s="163">
        <v>6.0805858655245258E-2</v>
      </c>
      <c r="Q82" s="163">
        <v>0.15681561283300072</v>
      </c>
    </row>
    <row r="83" spans="1:17" ht="15">
      <c r="A83" s="169" t="s">
        <v>202</v>
      </c>
      <c r="B83" s="165" t="s">
        <v>310</v>
      </c>
      <c r="C83" s="162" t="s">
        <v>439</v>
      </c>
      <c r="D83" s="161">
        <v>587800</v>
      </c>
      <c r="E83" s="161">
        <v>541278.66796875</v>
      </c>
      <c r="F83" s="161">
        <v>46521.33203125</v>
      </c>
      <c r="G83" s="161">
        <v>516508</v>
      </c>
      <c r="H83" s="161">
        <v>187816.40000000002</v>
      </c>
      <c r="I83" s="161">
        <v>328691.59999999998</v>
      </c>
      <c r="J83" s="161">
        <v>51283.899999999994</v>
      </c>
      <c r="K83" s="161">
        <v>277407.69999999995</v>
      </c>
      <c r="L83" s="161">
        <v>10868.48046875</v>
      </c>
      <c r="M83" s="161">
        <v>180429</v>
      </c>
      <c r="N83" s="161"/>
      <c r="O83" s="161"/>
      <c r="P83" s="163">
        <v>0.1560243705649916</v>
      </c>
      <c r="Q83" s="163">
        <v>0.34932469584207798</v>
      </c>
    </row>
    <row r="84" spans="1:17" ht="15">
      <c r="A84" s="169" t="s">
        <v>202</v>
      </c>
      <c r="B84" s="165" t="s">
        <v>310</v>
      </c>
      <c r="C84" s="162" t="s">
        <v>440</v>
      </c>
      <c r="D84" s="161">
        <v>431200</v>
      </c>
      <c r="E84" s="161">
        <v>392263.375</v>
      </c>
      <c r="F84" s="161">
        <v>38936.625</v>
      </c>
      <c r="G84" s="161">
        <v>372932.8666666667</v>
      </c>
      <c r="H84" s="161">
        <v>182064.06666666668</v>
      </c>
      <c r="I84" s="161">
        <v>190868.80000000002</v>
      </c>
      <c r="J84" s="161">
        <v>4.9000000000000004</v>
      </c>
      <c r="K84" s="161">
        <v>190863.90000000002</v>
      </c>
      <c r="L84" s="161">
        <v>8005.375</v>
      </c>
      <c r="M84" s="161">
        <v>0</v>
      </c>
      <c r="N84" s="161"/>
      <c r="O84" s="161"/>
      <c r="P84" s="163">
        <v>2.5672084699018382E-5</v>
      </c>
      <c r="Q84" s="163">
        <v>0</v>
      </c>
    </row>
    <row r="85" spans="1:17" ht="15">
      <c r="A85" s="169" t="s">
        <v>89</v>
      </c>
      <c r="B85" s="165" t="s">
        <v>310</v>
      </c>
      <c r="C85" s="162" t="s">
        <v>441</v>
      </c>
      <c r="D85" s="161">
        <v>405400</v>
      </c>
      <c r="E85" s="161">
        <v>373152.6875</v>
      </c>
      <c r="F85" s="161">
        <v>32247.3125</v>
      </c>
      <c r="G85" s="161">
        <v>354223.73333333334</v>
      </c>
      <c r="H85" s="161">
        <v>130153.43333333335</v>
      </c>
      <c r="I85" s="161">
        <v>224070.3</v>
      </c>
      <c r="J85" s="161">
        <v>8982.4</v>
      </c>
      <c r="K85" s="161">
        <v>215087.9</v>
      </c>
      <c r="L85" s="161">
        <v>7915.0625</v>
      </c>
      <c r="M85" s="161">
        <v>36967.4</v>
      </c>
      <c r="N85" s="161"/>
      <c r="O85" s="161"/>
      <c r="P85" s="163">
        <v>4.0087418993057088E-2</v>
      </c>
      <c r="Q85" s="163">
        <v>0.10436172543304081</v>
      </c>
    </row>
    <row r="86" spans="1:17" ht="15">
      <c r="A86" s="169" t="s">
        <v>89</v>
      </c>
      <c r="B86" s="169" t="s">
        <v>310</v>
      </c>
      <c r="C86" s="162" t="s">
        <v>460</v>
      </c>
      <c r="D86" s="161">
        <v>362400</v>
      </c>
      <c r="E86" s="161">
        <v>329297.96875</v>
      </c>
      <c r="F86" s="161">
        <v>33102.03125</v>
      </c>
      <c r="G86" s="161">
        <v>312384</v>
      </c>
      <c r="H86" s="161">
        <v>156192</v>
      </c>
      <c r="I86" s="161">
        <v>156192</v>
      </c>
      <c r="J86" s="161">
        <v>5715.5</v>
      </c>
      <c r="K86" s="161">
        <v>150476.5</v>
      </c>
      <c r="L86" s="161">
        <v>6542.34375</v>
      </c>
      <c r="M86" s="161">
        <v>6612.7</v>
      </c>
      <c r="N86" s="161"/>
      <c r="O86" s="161"/>
      <c r="P86" s="163">
        <v>3.6592783241139112E-2</v>
      </c>
      <c r="Q86" s="163">
        <v>2.1168497746363448E-2</v>
      </c>
    </row>
    <row r="87" spans="1:17" ht="15">
      <c r="A87" s="169" t="s">
        <v>41</v>
      </c>
      <c r="B87" s="169" t="s">
        <v>310</v>
      </c>
      <c r="C87" s="162" t="s">
        <v>461</v>
      </c>
      <c r="D87" s="161">
        <v>405400</v>
      </c>
      <c r="E87" s="161">
        <v>373152.6875</v>
      </c>
      <c r="F87" s="161">
        <v>32247.3125</v>
      </c>
      <c r="G87" s="161">
        <v>354223.73333333334</v>
      </c>
      <c r="H87" s="161">
        <v>130153.43333333335</v>
      </c>
      <c r="I87" s="161">
        <v>224070.3</v>
      </c>
      <c r="J87" s="161">
        <v>54940.4</v>
      </c>
      <c r="K87" s="161">
        <v>169129.9</v>
      </c>
      <c r="L87" s="161">
        <v>7915.0625</v>
      </c>
      <c r="M87" s="161">
        <v>68412.5</v>
      </c>
      <c r="N87" s="161"/>
      <c r="O87" s="161"/>
      <c r="P87" s="163">
        <v>0.24519269175789921</v>
      </c>
      <c r="Q87" s="163">
        <v>0.19313358638118733</v>
      </c>
    </row>
    <row r="88" spans="1:17" ht="15">
      <c r="A88" s="169" t="s">
        <v>41</v>
      </c>
      <c r="B88" s="169" t="s">
        <v>310</v>
      </c>
      <c r="C88" s="162" t="s">
        <v>462</v>
      </c>
      <c r="D88" s="161">
        <v>362400</v>
      </c>
      <c r="E88" s="161">
        <v>329297.96875</v>
      </c>
      <c r="F88" s="161">
        <v>33102.03125</v>
      </c>
      <c r="G88" s="161">
        <v>312384</v>
      </c>
      <c r="H88" s="161">
        <v>156192</v>
      </c>
      <c r="I88" s="161">
        <v>156192</v>
      </c>
      <c r="J88" s="161">
        <v>5715.5</v>
      </c>
      <c r="K88" s="161">
        <v>150476.5</v>
      </c>
      <c r="L88" s="161">
        <v>6542.34375</v>
      </c>
      <c r="M88" s="161">
        <v>6608.49</v>
      </c>
      <c r="N88" s="161"/>
      <c r="O88" s="161"/>
      <c r="P88" s="163">
        <v>3.6592783241139112E-2</v>
      </c>
      <c r="Q88" s="163">
        <v>2.115502074370006E-2</v>
      </c>
    </row>
    <row r="89" spans="1:17" ht="15">
      <c r="A89" s="169" t="s">
        <v>89</v>
      </c>
      <c r="B89" s="165" t="s">
        <v>310</v>
      </c>
      <c r="C89" s="162" t="s">
        <v>475</v>
      </c>
      <c r="D89" s="161">
        <v>405400</v>
      </c>
      <c r="E89" s="161">
        <v>373152.6875</v>
      </c>
      <c r="F89" s="161">
        <v>32247.3125</v>
      </c>
      <c r="G89" s="161">
        <v>354223.73333333334</v>
      </c>
      <c r="H89" s="161">
        <v>130153.43333333335</v>
      </c>
      <c r="I89" s="161">
        <v>224070.3</v>
      </c>
      <c r="J89" s="161">
        <v>4.9000000000000004</v>
      </c>
      <c r="K89" s="161">
        <v>224065.4</v>
      </c>
      <c r="L89" s="161">
        <v>7915.0625</v>
      </c>
      <c r="M89" s="161">
        <v>0</v>
      </c>
      <c r="N89" s="161"/>
      <c r="O89" s="161"/>
      <c r="P89" s="168">
        <v>2.1868136919529274E-5</v>
      </c>
      <c r="Q89" s="168">
        <v>0</v>
      </c>
    </row>
    <row r="90" spans="1:17" s="109" customFormat="1" ht="15">
      <c r="A90" s="164"/>
      <c r="B90" s="164"/>
      <c r="C90" s="170" t="s">
        <v>391</v>
      </c>
      <c r="D90" s="166">
        <v>19531870.242109209</v>
      </c>
      <c r="E90" s="166">
        <v>17811091.672726501</v>
      </c>
      <c r="F90" s="166">
        <v>1791188.5693827095</v>
      </c>
      <c r="G90" s="166">
        <v>15927758.044278996</v>
      </c>
      <c r="H90" s="166">
        <v>5011987.133646681</v>
      </c>
      <c r="I90" s="166">
        <v>10915770.910632325</v>
      </c>
      <c r="J90" s="166">
        <v>5293617.1781396503</v>
      </c>
      <c r="K90" s="166">
        <v>5653955.8824926773</v>
      </c>
      <c r="L90" s="166">
        <v>273564.64331787114</v>
      </c>
      <c r="M90" s="166">
        <v>7524464.0776318368</v>
      </c>
      <c r="N90" s="166">
        <v>949455.75059999991</v>
      </c>
      <c r="O90" s="166">
        <v>609305.82949218759</v>
      </c>
      <c r="P90" s="167">
        <v>0.48495128942139032</v>
      </c>
      <c r="Q90" s="167">
        <v>0.47241200278871059</v>
      </c>
    </row>
  </sheetData>
  <autoFilter ref="A2:P90"/>
  <mergeCells count="1">
    <mergeCell ref="A1:P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2"/>
  <sheetViews>
    <sheetView showGridLines="0" zoomScaleNormal="100" workbookViewId="0">
      <pane ySplit="1" topLeftCell="A128" activePane="bottomLeft" state="frozen"/>
      <selection pane="bottomLeft" activeCell="L175" sqref="L175"/>
    </sheetView>
  </sheetViews>
  <sheetFormatPr defaultRowHeight="12.75"/>
  <cols>
    <col min="2" max="2" width="28.42578125" style="7" customWidth="1"/>
    <col min="3" max="3" width="11.28515625" customWidth="1"/>
    <col min="4" max="4" width="12.140625" customWidth="1"/>
    <col min="5" max="5" width="17" customWidth="1"/>
    <col min="11" max="11" width="34.5703125" style="22" customWidth="1"/>
    <col min="12" max="12" width="9.85546875" style="36" customWidth="1"/>
    <col min="13" max="13" width="5" style="36" customWidth="1"/>
  </cols>
  <sheetData>
    <row r="1" spans="2:13" ht="23.25" customHeight="1" thickTop="1" thickBot="1">
      <c r="B1" s="175" t="s">
        <v>482</v>
      </c>
      <c r="C1" s="196"/>
      <c r="D1" s="196"/>
      <c r="E1" s="196"/>
      <c r="F1" s="196"/>
      <c r="G1" s="196"/>
      <c r="H1" s="196"/>
      <c r="I1" s="196"/>
      <c r="J1" s="196"/>
      <c r="K1" s="197"/>
      <c r="L1" s="37"/>
    </row>
    <row r="2" spans="2:13" ht="21" customHeight="1" thickTop="1" thickBot="1">
      <c r="B2" s="198" t="s">
        <v>283</v>
      </c>
      <c r="C2" s="199"/>
      <c r="D2" s="199"/>
      <c r="E2" s="199"/>
      <c r="F2" s="199"/>
      <c r="G2" s="199"/>
      <c r="H2" s="199"/>
      <c r="I2" s="199"/>
      <c r="J2" s="199"/>
      <c r="K2" s="180"/>
    </row>
    <row r="3" spans="2:13" ht="21" customHeight="1" thickTop="1" thickBot="1">
      <c r="B3" s="188" t="s">
        <v>27</v>
      </c>
      <c r="C3" s="189"/>
      <c r="D3" s="189"/>
      <c r="E3" s="39"/>
      <c r="F3" s="190" t="s">
        <v>4</v>
      </c>
      <c r="G3" s="191"/>
      <c r="H3" s="191"/>
      <c r="I3" s="191"/>
      <c r="J3" s="192"/>
      <c r="K3" s="116"/>
    </row>
    <row r="4" spans="2:13" ht="25.5">
      <c r="B4" s="130" t="s">
        <v>9</v>
      </c>
      <c r="C4" s="118" t="s">
        <v>3</v>
      </c>
      <c r="D4" s="118" t="s">
        <v>1</v>
      </c>
      <c r="E4" s="118" t="s">
        <v>0</v>
      </c>
      <c r="F4" s="119" t="s">
        <v>10</v>
      </c>
      <c r="G4" s="119" t="s">
        <v>11</v>
      </c>
      <c r="H4" s="119" t="s">
        <v>2</v>
      </c>
      <c r="I4" s="119" t="s">
        <v>12</v>
      </c>
      <c r="J4" s="118" t="s">
        <v>13</v>
      </c>
      <c r="K4" s="120" t="s">
        <v>15</v>
      </c>
    </row>
    <row r="5" spans="2:13" s="31" customFormat="1" ht="12.75" customHeight="1">
      <c r="B5" s="219" t="s">
        <v>42</v>
      </c>
      <c r="C5" s="219" t="s">
        <v>28</v>
      </c>
      <c r="D5" s="219" t="s">
        <v>322</v>
      </c>
      <c r="E5" s="219" t="s">
        <v>43</v>
      </c>
      <c r="F5" s="216">
        <v>16</v>
      </c>
      <c r="G5" s="216">
        <v>32</v>
      </c>
      <c r="H5" s="223">
        <v>0.66666666666666663</v>
      </c>
      <c r="I5" s="220">
        <v>0</v>
      </c>
      <c r="J5" s="224">
        <v>48</v>
      </c>
      <c r="K5" s="61" t="s">
        <v>44</v>
      </c>
      <c r="L5" s="34" t="s">
        <v>35</v>
      </c>
      <c r="M5" s="38">
        <v>1</v>
      </c>
    </row>
    <row r="6" spans="2:13" s="31" customFormat="1" ht="12.75" customHeight="1">
      <c r="B6" s="214" t="s">
        <v>45</v>
      </c>
      <c r="C6" s="214" t="s">
        <v>28</v>
      </c>
      <c r="D6" s="214" t="s">
        <v>322</v>
      </c>
      <c r="E6" s="214" t="s">
        <v>46</v>
      </c>
      <c r="F6" s="215">
        <v>16</v>
      </c>
      <c r="G6" s="215">
        <v>32</v>
      </c>
      <c r="H6" s="223">
        <v>0.66666666666666663</v>
      </c>
      <c r="I6" s="221">
        <v>0</v>
      </c>
      <c r="J6" s="224">
        <v>48</v>
      </c>
      <c r="K6" s="61" t="s">
        <v>44</v>
      </c>
      <c r="L6" s="34" t="s">
        <v>35</v>
      </c>
      <c r="M6" s="38">
        <v>1</v>
      </c>
    </row>
    <row r="7" spans="2:13" s="31" customFormat="1" ht="12.75" customHeight="1">
      <c r="B7" s="214" t="s">
        <v>47</v>
      </c>
      <c r="C7" s="214" t="s">
        <v>28</v>
      </c>
      <c r="D7" s="214" t="s">
        <v>322</v>
      </c>
      <c r="E7" s="214" t="s">
        <v>49</v>
      </c>
      <c r="F7" s="215">
        <v>91</v>
      </c>
      <c r="G7" s="215">
        <v>113</v>
      </c>
      <c r="H7" s="223">
        <v>0.55392156862745101</v>
      </c>
      <c r="I7" s="221">
        <v>0</v>
      </c>
      <c r="J7" s="224">
        <v>204</v>
      </c>
      <c r="K7" s="61" t="s">
        <v>50</v>
      </c>
      <c r="L7" s="34" t="s">
        <v>36</v>
      </c>
      <c r="M7" s="38">
        <v>1</v>
      </c>
    </row>
    <row r="8" spans="2:13" s="31" customFormat="1" ht="12.75" customHeight="1">
      <c r="B8" s="214" t="s">
        <v>51</v>
      </c>
      <c r="C8" s="214" t="s">
        <v>28</v>
      </c>
      <c r="D8" s="214" t="s">
        <v>322</v>
      </c>
      <c r="E8" s="214" t="s">
        <v>52</v>
      </c>
      <c r="F8" s="215">
        <v>91</v>
      </c>
      <c r="G8" s="215">
        <v>113</v>
      </c>
      <c r="H8" s="223">
        <v>0.55392156862745101</v>
      </c>
      <c r="I8" s="221">
        <v>0</v>
      </c>
      <c r="J8" s="224">
        <v>204</v>
      </c>
      <c r="K8" s="61" t="s">
        <v>50</v>
      </c>
      <c r="L8" s="34" t="s">
        <v>36</v>
      </c>
      <c r="M8" s="38">
        <v>1</v>
      </c>
    </row>
    <row r="9" spans="2:13" s="31" customFormat="1" ht="12.75" customHeight="1">
      <c r="B9" s="214" t="s">
        <v>53</v>
      </c>
      <c r="C9" s="214" t="s">
        <v>28</v>
      </c>
      <c r="D9" s="214" t="s">
        <v>322</v>
      </c>
      <c r="E9" s="214" t="s">
        <v>54</v>
      </c>
      <c r="F9" s="215">
        <v>153</v>
      </c>
      <c r="G9" s="215">
        <v>39</v>
      </c>
      <c r="H9" s="223">
        <v>0.203125</v>
      </c>
      <c r="I9" s="221">
        <v>0</v>
      </c>
      <c r="J9" s="224">
        <v>192</v>
      </c>
      <c r="K9" s="61" t="s">
        <v>55</v>
      </c>
      <c r="L9" s="34" t="s">
        <v>36</v>
      </c>
      <c r="M9" s="38">
        <v>1</v>
      </c>
    </row>
    <row r="10" spans="2:13" s="31" customFormat="1" ht="12.75" customHeight="1">
      <c r="B10" s="214" t="s">
        <v>56</v>
      </c>
      <c r="C10" s="214" t="s">
        <v>28</v>
      </c>
      <c r="D10" s="214" t="s">
        <v>322</v>
      </c>
      <c r="E10" s="214" t="s">
        <v>57</v>
      </c>
      <c r="F10" s="215">
        <v>32</v>
      </c>
      <c r="G10" s="215">
        <v>160</v>
      </c>
      <c r="H10" s="223">
        <v>0.83333333333333337</v>
      </c>
      <c r="I10" s="221">
        <v>0</v>
      </c>
      <c r="J10" s="224">
        <v>192</v>
      </c>
      <c r="K10" s="61" t="s">
        <v>55</v>
      </c>
      <c r="L10" s="34" t="s">
        <v>36</v>
      </c>
      <c r="M10" s="38">
        <v>1</v>
      </c>
    </row>
    <row r="11" spans="2:13" s="31" customFormat="1" ht="12.75" customHeight="1">
      <c r="B11" s="214" t="s">
        <v>58</v>
      </c>
      <c r="C11" s="214" t="s">
        <v>28</v>
      </c>
      <c r="D11" s="214" t="s">
        <v>322</v>
      </c>
      <c r="E11" s="214" t="s">
        <v>59</v>
      </c>
      <c r="F11" s="215">
        <v>31</v>
      </c>
      <c r="G11" s="215">
        <v>233</v>
      </c>
      <c r="H11" s="223">
        <v>0.88257575757575757</v>
      </c>
      <c r="I11" s="221">
        <v>0</v>
      </c>
      <c r="J11" s="224">
        <v>264</v>
      </c>
      <c r="K11" s="61" t="s">
        <v>55</v>
      </c>
      <c r="L11" s="34" t="s">
        <v>35</v>
      </c>
      <c r="M11" s="38">
        <v>1</v>
      </c>
    </row>
    <row r="12" spans="2:13" s="31" customFormat="1" ht="12.75" customHeight="1">
      <c r="B12" s="214" t="s">
        <v>60</v>
      </c>
      <c r="C12" s="214" t="s">
        <v>28</v>
      </c>
      <c r="D12" s="214" t="s">
        <v>322</v>
      </c>
      <c r="E12" s="214" t="s">
        <v>61</v>
      </c>
      <c r="F12" s="215">
        <v>154</v>
      </c>
      <c r="G12" s="215">
        <v>38</v>
      </c>
      <c r="H12" s="223">
        <v>0.19791666666666666</v>
      </c>
      <c r="I12" s="221">
        <v>0</v>
      </c>
      <c r="J12" s="224">
        <v>192</v>
      </c>
      <c r="K12" s="61" t="s">
        <v>55</v>
      </c>
      <c r="L12" s="34" t="s">
        <v>35</v>
      </c>
      <c r="M12" s="38">
        <v>1</v>
      </c>
    </row>
    <row r="13" spans="2:13" s="31" customFormat="1" ht="12.75" customHeight="1">
      <c r="B13" s="214" t="s">
        <v>62</v>
      </c>
      <c r="C13" s="214" t="s">
        <v>28</v>
      </c>
      <c r="D13" s="214" t="s">
        <v>322</v>
      </c>
      <c r="E13" s="214" t="s">
        <v>63</v>
      </c>
      <c r="F13" s="215">
        <v>32</v>
      </c>
      <c r="G13" s="215">
        <v>160</v>
      </c>
      <c r="H13" s="223">
        <v>0.83333333333333337</v>
      </c>
      <c r="I13" s="221">
        <v>0</v>
      </c>
      <c r="J13" s="224">
        <v>192</v>
      </c>
      <c r="K13" s="61" t="s">
        <v>55</v>
      </c>
      <c r="L13" s="34"/>
      <c r="M13" s="38"/>
    </row>
    <row r="14" spans="2:13" s="31" customFormat="1" ht="12.75" customHeight="1">
      <c r="B14" s="214" t="s">
        <v>64</v>
      </c>
      <c r="C14" s="214" t="s">
        <v>28</v>
      </c>
      <c r="D14" s="214" t="s">
        <v>322</v>
      </c>
      <c r="E14" s="214" t="s">
        <v>65</v>
      </c>
      <c r="F14" s="215">
        <v>31</v>
      </c>
      <c r="G14" s="215">
        <v>233</v>
      </c>
      <c r="H14" s="223">
        <v>0.88257575757575757</v>
      </c>
      <c r="I14" s="221">
        <v>0</v>
      </c>
      <c r="J14" s="224">
        <v>264</v>
      </c>
      <c r="K14" s="61" t="s">
        <v>55</v>
      </c>
      <c r="L14" s="34"/>
      <c r="M14" s="38"/>
    </row>
    <row r="15" spans="2:13" s="31" customFormat="1" ht="12.75" customHeight="1">
      <c r="B15" s="214" t="s">
        <v>66</v>
      </c>
      <c r="C15" s="214" t="s">
        <v>29</v>
      </c>
      <c r="D15" s="214" t="s">
        <v>323</v>
      </c>
      <c r="E15" s="214" t="s">
        <v>67</v>
      </c>
      <c r="F15" s="215">
        <v>10</v>
      </c>
      <c r="G15" s="215">
        <v>62</v>
      </c>
      <c r="H15" s="223">
        <v>0.86111111111111116</v>
      </c>
      <c r="I15" s="221">
        <v>0</v>
      </c>
      <c r="J15" s="224">
        <v>72</v>
      </c>
      <c r="K15" s="61" t="s">
        <v>68</v>
      </c>
      <c r="L15" s="34"/>
      <c r="M15" s="38"/>
    </row>
    <row r="16" spans="2:13" s="31" customFormat="1" ht="12.75" customHeight="1">
      <c r="B16" s="218" t="s">
        <v>69</v>
      </c>
      <c r="C16" s="218" t="s">
        <v>29</v>
      </c>
      <c r="D16" s="218" t="s">
        <v>323</v>
      </c>
      <c r="E16" s="218" t="s">
        <v>70</v>
      </c>
      <c r="F16" s="217">
        <v>10</v>
      </c>
      <c r="G16" s="217">
        <v>62</v>
      </c>
      <c r="H16" s="223">
        <v>0.86111111111111116</v>
      </c>
      <c r="I16" s="222">
        <v>0</v>
      </c>
      <c r="J16" s="224">
        <v>72</v>
      </c>
      <c r="K16" s="61" t="s">
        <v>68</v>
      </c>
      <c r="L16" s="34"/>
      <c r="M16" s="38"/>
    </row>
    <row r="17" spans="2:13" ht="21" customHeight="1" thickBot="1">
      <c r="B17" s="200" t="s">
        <v>8</v>
      </c>
      <c r="C17" s="201"/>
      <c r="D17" s="201"/>
      <c r="E17" s="99"/>
      <c r="F17" s="202" t="s">
        <v>4</v>
      </c>
      <c r="G17" s="202"/>
      <c r="H17" s="202"/>
      <c r="I17" s="202"/>
      <c r="J17" s="203"/>
      <c r="K17" s="97" t="s">
        <v>15</v>
      </c>
    </row>
    <row r="18" spans="2:13" s="31" customFormat="1" ht="12.75" customHeight="1">
      <c r="B18" s="103" t="s">
        <v>71</v>
      </c>
      <c r="C18" s="96" t="s">
        <v>14</v>
      </c>
      <c r="D18" s="96" t="s">
        <v>72</v>
      </c>
      <c r="E18" s="101" t="s">
        <v>73</v>
      </c>
      <c r="F18" s="56">
        <v>36</v>
      </c>
      <c r="G18" s="56">
        <v>91</v>
      </c>
      <c r="H18" s="47">
        <v>0.71653543307086609</v>
      </c>
      <c r="I18" s="56">
        <v>0</v>
      </c>
      <c r="J18" s="56">
        <v>127</v>
      </c>
      <c r="K18" s="94" t="s">
        <v>321</v>
      </c>
      <c r="L18" s="34" t="s">
        <v>37</v>
      </c>
      <c r="M18" s="38">
        <v>1</v>
      </c>
    </row>
    <row r="19" spans="2:13" s="31" customFormat="1" ht="12.75" customHeight="1">
      <c r="B19" s="46" t="s">
        <v>74</v>
      </c>
      <c r="C19" s="90" t="s">
        <v>14</v>
      </c>
      <c r="D19" s="90" t="s">
        <v>72</v>
      </c>
      <c r="E19" s="65" t="s">
        <v>75</v>
      </c>
      <c r="F19" s="79">
        <v>36</v>
      </c>
      <c r="G19" s="79">
        <v>72</v>
      </c>
      <c r="H19" s="76">
        <v>0.66666666666666663</v>
      </c>
      <c r="I19" s="79">
        <v>0</v>
      </c>
      <c r="J19" s="79">
        <v>108</v>
      </c>
      <c r="K19" s="94" t="s">
        <v>321</v>
      </c>
      <c r="L19" s="34" t="s">
        <v>38</v>
      </c>
      <c r="M19" s="38">
        <v>1</v>
      </c>
    </row>
    <row r="20" spans="2:13" s="31" customFormat="1" ht="12.75" customHeight="1">
      <c r="B20" s="50" t="s">
        <v>76</v>
      </c>
      <c r="C20" s="89" t="s">
        <v>14</v>
      </c>
      <c r="D20" s="89" t="s">
        <v>72</v>
      </c>
      <c r="E20" s="64" t="s">
        <v>77</v>
      </c>
      <c r="F20" s="79">
        <v>26</v>
      </c>
      <c r="G20" s="79">
        <v>114</v>
      </c>
      <c r="H20" s="76">
        <v>0.81428571428571428</v>
      </c>
      <c r="I20" s="79">
        <v>0</v>
      </c>
      <c r="J20" s="79">
        <v>140</v>
      </c>
      <c r="K20" s="94" t="s">
        <v>321</v>
      </c>
      <c r="L20" s="34" t="s">
        <v>38</v>
      </c>
      <c r="M20" s="38">
        <v>1</v>
      </c>
    </row>
    <row r="21" spans="2:13" s="31" customFormat="1" ht="12.75" customHeight="1">
      <c r="B21" s="46" t="s">
        <v>78</v>
      </c>
      <c r="C21" s="90" t="s">
        <v>14</v>
      </c>
      <c r="D21" s="90" t="s">
        <v>72</v>
      </c>
      <c r="E21" s="65" t="s">
        <v>79</v>
      </c>
      <c r="F21" s="79">
        <v>26</v>
      </c>
      <c r="G21" s="79">
        <v>113</v>
      </c>
      <c r="H21" s="76">
        <v>0.81294964028776984</v>
      </c>
      <c r="I21" s="79">
        <v>0</v>
      </c>
      <c r="J21" s="79">
        <v>139</v>
      </c>
      <c r="K21" s="94" t="s">
        <v>321</v>
      </c>
      <c r="L21" s="34" t="s">
        <v>38</v>
      </c>
      <c r="M21" s="38">
        <v>1</v>
      </c>
    </row>
    <row r="22" spans="2:13" s="31" customFormat="1" ht="12.75" customHeight="1">
      <c r="B22" s="45" t="s">
        <v>80</v>
      </c>
      <c r="C22" s="73" t="s">
        <v>81</v>
      </c>
      <c r="D22" s="89" t="s">
        <v>72</v>
      </c>
      <c r="E22" s="71" t="s">
        <v>82</v>
      </c>
      <c r="F22" s="79"/>
      <c r="G22" s="79"/>
      <c r="H22" s="76"/>
      <c r="I22" s="79">
        <v>0</v>
      </c>
      <c r="J22" s="79"/>
      <c r="K22" s="94" t="s">
        <v>321</v>
      </c>
      <c r="L22" s="34" t="s">
        <v>38</v>
      </c>
      <c r="M22" s="38">
        <v>1</v>
      </c>
    </row>
    <row r="23" spans="2:13" s="31" customFormat="1" ht="12.75" customHeight="1">
      <c r="B23" s="45" t="s">
        <v>83</v>
      </c>
      <c r="C23" s="73" t="s">
        <v>81</v>
      </c>
      <c r="D23" s="89" t="s">
        <v>72</v>
      </c>
      <c r="E23" s="71" t="s">
        <v>84</v>
      </c>
      <c r="F23" s="79"/>
      <c r="G23" s="79"/>
      <c r="H23" s="76"/>
      <c r="I23" s="79">
        <v>0</v>
      </c>
      <c r="J23" s="79"/>
      <c r="K23" s="94" t="s">
        <v>321</v>
      </c>
      <c r="L23" s="34" t="s">
        <v>37</v>
      </c>
      <c r="M23" s="38">
        <v>1</v>
      </c>
    </row>
    <row r="24" spans="2:13" s="31" customFormat="1" ht="12.75" customHeight="1">
      <c r="B24" s="45" t="s">
        <v>85</v>
      </c>
      <c r="C24" s="73" t="s">
        <v>81</v>
      </c>
      <c r="D24" s="89" t="s">
        <v>72</v>
      </c>
      <c r="E24" s="71" t="s">
        <v>86</v>
      </c>
      <c r="F24" s="79"/>
      <c r="G24" s="79"/>
      <c r="H24" s="76"/>
      <c r="I24" s="79">
        <v>0</v>
      </c>
      <c r="J24" s="79"/>
      <c r="K24" s="94" t="s">
        <v>321</v>
      </c>
      <c r="L24" s="34" t="s">
        <v>37</v>
      </c>
      <c r="M24" s="38">
        <v>1</v>
      </c>
    </row>
    <row r="25" spans="2:13" s="31" customFormat="1" ht="12.75" customHeight="1" thickBot="1">
      <c r="B25" s="44" t="s">
        <v>87</v>
      </c>
      <c r="C25" s="43" t="s">
        <v>81</v>
      </c>
      <c r="D25" s="48" t="s">
        <v>72</v>
      </c>
      <c r="E25" s="42" t="s">
        <v>88</v>
      </c>
      <c r="F25" s="63"/>
      <c r="G25" s="63"/>
      <c r="H25" s="59"/>
      <c r="I25" s="63">
        <v>0</v>
      </c>
      <c r="J25" s="63"/>
      <c r="K25" s="100" t="s">
        <v>321</v>
      </c>
      <c r="L25" s="34" t="s">
        <v>38</v>
      </c>
      <c r="M25" s="38">
        <v>1</v>
      </c>
    </row>
    <row r="26" spans="2:13" ht="16.5" customHeight="1"/>
    <row r="27" spans="2:13" ht="13.5" thickBot="1"/>
    <row r="28" spans="2:13" ht="21.75" thickTop="1" thickBot="1">
      <c r="B28" s="198" t="s">
        <v>284</v>
      </c>
      <c r="C28" s="199"/>
      <c r="D28" s="199"/>
      <c r="E28" s="199"/>
      <c r="F28" s="199"/>
      <c r="G28" s="199"/>
      <c r="H28" s="199"/>
      <c r="I28" s="199"/>
      <c r="J28" s="199"/>
      <c r="K28" s="180"/>
    </row>
    <row r="29" spans="2:13" ht="21.75" thickTop="1" thickBot="1">
      <c r="B29" s="188" t="s">
        <v>27</v>
      </c>
      <c r="C29" s="189"/>
      <c r="D29" s="189"/>
      <c r="E29" s="39"/>
      <c r="F29" s="190" t="s">
        <v>4</v>
      </c>
      <c r="G29" s="191"/>
      <c r="H29" s="191"/>
      <c r="I29" s="191"/>
      <c r="J29" s="192"/>
      <c r="K29" s="35"/>
    </row>
    <row r="30" spans="2:13" ht="26.25" thickTop="1">
      <c r="B30" s="40" t="s">
        <v>9</v>
      </c>
      <c r="C30" s="41" t="s">
        <v>3</v>
      </c>
      <c r="D30" s="41" t="s">
        <v>1</v>
      </c>
      <c r="E30" s="41" t="s">
        <v>0</v>
      </c>
      <c r="F30" s="49" t="s">
        <v>10</v>
      </c>
      <c r="G30" s="49" t="s">
        <v>11</v>
      </c>
      <c r="H30" s="49" t="s">
        <v>2</v>
      </c>
      <c r="I30" s="49" t="s">
        <v>12</v>
      </c>
      <c r="J30" s="41" t="s">
        <v>13</v>
      </c>
      <c r="K30" s="49" t="s">
        <v>15</v>
      </c>
    </row>
    <row r="31" spans="2:13">
      <c r="B31" s="208" t="s">
        <v>90</v>
      </c>
      <c r="C31" s="208" t="s">
        <v>28</v>
      </c>
      <c r="D31" s="208" t="s">
        <v>322</v>
      </c>
      <c r="E31" s="208" t="s">
        <v>91</v>
      </c>
      <c r="F31" s="207">
        <v>118</v>
      </c>
      <c r="G31" s="207">
        <v>14</v>
      </c>
      <c r="H31" s="209">
        <v>0.10606060606060606</v>
      </c>
      <c r="I31" s="210">
        <v>0</v>
      </c>
      <c r="J31" s="213">
        <v>132</v>
      </c>
      <c r="K31" s="61" t="s">
        <v>44</v>
      </c>
    </row>
    <row r="32" spans="2:13">
      <c r="B32" s="205" t="s">
        <v>92</v>
      </c>
      <c r="C32" s="205" t="s">
        <v>28</v>
      </c>
      <c r="D32" s="205" t="s">
        <v>322</v>
      </c>
      <c r="E32" s="205" t="s">
        <v>93</v>
      </c>
      <c r="F32" s="206">
        <v>119</v>
      </c>
      <c r="G32" s="206">
        <v>13</v>
      </c>
      <c r="H32" s="209">
        <v>9.8484848484848481E-2</v>
      </c>
      <c r="I32" s="211">
        <v>0</v>
      </c>
      <c r="J32" s="213">
        <v>132</v>
      </c>
      <c r="K32" s="61" t="s">
        <v>44</v>
      </c>
    </row>
    <row r="33" spans="2:11">
      <c r="B33" s="205" t="s">
        <v>94</v>
      </c>
      <c r="C33" s="205" t="s">
        <v>28</v>
      </c>
      <c r="D33" s="205" t="s">
        <v>322</v>
      </c>
      <c r="E33" s="205" t="s">
        <v>95</v>
      </c>
      <c r="F33" s="206">
        <v>112</v>
      </c>
      <c r="G33" s="206">
        <v>8</v>
      </c>
      <c r="H33" s="209">
        <v>6.6666666666666666E-2</v>
      </c>
      <c r="I33" s="211">
        <v>0</v>
      </c>
      <c r="J33" s="213">
        <v>120</v>
      </c>
      <c r="K33" s="61" t="s">
        <v>68</v>
      </c>
    </row>
    <row r="34" spans="2:11">
      <c r="B34" s="205" t="s">
        <v>96</v>
      </c>
      <c r="C34" s="205" t="s">
        <v>28</v>
      </c>
      <c r="D34" s="205" t="s">
        <v>322</v>
      </c>
      <c r="E34" s="205" t="s">
        <v>97</v>
      </c>
      <c r="F34" s="206">
        <v>116</v>
      </c>
      <c r="G34" s="206">
        <v>4</v>
      </c>
      <c r="H34" s="209">
        <v>3.3333333333333333E-2</v>
      </c>
      <c r="I34" s="211">
        <v>0</v>
      </c>
      <c r="J34" s="213">
        <v>120</v>
      </c>
      <c r="K34" s="61" t="s">
        <v>68</v>
      </c>
    </row>
    <row r="35" spans="2:11">
      <c r="B35" s="205" t="s">
        <v>98</v>
      </c>
      <c r="C35" s="205" t="s">
        <v>28</v>
      </c>
      <c r="D35" s="205" t="s">
        <v>322</v>
      </c>
      <c r="E35" s="205" t="s">
        <v>99</v>
      </c>
      <c r="F35" s="206">
        <v>236</v>
      </c>
      <c r="G35" s="206">
        <v>68</v>
      </c>
      <c r="H35" s="209">
        <v>0.22368421052631579</v>
      </c>
      <c r="I35" s="211">
        <v>0</v>
      </c>
      <c r="J35" s="213">
        <v>304</v>
      </c>
      <c r="K35" s="61" t="s">
        <v>50</v>
      </c>
    </row>
    <row r="36" spans="2:11">
      <c r="B36" s="205" t="s">
        <v>100</v>
      </c>
      <c r="C36" s="205" t="s">
        <v>28</v>
      </c>
      <c r="D36" s="205" t="s">
        <v>322</v>
      </c>
      <c r="E36" s="205" t="s">
        <v>101</v>
      </c>
      <c r="F36" s="206">
        <v>80</v>
      </c>
      <c r="G36" s="206">
        <v>240</v>
      </c>
      <c r="H36" s="209">
        <v>0.75</v>
      </c>
      <c r="I36" s="211">
        <v>0</v>
      </c>
      <c r="J36" s="213">
        <v>320</v>
      </c>
      <c r="K36" s="61" t="s">
        <v>50</v>
      </c>
    </row>
    <row r="37" spans="2:11">
      <c r="B37" s="205" t="s">
        <v>102</v>
      </c>
      <c r="C37" s="205" t="s">
        <v>28</v>
      </c>
      <c r="D37" s="205" t="s">
        <v>322</v>
      </c>
      <c r="E37" s="205" t="s">
        <v>103</v>
      </c>
      <c r="F37" s="206">
        <v>111</v>
      </c>
      <c r="G37" s="206">
        <v>21</v>
      </c>
      <c r="H37" s="209">
        <v>0.15909090909090909</v>
      </c>
      <c r="I37" s="211">
        <v>0</v>
      </c>
      <c r="J37" s="213">
        <v>132</v>
      </c>
      <c r="K37" s="61" t="s">
        <v>50</v>
      </c>
    </row>
    <row r="38" spans="2:11">
      <c r="B38" s="205" t="s">
        <v>104</v>
      </c>
      <c r="C38" s="205" t="s">
        <v>28</v>
      </c>
      <c r="D38" s="205" t="s">
        <v>322</v>
      </c>
      <c r="E38" s="205" t="s">
        <v>105</v>
      </c>
      <c r="F38" s="206">
        <v>115</v>
      </c>
      <c r="G38" s="206">
        <v>17</v>
      </c>
      <c r="H38" s="209">
        <v>0.12878787878787878</v>
      </c>
      <c r="I38" s="211">
        <v>0</v>
      </c>
      <c r="J38" s="213">
        <v>132</v>
      </c>
      <c r="K38" s="61" t="s">
        <v>50</v>
      </c>
    </row>
    <row r="39" spans="2:11">
      <c r="B39" s="205" t="s">
        <v>106</v>
      </c>
      <c r="C39" s="205" t="s">
        <v>28</v>
      </c>
      <c r="D39" s="205" t="s">
        <v>322</v>
      </c>
      <c r="E39" s="205" t="s">
        <v>107</v>
      </c>
      <c r="F39" s="206">
        <v>236</v>
      </c>
      <c r="G39" s="206">
        <v>68</v>
      </c>
      <c r="H39" s="209">
        <v>0.22368421052631579</v>
      </c>
      <c r="I39" s="211">
        <v>0</v>
      </c>
      <c r="J39" s="213">
        <v>304</v>
      </c>
      <c r="K39" s="61" t="s">
        <v>50</v>
      </c>
    </row>
    <row r="40" spans="2:11">
      <c r="B40" s="205" t="s">
        <v>108</v>
      </c>
      <c r="C40" s="205" t="s">
        <v>28</v>
      </c>
      <c r="D40" s="205" t="s">
        <v>322</v>
      </c>
      <c r="E40" s="205" t="s">
        <v>109</v>
      </c>
      <c r="F40" s="206">
        <v>80</v>
      </c>
      <c r="G40" s="206">
        <v>239</v>
      </c>
      <c r="H40" s="209">
        <v>0.74687499999999996</v>
      </c>
      <c r="I40" s="211">
        <v>1</v>
      </c>
      <c r="J40" s="213">
        <v>320</v>
      </c>
      <c r="K40" s="61" t="s">
        <v>50</v>
      </c>
    </row>
    <row r="41" spans="2:11">
      <c r="B41" s="205" t="s">
        <v>110</v>
      </c>
      <c r="C41" s="205" t="s">
        <v>28</v>
      </c>
      <c r="D41" s="205" t="s">
        <v>322</v>
      </c>
      <c r="E41" s="205" t="s">
        <v>111</v>
      </c>
      <c r="F41" s="206">
        <v>108</v>
      </c>
      <c r="G41" s="206">
        <v>76</v>
      </c>
      <c r="H41" s="209">
        <v>0.41304347826086957</v>
      </c>
      <c r="I41" s="211">
        <v>0</v>
      </c>
      <c r="J41" s="213">
        <v>184</v>
      </c>
      <c r="K41" s="61" t="s">
        <v>55</v>
      </c>
    </row>
    <row r="42" spans="2:11">
      <c r="B42" s="205" t="s">
        <v>112</v>
      </c>
      <c r="C42" s="205" t="s">
        <v>28</v>
      </c>
      <c r="D42" s="205" t="s">
        <v>322</v>
      </c>
      <c r="E42" s="205" t="s">
        <v>113</v>
      </c>
      <c r="F42" s="206">
        <v>107</v>
      </c>
      <c r="G42" s="206">
        <v>77</v>
      </c>
      <c r="H42" s="209">
        <v>0.41847826086956524</v>
      </c>
      <c r="I42" s="211">
        <v>0</v>
      </c>
      <c r="J42" s="213">
        <v>184</v>
      </c>
      <c r="K42" s="61" t="s">
        <v>55</v>
      </c>
    </row>
    <row r="43" spans="2:11">
      <c r="B43" s="205" t="s">
        <v>114</v>
      </c>
      <c r="C43" s="205" t="s">
        <v>28</v>
      </c>
      <c r="D43" s="205" t="s">
        <v>322</v>
      </c>
      <c r="E43" s="205" t="s">
        <v>115</v>
      </c>
      <c r="F43" s="206">
        <v>186</v>
      </c>
      <c r="G43" s="206">
        <v>150</v>
      </c>
      <c r="H43" s="209">
        <v>0.44642857142857145</v>
      </c>
      <c r="I43" s="211">
        <v>0</v>
      </c>
      <c r="J43" s="213">
        <v>336</v>
      </c>
      <c r="K43" s="61" t="s">
        <v>55</v>
      </c>
    </row>
    <row r="44" spans="2:11">
      <c r="B44" s="205" t="s">
        <v>116</v>
      </c>
      <c r="C44" s="205" t="s">
        <v>28</v>
      </c>
      <c r="D44" s="205" t="s">
        <v>322</v>
      </c>
      <c r="E44" s="205" t="s">
        <v>117</v>
      </c>
      <c r="F44" s="206">
        <v>133</v>
      </c>
      <c r="G44" s="206">
        <v>107</v>
      </c>
      <c r="H44" s="209">
        <v>0.44583333333333336</v>
      </c>
      <c r="I44" s="211">
        <v>0</v>
      </c>
      <c r="J44" s="213">
        <v>240</v>
      </c>
      <c r="K44" s="61" t="s">
        <v>55</v>
      </c>
    </row>
    <row r="45" spans="2:11">
      <c r="B45" s="205" t="s">
        <v>118</v>
      </c>
      <c r="C45" s="205" t="s">
        <v>28</v>
      </c>
      <c r="D45" s="205" t="s">
        <v>322</v>
      </c>
      <c r="E45" s="205" t="s">
        <v>119</v>
      </c>
      <c r="F45" s="206">
        <v>292</v>
      </c>
      <c r="G45" s="206">
        <v>20</v>
      </c>
      <c r="H45" s="209">
        <v>6.4102564102564097E-2</v>
      </c>
      <c r="I45" s="211">
        <v>0</v>
      </c>
      <c r="J45" s="213">
        <v>312</v>
      </c>
      <c r="K45" s="61" t="s">
        <v>55</v>
      </c>
    </row>
    <row r="46" spans="2:11">
      <c r="B46" s="205" t="s">
        <v>120</v>
      </c>
      <c r="C46" s="205" t="s">
        <v>28</v>
      </c>
      <c r="D46" s="205" t="s">
        <v>322</v>
      </c>
      <c r="E46" s="205" t="s">
        <v>121</v>
      </c>
      <c r="F46" s="206">
        <v>210</v>
      </c>
      <c r="G46" s="206">
        <v>30</v>
      </c>
      <c r="H46" s="209">
        <v>0.125</v>
      </c>
      <c r="I46" s="211">
        <v>0</v>
      </c>
      <c r="J46" s="213">
        <v>240</v>
      </c>
      <c r="K46" s="61" t="s">
        <v>55</v>
      </c>
    </row>
    <row r="47" spans="2:11">
      <c r="B47" s="205" t="s">
        <v>122</v>
      </c>
      <c r="C47" s="205" t="s">
        <v>28</v>
      </c>
      <c r="D47" s="205" t="s">
        <v>322</v>
      </c>
      <c r="E47" s="205" t="s">
        <v>123</v>
      </c>
      <c r="F47" s="206">
        <v>91</v>
      </c>
      <c r="G47" s="206">
        <v>29</v>
      </c>
      <c r="H47" s="209">
        <v>0.24166666666666667</v>
      </c>
      <c r="I47" s="211">
        <v>0</v>
      </c>
      <c r="J47" s="213">
        <v>120</v>
      </c>
      <c r="K47" s="61" t="s">
        <v>55</v>
      </c>
    </row>
    <row r="48" spans="2:11">
      <c r="B48" s="205" t="s">
        <v>124</v>
      </c>
      <c r="C48" s="205" t="s">
        <v>28</v>
      </c>
      <c r="D48" s="205" t="s">
        <v>322</v>
      </c>
      <c r="E48" s="205" t="s">
        <v>125</v>
      </c>
      <c r="F48" s="206">
        <v>148</v>
      </c>
      <c r="G48" s="206">
        <v>68</v>
      </c>
      <c r="H48" s="209">
        <v>0.31481481481481483</v>
      </c>
      <c r="I48" s="211">
        <v>0</v>
      </c>
      <c r="J48" s="213">
        <v>216</v>
      </c>
      <c r="K48" s="61" t="s">
        <v>55</v>
      </c>
    </row>
    <row r="49" spans="2:11">
      <c r="B49" s="205" t="s">
        <v>126</v>
      </c>
      <c r="C49" s="205" t="s">
        <v>28</v>
      </c>
      <c r="D49" s="205" t="s">
        <v>322</v>
      </c>
      <c r="E49" s="205" t="s">
        <v>127</v>
      </c>
      <c r="F49" s="206">
        <v>182</v>
      </c>
      <c r="G49" s="206">
        <v>154</v>
      </c>
      <c r="H49" s="209">
        <v>0.45833333333333331</v>
      </c>
      <c r="I49" s="211">
        <v>0</v>
      </c>
      <c r="J49" s="213">
        <v>336</v>
      </c>
      <c r="K49" s="61" t="s">
        <v>55</v>
      </c>
    </row>
    <row r="50" spans="2:11">
      <c r="B50" s="205" t="s">
        <v>128</v>
      </c>
      <c r="C50" s="205" t="s">
        <v>28</v>
      </c>
      <c r="D50" s="205" t="s">
        <v>322</v>
      </c>
      <c r="E50" s="205" t="s">
        <v>129</v>
      </c>
      <c r="F50" s="206">
        <v>137</v>
      </c>
      <c r="G50" s="206">
        <v>103</v>
      </c>
      <c r="H50" s="209">
        <v>0.42916666666666664</v>
      </c>
      <c r="I50" s="211">
        <v>0</v>
      </c>
      <c r="J50" s="213">
        <v>240</v>
      </c>
      <c r="K50" s="61" t="s">
        <v>55</v>
      </c>
    </row>
    <row r="51" spans="2:11">
      <c r="B51" s="205" t="s">
        <v>130</v>
      </c>
      <c r="C51" s="205" t="s">
        <v>28</v>
      </c>
      <c r="D51" s="205" t="s">
        <v>322</v>
      </c>
      <c r="E51" s="205" t="s">
        <v>131</v>
      </c>
      <c r="F51" s="206">
        <v>291</v>
      </c>
      <c r="G51" s="206">
        <v>21</v>
      </c>
      <c r="H51" s="209">
        <v>6.7307692307692304E-2</v>
      </c>
      <c r="I51" s="211">
        <v>0</v>
      </c>
      <c r="J51" s="213">
        <v>312</v>
      </c>
      <c r="K51" s="61" t="s">
        <v>55</v>
      </c>
    </row>
    <row r="52" spans="2:11">
      <c r="B52" s="205" t="s">
        <v>132</v>
      </c>
      <c r="C52" s="205" t="s">
        <v>28</v>
      </c>
      <c r="D52" s="205" t="s">
        <v>322</v>
      </c>
      <c r="E52" s="205" t="s">
        <v>133</v>
      </c>
      <c r="F52" s="206">
        <v>211</v>
      </c>
      <c r="G52" s="206">
        <v>29</v>
      </c>
      <c r="H52" s="209">
        <v>0.12083333333333333</v>
      </c>
      <c r="I52" s="211">
        <v>0</v>
      </c>
      <c r="J52" s="213">
        <v>240</v>
      </c>
      <c r="K52" s="61" t="s">
        <v>55</v>
      </c>
    </row>
    <row r="53" spans="2:11">
      <c r="B53" s="205" t="s">
        <v>134</v>
      </c>
      <c r="C53" s="205" t="s">
        <v>28</v>
      </c>
      <c r="D53" s="205" t="s">
        <v>322</v>
      </c>
      <c r="E53" s="205" t="s">
        <v>135</v>
      </c>
      <c r="F53" s="206">
        <v>91</v>
      </c>
      <c r="G53" s="206">
        <v>29</v>
      </c>
      <c r="H53" s="209">
        <v>0.24166666666666667</v>
      </c>
      <c r="I53" s="211">
        <v>0</v>
      </c>
      <c r="J53" s="213">
        <v>120</v>
      </c>
      <c r="K53" s="61" t="s">
        <v>55</v>
      </c>
    </row>
    <row r="54" spans="2:11">
      <c r="B54" s="205" t="s">
        <v>136</v>
      </c>
      <c r="C54" s="205" t="s">
        <v>28</v>
      </c>
      <c r="D54" s="205" t="s">
        <v>322</v>
      </c>
      <c r="E54" s="205" t="s">
        <v>137</v>
      </c>
      <c r="F54" s="206">
        <v>148</v>
      </c>
      <c r="G54" s="206">
        <v>68</v>
      </c>
      <c r="H54" s="209">
        <v>0.31481481481481483</v>
      </c>
      <c r="I54" s="211">
        <v>0</v>
      </c>
      <c r="J54" s="213">
        <v>216</v>
      </c>
      <c r="K54" s="61" t="s">
        <v>55</v>
      </c>
    </row>
    <row r="55" spans="2:11">
      <c r="B55" s="205" t="s">
        <v>138</v>
      </c>
      <c r="C55" s="205" t="s">
        <v>28</v>
      </c>
      <c r="D55" s="205" t="s">
        <v>322</v>
      </c>
      <c r="E55" s="205" t="s">
        <v>139</v>
      </c>
      <c r="F55" s="206">
        <v>118</v>
      </c>
      <c r="G55" s="206">
        <v>122</v>
      </c>
      <c r="H55" s="209">
        <v>0.5083333333333333</v>
      </c>
      <c r="I55" s="211">
        <v>0</v>
      </c>
      <c r="J55" s="213">
        <v>240</v>
      </c>
      <c r="K55" s="61" t="s">
        <v>55</v>
      </c>
    </row>
    <row r="56" spans="2:11">
      <c r="B56" s="205" t="s">
        <v>140</v>
      </c>
      <c r="C56" s="205" t="s">
        <v>28</v>
      </c>
      <c r="D56" s="205" t="s">
        <v>322</v>
      </c>
      <c r="E56" s="205" t="s">
        <v>141</v>
      </c>
      <c r="F56" s="206">
        <v>139</v>
      </c>
      <c r="G56" s="206">
        <v>77</v>
      </c>
      <c r="H56" s="209">
        <v>0.35648148148148145</v>
      </c>
      <c r="I56" s="211">
        <v>0</v>
      </c>
      <c r="J56" s="213">
        <v>216</v>
      </c>
      <c r="K56" s="61" t="s">
        <v>55</v>
      </c>
    </row>
    <row r="57" spans="2:11">
      <c r="B57" s="205" t="s">
        <v>142</v>
      </c>
      <c r="C57" s="205" t="s">
        <v>28</v>
      </c>
      <c r="D57" s="205" t="s">
        <v>322</v>
      </c>
      <c r="E57" s="205" t="s">
        <v>143</v>
      </c>
      <c r="F57" s="206">
        <v>245</v>
      </c>
      <c r="G57" s="206">
        <v>19</v>
      </c>
      <c r="H57" s="209">
        <v>7.1969696969696975E-2</v>
      </c>
      <c r="I57" s="211">
        <v>0</v>
      </c>
      <c r="J57" s="213">
        <v>264</v>
      </c>
      <c r="K57" s="61" t="s">
        <v>55</v>
      </c>
    </row>
    <row r="58" spans="2:11">
      <c r="B58" s="205" t="s">
        <v>144</v>
      </c>
      <c r="C58" s="205" t="s">
        <v>28</v>
      </c>
      <c r="D58" s="205" t="s">
        <v>322</v>
      </c>
      <c r="E58" s="205" t="s">
        <v>145</v>
      </c>
      <c r="F58" s="206">
        <v>117</v>
      </c>
      <c r="G58" s="206">
        <v>123</v>
      </c>
      <c r="H58" s="209">
        <v>0.51249999999999996</v>
      </c>
      <c r="I58" s="211">
        <v>0</v>
      </c>
      <c r="J58" s="213">
        <v>240</v>
      </c>
      <c r="K58" s="61" t="s">
        <v>55</v>
      </c>
    </row>
    <row r="59" spans="2:11">
      <c r="B59" s="205" t="s">
        <v>146</v>
      </c>
      <c r="C59" s="205" t="s">
        <v>28</v>
      </c>
      <c r="D59" s="205" t="s">
        <v>322</v>
      </c>
      <c r="E59" s="205" t="s">
        <v>147</v>
      </c>
      <c r="F59" s="206">
        <v>137</v>
      </c>
      <c r="G59" s="206">
        <v>79</v>
      </c>
      <c r="H59" s="209">
        <v>0.36574074074074076</v>
      </c>
      <c r="I59" s="211">
        <v>0</v>
      </c>
      <c r="J59" s="213">
        <v>216</v>
      </c>
      <c r="K59" s="61" t="s">
        <v>55</v>
      </c>
    </row>
    <row r="60" spans="2:11">
      <c r="B60" s="205" t="s">
        <v>148</v>
      </c>
      <c r="C60" s="205" t="s">
        <v>28</v>
      </c>
      <c r="D60" s="205" t="s">
        <v>322</v>
      </c>
      <c r="E60" s="205" t="s">
        <v>149</v>
      </c>
      <c r="F60" s="206">
        <v>247</v>
      </c>
      <c r="G60" s="206">
        <v>17</v>
      </c>
      <c r="H60" s="209">
        <v>6.4393939393939392E-2</v>
      </c>
      <c r="I60" s="211">
        <v>0</v>
      </c>
      <c r="J60" s="213">
        <v>264</v>
      </c>
      <c r="K60" s="61" t="s">
        <v>55</v>
      </c>
    </row>
    <row r="61" spans="2:11">
      <c r="B61" s="205" t="s">
        <v>150</v>
      </c>
      <c r="C61" s="205" t="s">
        <v>28</v>
      </c>
      <c r="D61" s="205" t="s">
        <v>322</v>
      </c>
      <c r="E61" s="205" t="s">
        <v>151</v>
      </c>
      <c r="F61" s="206">
        <v>90</v>
      </c>
      <c r="G61" s="206">
        <v>166</v>
      </c>
      <c r="H61" s="209">
        <v>0.6484375</v>
      </c>
      <c r="I61" s="211">
        <v>0</v>
      </c>
      <c r="J61" s="213">
        <v>256</v>
      </c>
      <c r="K61" s="61" t="s">
        <v>55</v>
      </c>
    </row>
    <row r="62" spans="2:11">
      <c r="B62" s="205" t="s">
        <v>152</v>
      </c>
      <c r="C62" s="205" t="s">
        <v>28</v>
      </c>
      <c r="D62" s="205" t="s">
        <v>322</v>
      </c>
      <c r="E62" s="205" t="s">
        <v>153</v>
      </c>
      <c r="F62" s="206">
        <v>90</v>
      </c>
      <c r="G62" s="206">
        <v>166</v>
      </c>
      <c r="H62" s="209">
        <v>0.6484375</v>
      </c>
      <c r="I62" s="211">
        <v>0</v>
      </c>
      <c r="J62" s="213">
        <v>256</v>
      </c>
      <c r="K62" s="61" t="s">
        <v>55</v>
      </c>
    </row>
    <row r="63" spans="2:11">
      <c r="B63" s="205" t="s">
        <v>154</v>
      </c>
      <c r="C63" s="205" t="s">
        <v>28</v>
      </c>
      <c r="D63" s="205" t="s">
        <v>323</v>
      </c>
      <c r="E63" s="205" t="s">
        <v>155</v>
      </c>
      <c r="F63" s="206">
        <v>73</v>
      </c>
      <c r="G63" s="206">
        <v>107</v>
      </c>
      <c r="H63" s="209">
        <v>0.59444444444444444</v>
      </c>
      <c r="I63" s="211">
        <v>0</v>
      </c>
      <c r="J63" s="213">
        <v>180</v>
      </c>
      <c r="K63" s="61" t="s">
        <v>68</v>
      </c>
    </row>
    <row r="64" spans="2:11">
      <c r="B64" s="205" t="s">
        <v>156</v>
      </c>
      <c r="C64" s="205" t="s">
        <v>28</v>
      </c>
      <c r="D64" s="205" t="s">
        <v>323</v>
      </c>
      <c r="E64" s="205" t="s">
        <v>157</v>
      </c>
      <c r="F64" s="206">
        <v>70</v>
      </c>
      <c r="G64" s="206">
        <v>109</v>
      </c>
      <c r="H64" s="209">
        <v>0.60555555555555551</v>
      </c>
      <c r="I64" s="211">
        <v>1</v>
      </c>
      <c r="J64" s="213">
        <v>180</v>
      </c>
      <c r="K64" s="61" t="s">
        <v>68</v>
      </c>
    </row>
    <row r="65" spans="2:11">
      <c r="B65" s="205" t="s">
        <v>406</v>
      </c>
      <c r="C65" s="212" t="s">
        <v>407</v>
      </c>
      <c r="D65" s="212" t="s">
        <v>405</v>
      </c>
      <c r="E65" s="212" t="s">
        <v>408</v>
      </c>
      <c r="F65" s="206">
        <v>41</v>
      </c>
      <c r="G65" s="206">
        <v>7</v>
      </c>
      <c r="H65" s="209">
        <v>0.14583333333333334</v>
      </c>
      <c r="I65" s="211">
        <v>0</v>
      </c>
      <c r="J65" s="213">
        <v>48</v>
      </c>
      <c r="K65" s="61" t="s">
        <v>55</v>
      </c>
    </row>
    <row r="66" spans="2:11">
      <c r="B66" s="205" t="s">
        <v>411</v>
      </c>
      <c r="C66" s="212" t="s">
        <v>407</v>
      </c>
      <c r="D66" s="212" t="s">
        <v>405</v>
      </c>
      <c r="E66" s="212" t="s">
        <v>412</v>
      </c>
      <c r="F66" s="206">
        <v>48</v>
      </c>
      <c r="G66" s="206">
        <v>0</v>
      </c>
      <c r="H66" s="209">
        <v>0</v>
      </c>
      <c r="I66" s="211">
        <v>0</v>
      </c>
      <c r="J66" s="213">
        <v>48</v>
      </c>
      <c r="K66" s="61" t="s">
        <v>55</v>
      </c>
    </row>
    <row r="67" spans="2:11">
      <c r="B67" s="205" t="s">
        <v>415</v>
      </c>
      <c r="C67" s="212" t="s">
        <v>407</v>
      </c>
      <c r="D67" s="212" t="s">
        <v>405</v>
      </c>
      <c r="E67" s="212" t="s">
        <v>416</v>
      </c>
      <c r="F67" s="206">
        <v>44</v>
      </c>
      <c r="G67" s="206">
        <v>4</v>
      </c>
      <c r="H67" s="209">
        <v>8.3333333333333329E-2</v>
      </c>
      <c r="I67" s="211">
        <v>0</v>
      </c>
      <c r="J67" s="213">
        <v>48</v>
      </c>
      <c r="K67" s="61" t="s">
        <v>55</v>
      </c>
    </row>
    <row r="68" spans="2:11">
      <c r="B68" s="205" t="s">
        <v>419</v>
      </c>
      <c r="C68" s="212" t="s">
        <v>407</v>
      </c>
      <c r="D68" s="212" t="s">
        <v>405</v>
      </c>
      <c r="E68" s="212" t="s">
        <v>420</v>
      </c>
      <c r="F68" s="206">
        <v>30</v>
      </c>
      <c r="G68" s="206">
        <v>18</v>
      </c>
      <c r="H68" s="209">
        <v>0.375</v>
      </c>
      <c r="I68" s="211">
        <v>0</v>
      </c>
      <c r="J68" s="213">
        <v>48</v>
      </c>
      <c r="K68" s="61" t="s">
        <v>55</v>
      </c>
    </row>
    <row r="69" spans="2:11">
      <c r="B69" s="205" t="s">
        <v>448</v>
      </c>
      <c r="C69" s="212" t="s">
        <v>407</v>
      </c>
      <c r="D69" s="212" t="s">
        <v>444</v>
      </c>
      <c r="E69" s="212" t="s">
        <v>449</v>
      </c>
      <c r="F69" s="206">
        <v>4</v>
      </c>
      <c r="G69" s="206">
        <v>44</v>
      </c>
      <c r="H69" s="209">
        <v>0.91666666666666663</v>
      </c>
      <c r="I69" s="211">
        <v>0</v>
      </c>
      <c r="J69" s="213">
        <v>48</v>
      </c>
      <c r="K69" s="61" t="s">
        <v>55</v>
      </c>
    </row>
    <row r="70" spans="2:11">
      <c r="B70" s="205" t="s">
        <v>450</v>
      </c>
      <c r="C70" s="212" t="s">
        <v>407</v>
      </c>
      <c r="D70" s="212" t="s">
        <v>444</v>
      </c>
      <c r="E70" s="212" t="s">
        <v>451</v>
      </c>
      <c r="F70" s="206">
        <v>8</v>
      </c>
      <c r="G70" s="206">
        <v>40</v>
      </c>
      <c r="H70" s="209">
        <v>0.83333333333333337</v>
      </c>
      <c r="I70" s="211">
        <v>0</v>
      </c>
      <c r="J70" s="213">
        <v>48</v>
      </c>
      <c r="K70" s="61" t="s">
        <v>55</v>
      </c>
    </row>
    <row r="71" spans="2:11">
      <c r="B71" s="205" t="s">
        <v>409</v>
      </c>
      <c r="C71" s="212" t="s">
        <v>407</v>
      </c>
      <c r="D71" s="212" t="s">
        <v>405</v>
      </c>
      <c r="E71" s="212" t="s">
        <v>410</v>
      </c>
      <c r="F71" s="206">
        <v>42</v>
      </c>
      <c r="G71" s="206">
        <v>6</v>
      </c>
      <c r="H71" s="209">
        <v>0.125</v>
      </c>
      <c r="I71" s="211">
        <v>0</v>
      </c>
      <c r="J71" s="213">
        <v>48</v>
      </c>
      <c r="K71" s="61" t="s">
        <v>55</v>
      </c>
    </row>
    <row r="72" spans="2:11">
      <c r="B72" s="205" t="s">
        <v>413</v>
      </c>
      <c r="C72" s="212" t="s">
        <v>407</v>
      </c>
      <c r="D72" s="212" t="s">
        <v>405</v>
      </c>
      <c r="E72" s="212" t="s">
        <v>414</v>
      </c>
      <c r="F72" s="206">
        <v>48</v>
      </c>
      <c r="G72" s="206">
        <v>0</v>
      </c>
      <c r="H72" s="209">
        <v>0</v>
      </c>
      <c r="I72" s="211">
        <v>0</v>
      </c>
      <c r="J72" s="213">
        <v>48</v>
      </c>
      <c r="K72" s="61" t="s">
        <v>55</v>
      </c>
    </row>
    <row r="73" spans="2:11">
      <c r="B73" s="205" t="s">
        <v>417</v>
      </c>
      <c r="C73" s="212" t="s">
        <v>407</v>
      </c>
      <c r="D73" s="212" t="s">
        <v>405</v>
      </c>
      <c r="E73" s="212" t="s">
        <v>418</v>
      </c>
      <c r="F73" s="206">
        <v>44</v>
      </c>
      <c r="G73" s="206">
        <v>4</v>
      </c>
      <c r="H73" s="209">
        <v>8.3333333333333329E-2</v>
      </c>
      <c r="I73" s="211">
        <v>0</v>
      </c>
      <c r="J73" s="213">
        <v>48</v>
      </c>
      <c r="K73" s="61" t="s">
        <v>55</v>
      </c>
    </row>
    <row r="74" spans="2:11">
      <c r="B74" s="205" t="s">
        <v>421</v>
      </c>
      <c r="C74" s="212" t="s">
        <v>407</v>
      </c>
      <c r="D74" s="212" t="s">
        <v>405</v>
      </c>
      <c r="E74" s="212" t="s">
        <v>422</v>
      </c>
      <c r="F74" s="206">
        <v>31</v>
      </c>
      <c r="G74" s="206">
        <v>17</v>
      </c>
      <c r="H74" s="209">
        <v>0.35416666666666669</v>
      </c>
      <c r="I74" s="211">
        <v>0</v>
      </c>
      <c r="J74" s="213">
        <v>48</v>
      </c>
      <c r="K74" s="61" t="s">
        <v>55</v>
      </c>
    </row>
    <row r="75" spans="2:11">
      <c r="B75" s="205" t="s">
        <v>443</v>
      </c>
      <c r="C75" s="212" t="s">
        <v>407</v>
      </c>
      <c r="D75" s="212" t="s">
        <v>444</v>
      </c>
      <c r="E75" s="212" t="s">
        <v>445</v>
      </c>
      <c r="F75" s="206">
        <v>4</v>
      </c>
      <c r="G75" s="206">
        <v>44</v>
      </c>
      <c r="H75" s="209">
        <v>0.91666666666666663</v>
      </c>
      <c r="I75" s="211">
        <v>0</v>
      </c>
      <c r="J75" s="213">
        <v>48</v>
      </c>
      <c r="K75" s="61" t="s">
        <v>55</v>
      </c>
    </row>
    <row r="76" spans="2:11">
      <c r="B76" s="205" t="s">
        <v>446</v>
      </c>
      <c r="C76" s="212" t="s">
        <v>407</v>
      </c>
      <c r="D76" s="212" t="s">
        <v>444</v>
      </c>
      <c r="E76" s="212" t="s">
        <v>447</v>
      </c>
      <c r="F76" s="206">
        <v>8</v>
      </c>
      <c r="G76" s="206">
        <v>40</v>
      </c>
      <c r="H76" s="209">
        <v>0.83333333333333337</v>
      </c>
      <c r="I76" s="211">
        <v>0</v>
      </c>
      <c r="J76" s="213">
        <v>48</v>
      </c>
      <c r="K76" s="61" t="s">
        <v>55</v>
      </c>
    </row>
    <row r="77" spans="2:11" ht="15">
      <c r="B77" s="50"/>
      <c r="C77" s="77"/>
      <c r="D77" s="77"/>
      <c r="E77" s="75"/>
      <c r="F77" s="79"/>
      <c r="G77" s="79"/>
      <c r="H77" s="76"/>
      <c r="I77" s="79"/>
      <c r="J77" s="79"/>
      <c r="K77" s="61"/>
    </row>
    <row r="78" spans="2:11" ht="15">
      <c r="B78" s="50"/>
      <c r="C78" s="77"/>
      <c r="D78" s="77"/>
      <c r="E78" s="75"/>
      <c r="F78" s="79"/>
      <c r="G78" s="79"/>
      <c r="H78" s="76"/>
      <c r="I78" s="79"/>
      <c r="J78" s="79"/>
      <c r="K78" s="61"/>
    </row>
    <row r="79" spans="2:11" ht="15">
      <c r="B79" s="50"/>
      <c r="C79" s="77"/>
      <c r="D79" s="77"/>
      <c r="E79" s="75"/>
      <c r="F79" s="79"/>
      <c r="G79" s="79"/>
      <c r="H79" s="76"/>
      <c r="I79" s="79"/>
      <c r="J79" s="79"/>
      <c r="K79" s="61"/>
    </row>
    <row r="80" spans="2:11" ht="15">
      <c r="B80" s="50"/>
      <c r="C80" s="77"/>
      <c r="D80" s="77"/>
      <c r="E80" s="75"/>
      <c r="F80" s="79"/>
      <c r="G80" s="79"/>
      <c r="H80" s="76"/>
      <c r="I80" s="79"/>
      <c r="J80" s="79"/>
      <c r="K80" s="61"/>
    </row>
    <row r="81" spans="2:11" ht="15">
      <c r="B81" s="50"/>
      <c r="C81" s="77"/>
      <c r="D81" s="77"/>
      <c r="E81" s="75"/>
      <c r="F81" s="79"/>
      <c r="G81" s="79"/>
      <c r="H81" s="76"/>
      <c r="I81" s="79"/>
      <c r="J81" s="79"/>
      <c r="K81" s="61"/>
    </row>
    <row r="82" spans="2:11" ht="15">
      <c r="B82" s="50"/>
      <c r="C82" s="77"/>
      <c r="D82" s="77"/>
      <c r="E82" s="75"/>
      <c r="F82" s="79"/>
      <c r="G82" s="79"/>
      <c r="H82" s="76"/>
      <c r="I82" s="79"/>
      <c r="J82" s="79"/>
      <c r="K82" s="61"/>
    </row>
    <row r="83" spans="2:11" ht="15.75" thickBot="1">
      <c r="B83" s="52"/>
      <c r="C83" s="58"/>
      <c r="D83" s="58"/>
      <c r="E83" s="55"/>
      <c r="F83" s="63"/>
      <c r="G83" s="63"/>
      <c r="H83" s="59"/>
      <c r="I83" s="63"/>
      <c r="J83" s="63"/>
      <c r="K83" s="60"/>
    </row>
    <row r="84" spans="2:11" ht="21" customHeight="1" thickBot="1">
      <c r="B84" s="200" t="s">
        <v>8</v>
      </c>
      <c r="C84" s="201"/>
      <c r="D84" s="201"/>
      <c r="E84" s="104"/>
      <c r="F84" s="202" t="s">
        <v>4</v>
      </c>
      <c r="G84" s="202"/>
      <c r="H84" s="202"/>
      <c r="I84" s="202"/>
      <c r="J84" s="203"/>
      <c r="K84" s="97" t="s">
        <v>15</v>
      </c>
    </row>
    <row r="85" spans="2:11" ht="15">
      <c r="B85" s="110" t="s">
        <v>158</v>
      </c>
      <c r="C85" s="111" t="s">
        <v>14</v>
      </c>
      <c r="D85" s="111" t="s">
        <v>72</v>
      </c>
      <c r="E85" s="68" t="s">
        <v>159</v>
      </c>
      <c r="F85" s="135">
        <v>52</v>
      </c>
      <c r="G85" s="135">
        <v>44</v>
      </c>
      <c r="H85" s="136">
        <v>0.45833333333333331</v>
      </c>
      <c r="I85" s="135">
        <v>0</v>
      </c>
      <c r="J85" s="135">
        <v>96</v>
      </c>
      <c r="K85" s="94" t="s">
        <v>321</v>
      </c>
    </row>
    <row r="86" spans="2:11" ht="15">
      <c r="B86" s="45" t="s">
        <v>160</v>
      </c>
      <c r="C86" s="71" t="s">
        <v>14</v>
      </c>
      <c r="D86" s="71" t="s">
        <v>72</v>
      </c>
      <c r="E86" s="75" t="s">
        <v>161</v>
      </c>
      <c r="F86" s="62">
        <v>51</v>
      </c>
      <c r="G86" s="62">
        <v>45</v>
      </c>
      <c r="H86" s="57">
        <v>0.46875</v>
      </c>
      <c r="I86" s="62">
        <v>0</v>
      </c>
      <c r="J86" s="62">
        <v>96</v>
      </c>
      <c r="K86" s="94" t="s">
        <v>321</v>
      </c>
    </row>
    <row r="87" spans="2:11" ht="15">
      <c r="B87" s="45" t="s">
        <v>162</v>
      </c>
      <c r="C87" s="71" t="s">
        <v>14</v>
      </c>
      <c r="D87" s="71" t="s">
        <v>72</v>
      </c>
      <c r="E87" s="75" t="s">
        <v>163</v>
      </c>
      <c r="F87" s="62">
        <v>36</v>
      </c>
      <c r="G87" s="62">
        <v>68</v>
      </c>
      <c r="H87" s="57">
        <v>0.65384615384615385</v>
      </c>
      <c r="I87" s="62">
        <v>0</v>
      </c>
      <c r="J87" s="62">
        <v>104</v>
      </c>
      <c r="K87" s="94" t="s">
        <v>321</v>
      </c>
    </row>
    <row r="88" spans="2:11" ht="15">
      <c r="B88" s="45" t="s">
        <v>164</v>
      </c>
      <c r="C88" s="71" t="s">
        <v>14</v>
      </c>
      <c r="D88" s="71" t="s">
        <v>72</v>
      </c>
      <c r="E88" s="75" t="s">
        <v>165</v>
      </c>
      <c r="F88" s="62">
        <v>36</v>
      </c>
      <c r="G88" s="62">
        <v>68</v>
      </c>
      <c r="H88" s="57">
        <v>0.65384615384615385</v>
      </c>
      <c r="I88" s="62">
        <v>0</v>
      </c>
      <c r="J88" s="62">
        <v>104</v>
      </c>
      <c r="K88" s="94" t="s">
        <v>321</v>
      </c>
    </row>
    <row r="89" spans="2:11" ht="15">
      <c r="B89" s="45" t="s">
        <v>166</v>
      </c>
      <c r="C89" s="71" t="s">
        <v>14</v>
      </c>
      <c r="D89" s="71" t="s">
        <v>72</v>
      </c>
      <c r="E89" s="75" t="s">
        <v>167</v>
      </c>
      <c r="F89" s="62">
        <v>19</v>
      </c>
      <c r="G89" s="62">
        <v>85</v>
      </c>
      <c r="H89" s="57">
        <v>0.81730769230769229</v>
      </c>
      <c r="I89" s="62">
        <v>0</v>
      </c>
      <c r="J89" s="62">
        <v>104</v>
      </c>
      <c r="K89" s="94" t="s">
        <v>321</v>
      </c>
    </row>
    <row r="90" spans="2:11" ht="15">
      <c r="B90" s="45" t="s">
        <v>168</v>
      </c>
      <c r="C90" s="71" t="s">
        <v>14</v>
      </c>
      <c r="D90" s="71" t="s">
        <v>72</v>
      </c>
      <c r="E90" s="75" t="s">
        <v>169</v>
      </c>
      <c r="F90" s="62">
        <v>18</v>
      </c>
      <c r="G90" s="62">
        <v>86</v>
      </c>
      <c r="H90" s="57">
        <v>0.82692307692307687</v>
      </c>
      <c r="I90" s="62">
        <v>0</v>
      </c>
      <c r="J90" s="62">
        <v>104</v>
      </c>
      <c r="K90" s="94" t="s">
        <v>321</v>
      </c>
    </row>
    <row r="91" spans="2:11" ht="15">
      <c r="B91" s="69" t="s">
        <v>170</v>
      </c>
      <c r="C91" s="72" t="s">
        <v>14</v>
      </c>
      <c r="D91" s="72" t="s">
        <v>72</v>
      </c>
      <c r="E91" s="74" t="s">
        <v>171</v>
      </c>
      <c r="F91" s="62">
        <v>105</v>
      </c>
      <c r="G91" s="62">
        <v>35</v>
      </c>
      <c r="H91" s="57">
        <v>0.25</v>
      </c>
      <c r="I91" s="62">
        <v>0</v>
      </c>
      <c r="J91" s="62">
        <v>140</v>
      </c>
      <c r="K91" s="94" t="s">
        <v>321</v>
      </c>
    </row>
    <row r="92" spans="2:11" ht="15">
      <c r="B92" s="69" t="s">
        <v>172</v>
      </c>
      <c r="C92" s="72" t="s">
        <v>14</v>
      </c>
      <c r="D92" s="72" t="s">
        <v>72</v>
      </c>
      <c r="E92" s="74" t="s">
        <v>173</v>
      </c>
      <c r="F92" s="62">
        <v>88</v>
      </c>
      <c r="G92" s="62">
        <v>52</v>
      </c>
      <c r="H92" s="57">
        <v>0.37142857142857144</v>
      </c>
      <c r="I92" s="62">
        <v>0</v>
      </c>
      <c r="J92" s="62">
        <v>140</v>
      </c>
      <c r="K92" s="94" t="s">
        <v>321</v>
      </c>
    </row>
    <row r="93" spans="2:11" ht="15">
      <c r="B93" s="69" t="s">
        <v>174</v>
      </c>
      <c r="C93" s="72" t="s">
        <v>14</v>
      </c>
      <c r="D93" s="72" t="s">
        <v>72</v>
      </c>
      <c r="E93" s="74" t="s">
        <v>175</v>
      </c>
      <c r="F93" s="62">
        <v>16</v>
      </c>
      <c r="G93" s="62">
        <v>124</v>
      </c>
      <c r="H93" s="57">
        <v>0.88571428571428568</v>
      </c>
      <c r="I93" s="62">
        <v>0</v>
      </c>
      <c r="J93" s="62">
        <v>140</v>
      </c>
      <c r="K93" s="94" t="s">
        <v>321</v>
      </c>
    </row>
    <row r="94" spans="2:11" ht="15">
      <c r="B94" s="69" t="s">
        <v>176</v>
      </c>
      <c r="C94" s="72" t="s">
        <v>14</v>
      </c>
      <c r="D94" s="72" t="s">
        <v>72</v>
      </c>
      <c r="E94" s="66" t="s">
        <v>177</v>
      </c>
      <c r="F94" s="62">
        <v>17</v>
      </c>
      <c r="G94" s="62">
        <v>123</v>
      </c>
      <c r="H94" s="57">
        <v>0.87857142857142856</v>
      </c>
      <c r="I94" s="62">
        <v>0</v>
      </c>
      <c r="J94" s="62">
        <v>140</v>
      </c>
      <c r="K94" s="94" t="s">
        <v>321</v>
      </c>
    </row>
    <row r="95" spans="2:11" ht="15">
      <c r="B95" s="69" t="s">
        <v>178</v>
      </c>
      <c r="C95" s="72" t="s">
        <v>14</v>
      </c>
      <c r="D95" s="72" t="s">
        <v>72</v>
      </c>
      <c r="E95" s="74" t="s">
        <v>179</v>
      </c>
      <c r="F95" s="62">
        <v>119</v>
      </c>
      <c r="G95" s="62">
        <v>21</v>
      </c>
      <c r="H95" s="57">
        <v>0.15</v>
      </c>
      <c r="I95" s="62">
        <v>0</v>
      </c>
      <c r="J95" s="62">
        <v>140</v>
      </c>
      <c r="K95" s="94" t="s">
        <v>321</v>
      </c>
    </row>
    <row r="96" spans="2:11" ht="15">
      <c r="B96" s="69" t="s">
        <v>180</v>
      </c>
      <c r="C96" s="72" t="s">
        <v>14</v>
      </c>
      <c r="D96" s="72" t="s">
        <v>72</v>
      </c>
      <c r="E96" s="74" t="s">
        <v>181</v>
      </c>
      <c r="F96" s="62">
        <v>131</v>
      </c>
      <c r="G96" s="62">
        <v>9</v>
      </c>
      <c r="H96" s="57">
        <v>6.4285714285714279E-2</v>
      </c>
      <c r="I96" s="62">
        <v>0</v>
      </c>
      <c r="J96" s="62">
        <v>140</v>
      </c>
      <c r="K96" s="94" t="s">
        <v>321</v>
      </c>
    </row>
    <row r="97" spans="2:11" ht="15">
      <c r="B97" s="45" t="s">
        <v>182</v>
      </c>
      <c r="C97" s="71" t="s">
        <v>14</v>
      </c>
      <c r="D97" s="71" t="s">
        <v>72</v>
      </c>
      <c r="E97" s="75" t="s">
        <v>183</v>
      </c>
      <c r="F97" s="62">
        <v>43</v>
      </c>
      <c r="G97" s="62">
        <v>85</v>
      </c>
      <c r="H97" s="57">
        <v>0.6640625</v>
      </c>
      <c r="I97" s="62">
        <v>0</v>
      </c>
      <c r="J97" s="62">
        <v>128</v>
      </c>
      <c r="K97" s="94" t="s">
        <v>321</v>
      </c>
    </row>
    <row r="98" spans="2:11" ht="15">
      <c r="B98" s="45" t="s">
        <v>184</v>
      </c>
      <c r="C98" s="71" t="s">
        <v>14</v>
      </c>
      <c r="D98" s="71" t="s">
        <v>72</v>
      </c>
      <c r="E98" s="75" t="s">
        <v>185</v>
      </c>
      <c r="F98" s="62">
        <v>43</v>
      </c>
      <c r="G98" s="62">
        <v>85</v>
      </c>
      <c r="H98" s="57">
        <v>0.6640625</v>
      </c>
      <c r="I98" s="62">
        <v>0</v>
      </c>
      <c r="J98" s="62">
        <v>128</v>
      </c>
      <c r="K98" s="94" t="s">
        <v>321</v>
      </c>
    </row>
    <row r="99" spans="2:11" ht="15">
      <c r="B99" s="45" t="s">
        <v>186</v>
      </c>
      <c r="C99" s="71" t="s">
        <v>14</v>
      </c>
      <c r="D99" s="71" t="s">
        <v>72</v>
      </c>
      <c r="E99" s="75" t="s">
        <v>187</v>
      </c>
      <c r="F99" s="62">
        <v>55</v>
      </c>
      <c r="G99" s="62">
        <v>73</v>
      </c>
      <c r="H99" s="57">
        <v>0.5703125</v>
      </c>
      <c r="I99" s="62">
        <v>0</v>
      </c>
      <c r="J99" s="62">
        <v>128</v>
      </c>
      <c r="K99" s="94" t="s">
        <v>321</v>
      </c>
    </row>
    <row r="100" spans="2:11" ht="15">
      <c r="B100" s="45" t="s">
        <v>188</v>
      </c>
      <c r="C100" s="71" t="s">
        <v>14</v>
      </c>
      <c r="D100" s="71" t="s">
        <v>72</v>
      </c>
      <c r="E100" s="75" t="s">
        <v>189</v>
      </c>
      <c r="F100" s="62">
        <v>55</v>
      </c>
      <c r="G100" s="62">
        <v>73</v>
      </c>
      <c r="H100" s="57">
        <v>0.5703125</v>
      </c>
      <c r="I100" s="62">
        <v>0</v>
      </c>
      <c r="J100" s="62">
        <v>128</v>
      </c>
      <c r="K100" s="94" t="s">
        <v>321</v>
      </c>
    </row>
    <row r="101" spans="2:11" ht="15">
      <c r="B101" s="45" t="s">
        <v>190</v>
      </c>
      <c r="C101" s="71" t="s">
        <v>14</v>
      </c>
      <c r="D101" s="71" t="s">
        <v>72</v>
      </c>
      <c r="E101" s="75" t="s">
        <v>191</v>
      </c>
      <c r="F101" s="62">
        <v>16</v>
      </c>
      <c r="G101" s="62">
        <v>112</v>
      </c>
      <c r="H101" s="57">
        <v>0.875</v>
      </c>
      <c r="I101" s="62">
        <v>0</v>
      </c>
      <c r="J101" s="62">
        <v>128</v>
      </c>
      <c r="K101" s="94" t="s">
        <v>321</v>
      </c>
    </row>
    <row r="102" spans="2:11" ht="15">
      <c r="B102" s="45" t="s">
        <v>192</v>
      </c>
      <c r="C102" s="71" t="s">
        <v>14</v>
      </c>
      <c r="D102" s="71" t="s">
        <v>72</v>
      </c>
      <c r="E102" s="75" t="s">
        <v>193</v>
      </c>
      <c r="F102" s="62">
        <v>16</v>
      </c>
      <c r="G102" s="62">
        <v>112</v>
      </c>
      <c r="H102" s="57">
        <v>0.875</v>
      </c>
      <c r="I102" s="62">
        <v>0</v>
      </c>
      <c r="J102" s="62">
        <v>128</v>
      </c>
      <c r="K102" s="94" t="s">
        <v>321</v>
      </c>
    </row>
    <row r="103" spans="2:11" ht="15">
      <c r="B103" s="45" t="s">
        <v>194</v>
      </c>
      <c r="C103" s="73" t="s">
        <v>81</v>
      </c>
      <c r="D103" s="71" t="s">
        <v>72</v>
      </c>
      <c r="E103" s="71" t="s">
        <v>195</v>
      </c>
      <c r="F103" s="62"/>
      <c r="G103" s="62"/>
      <c r="H103" s="57"/>
      <c r="I103" s="62">
        <v>0</v>
      </c>
      <c r="J103" s="62"/>
      <c r="K103" s="94" t="s">
        <v>321</v>
      </c>
    </row>
    <row r="104" spans="2:11" ht="15">
      <c r="B104" s="45" t="s">
        <v>196</v>
      </c>
      <c r="C104" s="73" t="s">
        <v>81</v>
      </c>
      <c r="D104" s="71" t="s">
        <v>72</v>
      </c>
      <c r="E104" s="71" t="s">
        <v>197</v>
      </c>
      <c r="F104" s="62"/>
      <c r="G104" s="62"/>
      <c r="H104" s="57"/>
      <c r="I104" s="62">
        <v>0</v>
      </c>
      <c r="J104" s="62"/>
      <c r="K104" s="94" t="s">
        <v>321</v>
      </c>
    </row>
    <row r="105" spans="2:11" ht="15">
      <c r="B105" s="45" t="s">
        <v>198</v>
      </c>
      <c r="C105" s="73" t="s">
        <v>81</v>
      </c>
      <c r="D105" s="71" t="s">
        <v>72</v>
      </c>
      <c r="E105" s="71" t="s">
        <v>199</v>
      </c>
      <c r="F105" s="62"/>
      <c r="G105" s="62"/>
      <c r="H105" s="57"/>
      <c r="I105" s="62">
        <v>0</v>
      </c>
      <c r="J105" s="62"/>
      <c r="K105" s="94" t="s">
        <v>321</v>
      </c>
    </row>
    <row r="106" spans="2:11" ht="15.75" thickBot="1">
      <c r="B106" s="44" t="s">
        <v>200</v>
      </c>
      <c r="C106" s="43" t="s">
        <v>81</v>
      </c>
      <c r="D106" s="42" t="s">
        <v>72</v>
      </c>
      <c r="E106" s="42" t="s">
        <v>201</v>
      </c>
      <c r="F106" s="54"/>
      <c r="G106" s="54"/>
      <c r="H106" s="53"/>
      <c r="I106" s="54">
        <v>0</v>
      </c>
      <c r="J106" s="54"/>
      <c r="K106" s="100" t="s">
        <v>321</v>
      </c>
    </row>
    <row r="108" spans="2:11" ht="13.5" thickBot="1"/>
    <row r="109" spans="2:11" ht="21" thickBot="1">
      <c r="B109" s="193" t="s">
        <v>285</v>
      </c>
      <c r="C109" s="194"/>
      <c r="D109" s="194"/>
      <c r="E109" s="194"/>
      <c r="F109" s="194"/>
      <c r="G109" s="194"/>
      <c r="H109" s="194"/>
      <c r="I109" s="194"/>
      <c r="J109" s="194"/>
      <c r="K109" s="195"/>
    </row>
    <row r="110" spans="2:11" ht="21" thickBot="1">
      <c r="B110" s="188" t="s">
        <v>27</v>
      </c>
      <c r="C110" s="189"/>
      <c r="D110" s="189"/>
      <c r="E110" s="39"/>
      <c r="F110" s="190" t="s">
        <v>4</v>
      </c>
      <c r="G110" s="191"/>
      <c r="H110" s="191"/>
      <c r="I110" s="191"/>
      <c r="J110" s="192"/>
      <c r="K110" s="138"/>
    </row>
    <row r="111" spans="2:11" ht="25.5">
      <c r="B111" s="130" t="s">
        <v>9</v>
      </c>
      <c r="C111" s="118" t="s">
        <v>3</v>
      </c>
      <c r="D111" s="118" t="s">
        <v>1</v>
      </c>
      <c r="E111" s="118" t="s">
        <v>0</v>
      </c>
      <c r="F111" s="119" t="s">
        <v>10</v>
      </c>
      <c r="G111" s="119" t="s">
        <v>11</v>
      </c>
      <c r="H111" s="119" t="s">
        <v>2</v>
      </c>
      <c r="I111" s="119" t="s">
        <v>12</v>
      </c>
      <c r="J111" s="118" t="s">
        <v>13</v>
      </c>
      <c r="K111" s="120" t="s">
        <v>15</v>
      </c>
    </row>
    <row r="112" spans="2:11">
      <c r="B112" s="251" t="s">
        <v>203</v>
      </c>
      <c r="C112" s="251" t="s">
        <v>28</v>
      </c>
      <c r="D112" s="251" t="s">
        <v>322</v>
      </c>
      <c r="E112" s="251" t="s">
        <v>204</v>
      </c>
      <c r="F112" s="250">
        <v>127</v>
      </c>
      <c r="G112" s="250">
        <v>17</v>
      </c>
      <c r="H112" s="252">
        <v>0.11805555555555555</v>
      </c>
      <c r="I112" s="253">
        <v>0</v>
      </c>
      <c r="J112" s="255">
        <v>144</v>
      </c>
      <c r="K112" s="61" t="s">
        <v>50</v>
      </c>
    </row>
    <row r="113" spans="2:11">
      <c r="B113" s="248" t="s">
        <v>205</v>
      </c>
      <c r="C113" s="248" t="s">
        <v>28</v>
      </c>
      <c r="D113" s="248" t="s">
        <v>322</v>
      </c>
      <c r="E113" s="248" t="s">
        <v>206</v>
      </c>
      <c r="F113" s="249">
        <v>128</v>
      </c>
      <c r="G113" s="249">
        <v>16</v>
      </c>
      <c r="H113" s="252">
        <v>0.1111111111111111</v>
      </c>
      <c r="I113" s="254">
        <v>0</v>
      </c>
      <c r="J113" s="255">
        <v>144</v>
      </c>
      <c r="K113" s="61" t="s">
        <v>50</v>
      </c>
    </row>
    <row r="114" spans="2:11">
      <c r="B114" s="248" t="s">
        <v>207</v>
      </c>
      <c r="C114" s="248" t="s">
        <v>28</v>
      </c>
      <c r="D114" s="248" t="s">
        <v>322</v>
      </c>
      <c r="E114" s="248" t="s">
        <v>208</v>
      </c>
      <c r="F114" s="249">
        <v>113</v>
      </c>
      <c r="G114" s="249">
        <v>19</v>
      </c>
      <c r="H114" s="252">
        <v>0.14393939393939395</v>
      </c>
      <c r="I114" s="254">
        <v>0</v>
      </c>
      <c r="J114" s="255">
        <v>132</v>
      </c>
      <c r="K114" s="61" t="s">
        <v>50</v>
      </c>
    </row>
    <row r="115" spans="2:11">
      <c r="B115" s="248" t="s">
        <v>209</v>
      </c>
      <c r="C115" s="248" t="s">
        <v>28</v>
      </c>
      <c r="D115" s="248" t="s">
        <v>322</v>
      </c>
      <c r="E115" s="248" t="s">
        <v>210</v>
      </c>
      <c r="F115" s="249">
        <v>78</v>
      </c>
      <c r="G115" s="249">
        <v>66</v>
      </c>
      <c r="H115" s="252">
        <v>0.45833333333333331</v>
      </c>
      <c r="I115" s="254">
        <v>0</v>
      </c>
      <c r="J115" s="255">
        <v>144</v>
      </c>
      <c r="K115" s="61" t="s">
        <v>50</v>
      </c>
    </row>
    <row r="116" spans="2:11">
      <c r="B116" s="248" t="s">
        <v>211</v>
      </c>
      <c r="C116" s="248" t="s">
        <v>28</v>
      </c>
      <c r="D116" s="248" t="s">
        <v>322</v>
      </c>
      <c r="E116" s="248" t="s">
        <v>212</v>
      </c>
      <c r="F116" s="249">
        <v>127</v>
      </c>
      <c r="G116" s="249">
        <v>16</v>
      </c>
      <c r="H116" s="252">
        <v>0.1111111111111111</v>
      </c>
      <c r="I116" s="254">
        <v>1</v>
      </c>
      <c r="J116" s="255">
        <v>144</v>
      </c>
      <c r="K116" s="61" t="s">
        <v>50</v>
      </c>
    </row>
    <row r="117" spans="2:11">
      <c r="B117" s="248" t="s">
        <v>213</v>
      </c>
      <c r="C117" s="248" t="s">
        <v>28</v>
      </c>
      <c r="D117" s="248" t="s">
        <v>322</v>
      </c>
      <c r="E117" s="248" t="s">
        <v>214</v>
      </c>
      <c r="F117" s="249">
        <v>128</v>
      </c>
      <c r="G117" s="249">
        <v>16</v>
      </c>
      <c r="H117" s="252">
        <v>0.1111111111111111</v>
      </c>
      <c r="I117" s="254">
        <v>0</v>
      </c>
      <c r="J117" s="255">
        <v>144</v>
      </c>
      <c r="K117" s="61" t="s">
        <v>50</v>
      </c>
    </row>
    <row r="118" spans="2:11">
      <c r="B118" s="248" t="s">
        <v>215</v>
      </c>
      <c r="C118" s="248" t="s">
        <v>28</v>
      </c>
      <c r="D118" s="248" t="s">
        <v>322</v>
      </c>
      <c r="E118" s="248" t="s">
        <v>216</v>
      </c>
      <c r="F118" s="249">
        <v>112</v>
      </c>
      <c r="G118" s="249">
        <v>20</v>
      </c>
      <c r="H118" s="252">
        <v>0.15151515151515152</v>
      </c>
      <c r="I118" s="254">
        <v>0</v>
      </c>
      <c r="J118" s="255">
        <v>132</v>
      </c>
      <c r="K118" s="61" t="s">
        <v>50</v>
      </c>
    </row>
    <row r="119" spans="2:11">
      <c r="B119" s="248" t="s">
        <v>217</v>
      </c>
      <c r="C119" s="248" t="s">
        <v>28</v>
      </c>
      <c r="D119" s="248" t="s">
        <v>322</v>
      </c>
      <c r="E119" s="248" t="s">
        <v>218</v>
      </c>
      <c r="F119" s="249">
        <v>78</v>
      </c>
      <c r="G119" s="249">
        <v>66</v>
      </c>
      <c r="H119" s="252">
        <v>0.45833333333333331</v>
      </c>
      <c r="I119" s="254">
        <v>0</v>
      </c>
      <c r="J119" s="255">
        <v>144</v>
      </c>
      <c r="K119" s="61" t="s">
        <v>50</v>
      </c>
    </row>
    <row r="120" spans="2:11">
      <c r="B120" s="248" t="s">
        <v>219</v>
      </c>
      <c r="C120" s="248" t="s">
        <v>28</v>
      </c>
      <c r="D120" s="248" t="s">
        <v>322</v>
      </c>
      <c r="E120" s="248" t="s">
        <v>220</v>
      </c>
      <c r="F120" s="249">
        <v>108</v>
      </c>
      <c r="G120" s="249">
        <v>12</v>
      </c>
      <c r="H120" s="252">
        <v>0.1</v>
      </c>
      <c r="I120" s="254">
        <v>0</v>
      </c>
      <c r="J120" s="255">
        <v>120</v>
      </c>
      <c r="K120" s="61" t="s">
        <v>44</v>
      </c>
    </row>
    <row r="121" spans="2:11">
      <c r="B121" s="248" t="s">
        <v>221</v>
      </c>
      <c r="C121" s="248" t="s">
        <v>28</v>
      </c>
      <c r="D121" s="248" t="s">
        <v>322</v>
      </c>
      <c r="E121" s="248" t="s">
        <v>222</v>
      </c>
      <c r="F121" s="249">
        <v>107</v>
      </c>
      <c r="G121" s="249">
        <v>13</v>
      </c>
      <c r="H121" s="252">
        <v>0.10833333333333334</v>
      </c>
      <c r="I121" s="254">
        <v>0</v>
      </c>
      <c r="J121" s="255">
        <v>120</v>
      </c>
      <c r="K121" s="61" t="s">
        <v>44</v>
      </c>
    </row>
    <row r="122" spans="2:11">
      <c r="B122" s="248" t="s">
        <v>223</v>
      </c>
      <c r="C122" s="248" t="s">
        <v>28</v>
      </c>
      <c r="D122" s="248" t="s">
        <v>322</v>
      </c>
      <c r="E122" s="248" t="s">
        <v>224</v>
      </c>
      <c r="F122" s="249">
        <v>199</v>
      </c>
      <c r="G122" s="249">
        <v>153</v>
      </c>
      <c r="H122" s="252">
        <v>0.43465909090909088</v>
      </c>
      <c r="I122" s="254">
        <v>0</v>
      </c>
      <c r="J122" s="255">
        <v>352</v>
      </c>
      <c r="K122" s="61" t="s">
        <v>50</v>
      </c>
    </row>
    <row r="123" spans="2:11">
      <c r="B123" s="248" t="s">
        <v>225</v>
      </c>
      <c r="C123" s="248" t="s">
        <v>28</v>
      </c>
      <c r="D123" s="248" t="s">
        <v>322</v>
      </c>
      <c r="E123" s="248" t="s">
        <v>226</v>
      </c>
      <c r="F123" s="249">
        <v>200</v>
      </c>
      <c r="G123" s="249">
        <v>152</v>
      </c>
      <c r="H123" s="252">
        <v>0.43181818181818182</v>
      </c>
      <c r="I123" s="254">
        <v>0</v>
      </c>
      <c r="J123" s="255">
        <v>352</v>
      </c>
      <c r="K123" s="61" t="s">
        <v>50</v>
      </c>
    </row>
    <row r="124" spans="2:11">
      <c r="B124" s="248" t="s">
        <v>324</v>
      </c>
      <c r="C124" s="248" t="s">
        <v>28</v>
      </c>
      <c r="D124" s="248" t="s">
        <v>322</v>
      </c>
      <c r="E124" s="248" t="s">
        <v>325</v>
      </c>
      <c r="F124" s="249">
        <v>133</v>
      </c>
      <c r="G124" s="249">
        <v>123</v>
      </c>
      <c r="H124" s="252">
        <v>0.48046875</v>
      </c>
      <c r="I124" s="254">
        <v>0</v>
      </c>
      <c r="J124" s="255">
        <v>256</v>
      </c>
      <c r="K124" s="61" t="s">
        <v>55</v>
      </c>
    </row>
    <row r="125" spans="2:11">
      <c r="B125" s="248" t="s">
        <v>326</v>
      </c>
      <c r="C125" s="248" t="s">
        <v>28</v>
      </c>
      <c r="D125" s="248" t="s">
        <v>322</v>
      </c>
      <c r="E125" s="248" t="s">
        <v>327</v>
      </c>
      <c r="F125" s="249">
        <v>133</v>
      </c>
      <c r="G125" s="249">
        <v>123</v>
      </c>
      <c r="H125" s="252">
        <v>0.48046875</v>
      </c>
      <c r="I125" s="254">
        <v>0</v>
      </c>
      <c r="J125" s="255">
        <v>256</v>
      </c>
      <c r="K125" s="61" t="s">
        <v>55</v>
      </c>
    </row>
    <row r="126" spans="2:11">
      <c r="B126" s="248" t="s">
        <v>227</v>
      </c>
      <c r="C126" s="248" t="s">
        <v>28</v>
      </c>
      <c r="D126" s="248" t="s">
        <v>322</v>
      </c>
      <c r="E126" s="248" t="s">
        <v>228</v>
      </c>
      <c r="F126" s="249">
        <v>129</v>
      </c>
      <c r="G126" s="249">
        <v>111</v>
      </c>
      <c r="H126" s="252">
        <v>0.46250000000000002</v>
      </c>
      <c r="I126" s="254">
        <v>0</v>
      </c>
      <c r="J126" s="255">
        <v>240</v>
      </c>
      <c r="K126" s="61" t="s">
        <v>55</v>
      </c>
    </row>
    <row r="127" spans="2:11">
      <c r="B127" s="248" t="s">
        <v>229</v>
      </c>
      <c r="C127" s="248" t="s">
        <v>28</v>
      </c>
      <c r="D127" s="248" t="s">
        <v>322</v>
      </c>
      <c r="E127" s="248" t="s">
        <v>230</v>
      </c>
      <c r="F127" s="249">
        <v>184</v>
      </c>
      <c r="G127" s="249">
        <v>80</v>
      </c>
      <c r="H127" s="252">
        <v>0.30303030303030304</v>
      </c>
      <c r="I127" s="254">
        <v>0</v>
      </c>
      <c r="J127" s="255">
        <v>264</v>
      </c>
      <c r="K127" s="61" t="s">
        <v>55</v>
      </c>
    </row>
    <row r="128" spans="2:11">
      <c r="B128" s="248" t="s">
        <v>231</v>
      </c>
      <c r="C128" s="248" t="s">
        <v>28</v>
      </c>
      <c r="D128" s="248" t="s">
        <v>322</v>
      </c>
      <c r="E128" s="248" t="s">
        <v>232</v>
      </c>
      <c r="F128" s="249">
        <v>102</v>
      </c>
      <c r="G128" s="249">
        <v>66</v>
      </c>
      <c r="H128" s="252">
        <v>0.39285714285714285</v>
      </c>
      <c r="I128" s="254">
        <v>0</v>
      </c>
      <c r="J128" s="255">
        <v>168</v>
      </c>
      <c r="K128" s="61" t="s">
        <v>55</v>
      </c>
    </row>
    <row r="129" spans="2:11">
      <c r="B129" s="248" t="s">
        <v>233</v>
      </c>
      <c r="C129" s="248" t="s">
        <v>28</v>
      </c>
      <c r="D129" s="248" t="s">
        <v>322</v>
      </c>
      <c r="E129" s="248" t="s">
        <v>234</v>
      </c>
      <c r="F129" s="249">
        <v>105</v>
      </c>
      <c r="G129" s="249">
        <v>87</v>
      </c>
      <c r="H129" s="252">
        <v>0.453125</v>
      </c>
      <c r="I129" s="254">
        <v>0</v>
      </c>
      <c r="J129" s="255">
        <v>192</v>
      </c>
      <c r="K129" s="61" t="s">
        <v>55</v>
      </c>
    </row>
    <row r="130" spans="2:11">
      <c r="B130" s="248" t="s">
        <v>235</v>
      </c>
      <c r="C130" s="248" t="s">
        <v>28</v>
      </c>
      <c r="D130" s="248" t="s">
        <v>322</v>
      </c>
      <c r="E130" s="248" t="s">
        <v>236</v>
      </c>
      <c r="F130" s="249">
        <v>138</v>
      </c>
      <c r="G130" s="249">
        <v>102</v>
      </c>
      <c r="H130" s="252">
        <v>0.42499999999999999</v>
      </c>
      <c r="I130" s="254">
        <v>0</v>
      </c>
      <c r="J130" s="255">
        <v>240</v>
      </c>
      <c r="K130" s="61" t="s">
        <v>55</v>
      </c>
    </row>
    <row r="131" spans="2:11">
      <c r="B131" s="248" t="s">
        <v>237</v>
      </c>
      <c r="C131" s="248" t="s">
        <v>28</v>
      </c>
      <c r="D131" s="248" t="s">
        <v>322</v>
      </c>
      <c r="E131" s="248" t="s">
        <v>238</v>
      </c>
      <c r="F131" s="249">
        <v>239</v>
      </c>
      <c r="G131" s="249">
        <v>97</v>
      </c>
      <c r="H131" s="252">
        <v>0.28869047619047616</v>
      </c>
      <c r="I131" s="254">
        <v>0</v>
      </c>
      <c r="J131" s="255">
        <v>336</v>
      </c>
      <c r="K131" s="61" t="s">
        <v>55</v>
      </c>
    </row>
    <row r="132" spans="2:11">
      <c r="B132" s="248" t="s">
        <v>239</v>
      </c>
      <c r="C132" s="248" t="s">
        <v>28</v>
      </c>
      <c r="D132" s="248" t="s">
        <v>322</v>
      </c>
      <c r="E132" s="248" t="s">
        <v>240</v>
      </c>
      <c r="F132" s="249">
        <v>232</v>
      </c>
      <c r="G132" s="249">
        <v>47</v>
      </c>
      <c r="H132" s="252">
        <v>0.16785714285714284</v>
      </c>
      <c r="I132" s="254">
        <v>1</v>
      </c>
      <c r="J132" s="255">
        <v>280</v>
      </c>
      <c r="K132" s="61" t="s">
        <v>55</v>
      </c>
    </row>
    <row r="133" spans="2:11">
      <c r="B133" s="248" t="s">
        <v>241</v>
      </c>
      <c r="C133" s="248" t="s">
        <v>28</v>
      </c>
      <c r="D133" s="248" t="s">
        <v>322</v>
      </c>
      <c r="E133" s="248" t="s">
        <v>242</v>
      </c>
      <c r="F133" s="249">
        <v>129</v>
      </c>
      <c r="G133" s="249">
        <v>111</v>
      </c>
      <c r="H133" s="252">
        <v>0.46250000000000002</v>
      </c>
      <c r="I133" s="254">
        <v>0</v>
      </c>
      <c r="J133" s="255">
        <v>240</v>
      </c>
      <c r="K133" s="61" t="s">
        <v>55</v>
      </c>
    </row>
    <row r="134" spans="2:11">
      <c r="B134" s="248" t="s">
        <v>243</v>
      </c>
      <c r="C134" s="248" t="s">
        <v>28</v>
      </c>
      <c r="D134" s="248" t="s">
        <v>322</v>
      </c>
      <c r="E134" s="248" t="s">
        <v>244</v>
      </c>
      <c r="F134" s="249">
        <v>184</v>
      </c>
      <c r="G134" s="249">
        <v>80</v>
      </c>
      <c r="H134" s="252">
        <v>0.30303030303030304</v>
      </c>
      <c r="I134" s="254">
        <v>0</v>
      </c>
      <c r="J134" s="255">
        <v>264</v>
      </c>
      <c r="K134" s="61" t="s">
        <v>55</v>
      </c>
    </row>
    <row r="135" spans="2:11">
      <c r="B135" s="248" t="s">
        <v>245</v>
      </c>
      <c r="C135" s="248" t="s">
        <v>28</v>
      </c>
      <c r="D135" s="248" t="s">
        <v>322</v>
      </c>
      <c r="E135" s="248" t="s">
        <v>246</v>
      </c>
      <c r="F135" s="249">
        <v>102</v>
      </c>
      <c r="G135" s="249">
        <v>66</v>
      </c>
      <c r="H135" s="252">
        <v>0.39285714285714285</v>
      </c>
      <c r="I135" s="254">
        <v>0</v>
      </c>
      <c r="J135" s="255">
        <v>168</v>
      </c>
      <c r="K135" s="61" t="s">
        <v>55</v>
      </c>
    </row>
    <row r="136" spans="2:11">
      <c r="B136" s="248" t="s">
        <v>247</v>
      </c>
      <c r="C136" s="248" t="s">
        <v>28</v>
      </c>
      <c r="D136" s="248" t="s">
        <v>322</v>
      </c>
      <c r="E136" s="248" t="s">
        <v>248</v>
      </c>
      <c r="F136" s="249">
        <v>104</v>
      </c>
      <c r="G136" s="249">
        <v>88</v>
      </c>
      <c r="H136" s="252">
        <v>0.45833333333333331</v>
      </c>
      <c r="I136" s="254">
        <v>0</v>
      </c>
      <c r="J136" s="255">
        <v>192</v>
      </c>
      <c r="K136" s="61" t="s">
        <v>55</v>
      </c>
    </row>
    <row r="137" spans="2:11">
      <c r="B137" s="248" t="s">
        <v>249</v>
      </c>
      <c r="C137" s="248" t="s">
        <v>28</v>
      </c>
      <c r="D137" s="248" t="s">
        <v>322</v>
      </c>
      <c r="E137" s="248" t="s">
        <v>250</v>
      </c>
      <c r="F137" s="249">
        <v>137</v>
      </c>
      <c r="G137" s="249">
        <v>103</v>
      </c>
      <c r="H137" s="252">
        <v>0.42916666666666664</v>
      </c>
      <c r="I137" s="254">
        <v>0</v>
      </c>
      <c r="J137" s="255">
        <v>240</v>
      </c>
      <c r="K137" s="61" t="s">
        <v>55</v>
      </c>
    </row>
    <row r="138" spans="2:11">
      <c r="B138" s="248" t="s">
        <v>251</v>
      </c>
      <c r="C138" s="248" t="s">
        <v>28</v>
      </c>
      <c r="D138" s="248" t="s">
        <v>322</v>
      </c>
      <c r="E138" s="248" t="s">
        <v>252</v>
      </c>
      <c r="F138" s="249">
        <v>239</v>
      </c>
      <c r="G138" s="249">
        <v>97</v>
      </c>
      <c r="H138" s="252">
        <v>0.28869047619047616</v>
      </c>
      <c r="I138" s="254">
        <v>0</v>
      </c>
      <c r="J138" s="255">
        <v>336</v>
      </c>
      <c r="K138" s="61" t="s">
        <v>55</v>
      </c>
    </row>
    <row r="139" spans="2:11">
      <c r="B139" s="248" t="s">
        <v>253</v>
      </c>
      <c r="C139" s="248" t="s">
        <v>28</v>
      </c>
      <c r="D139" s="248" t="s">
        <v>322</v>
      </c>
      <c r="E139" s="248" t="s">
        <v>254</v>
      </c>
      <c r="F139" s="249">
        <v>232</v>
      </c>
      <c r="G139" s="249">
        <v>48</v>
      </c>
      <c r="H139" s="252">
        <v>0.17142857142857143</v>
      </c>
      <c r="I139" s="254">
        <v>0</v>
      </c>
      <c r="J139" s="255">
        <v>280</v>
      </c>
      <c r="K139" s="61" t="s">
        <v>55</v>
      </c>
    </row>
    <row r="140" spans="2:11">
      <c r="B140" s="248" t="s">
        <v>255</v>
      </c>
      <c r="C140" s="248" t="s">
        <v>28</v>
      </c>
      <c r="D140" s="248" t="s">
        <v>322</v>
      </c>
      <c r="E140" s="248" t="s">
        <v>256</v>
      </c>
      <c r="F140" s="249">
        <v>158</v>
      </c>
      <c r="G140" s="249">
        <v>34</v>
      </c>
      <c r="H140" s="252">
        <v>0.17708333333333334</v>
      </c>
      <c r="I140" s="254">
        <v>0</v>
      </c>
      <c r="J140" s="255">
        <v>192</v>
      </c>
      <c r="K140" s="61" t="s">
        <v>55</v>
      </c>
    </row>
    <row r="141" spans="2:11">
      <c r="B141" s="248" t="s">
        <v>257</v>
      </c>
      <c r="C141" s="248" t="s">
        <v>28</v>
      </c>
      <c r="D141" s="248" t="s">
        <v>322</v>
      </c>
      <c r="E141" s="248" t="s">
        <v>258</v>
      </c>
      <c r="F141" s="249">
        <v>222</v>
      </c>
      <c r="G141" s="249">
        <v>18</v>
      </c>
      <c r="H141" s="252">
        <v>7.4999999999999997E-2</v>
      </c>
      <c r="I141" s="254">
        <v>0</v>
      </c>
      <c r="J141" s="255">
        <v>240</v>
      </c>
      <c r="K141" s="61" t="s">
        <v>55</v>
      </c>
    </row>
    <row r="142" spans="2:11">
      <c r="B142" s="248" t="s">
        <v>259</v>
      </c>
      <c r="C142" s="248" t="s">
        <v>28</v>
      </c>
      <c r="D142" s="248" t="s">
        <v>322</v>
      </c>
      <c r="E142" s="248" t="s">
        <v>260</v>
      </c>
      <c r="F142" s="249">
        <v>239</v>
      </c>
      <c r="G142" s="249">
        <v>73</v>
      </c>
      <c r="H142" s="252">
        <v>0.23397435897435898</v>
      </c>
      <c r="I142" s="254">
        <v>0</v>
      </c>
      <c r="J142" s="255">
        <v>312</v>
      </c>
      <c r="K142" s="61" t="s">
        <v>55</v>
      </c>
    </row>
    <row r="143" spans="2:11">
      <c r="B143" s="248" t="s">
        <v>261</v>
      </c>
      <c r="C143" s="248" t="s">
        <v>28</v>
      </c>
      <c r="D143" s="248" t="s">
        <v>322</v>
      </c>
      <c r="E143" s="248" t="s">
        <v>262</v>
      </c>
      <c r="F143" s="249">
        <v>158</v>
      </c>
      <c r="G143" s="249">
        <v>33</v>
      </c>
      <c r="H143" s="252">
        <v>0.171875</v>
      </c>
      <c r="I143" s="254">
        <v>1</v>
      </c>
      <c r="J143" s="255">
        <v>192</v>
      </c>
      <c r="K143" s="61" t="s">
        <v>55</v>
      </c>
    </row>
    <row r="144" spans="2:11">
      <c r="B144" s="248" t="s">
        <v>263</v>
      </c>
      <c r="C144" s="248" t="s">
        <v>28</v>
      </c>
      <c r="D144" s="248" t="s">
        <v>322</v>
      </c>
      <c r="E144" s="248" t="s">
        <v>264</v>
      </c>
      <c r="F144" s="249">
        <v>222</v>
      </c>
      <c r="G144" s="249">
        <v>17</v>
      </c>
      <c r="H144" s="252">
        <v>7.0833333333333331E-2</v>
      </c>
      <c r="I144" s="254">
        <v>1</v>
      </c>
      <c r="J144" s="255">
        <v>240</v>
      </c>
      <c r="K144" s="61" t="s">
        <v>55</v>
      </c>
    </row>
    <row r="145" spans="2:11">
      <c r="B145" s="248" t="s">
        <v>265</v>
      </c>
      <c r="C145" s="248" t="s">
        <v>28</v>
      </c>
      <c r="D145" s="248" t="s">
        <v>322</v>
      </c>
      <c r="E145" s="248" t="s">
        <v>266</v>
      </c>
      <c r="F145" s="249">
        <v>238</v>
      </c>
      <c r="G145" s="249">
        <v>74</v>
      </c>
      <c r="H145" s="252">
        <v>0.23717948717948717</v>
      </c>
      <c r="I145" s="254">
        <v>0</v>
      </c>
      <c r="J145" s="255">
        <v>312</v>
      </c>
      <c r="K145" s="61" t="s">
        <v>55</v>
      </c>
    </row>
    <row r="146" spans="2:11">
      <c r="B146" s="248" t="s">
        <v>267</v>
      </c>
      <c r="C146" s="248" t="s">
        <v>28</v>
      </c>
      <c r="D146" s="248" t="s">
        <v>323</v>
      </c>
      <c r="E146" s="248" t="s">
        <v>268</v>
      </c>
      <c r="F146" s="249">
        <v>60</v>
      </c>
      <c r="G146" s="249">
        <v>120</v>
      </c>
      <c r="H146" s="252">
        <v>0.66666666666666663</v>
      </c>
      <c r="I146" s="254">
        <v>0</v>
      </c>
      <c r="J146" s="255">
        <v>180</v>
      </c>
      <c r="K146" s="61" t="s">
        <v>68</v>
      </c>
    </row>
    <row r="147" spans="2:11">
      <c r="B147" s="248" t="s">
        <v>269</v>
      </c>
      <c r="C147" s="248" t="s">
        <v>28</v>
      </c>
      <c r="D147" s="248" t="s">
        <v>323</v>
      </c>
      <c r="E147" s="248" t="s">
        <v>270</v>
      </c>
      <c r="F147" s="249">
        <v>61</v>
      </c>
      <c r="G147" s="249">
        <v>119</v>
      </c>
      <c r="H147" s="252">
        <v>0.66111111111111109</v>
      </c>
      <c r="I147" s="254">
        <v>0</v>
      </c>
      <c r="J147" s="255">
        <v>180</v>
      </c>
      <c r="K147" s="61" t="s">
        <v>68</v>
      </c>
    </row>
    <row r="148" spans="2:11">
      <c r="B148" s="98"/>
      <c r="C148" s="141"/>
      <c r="D148" s="141"/>
      <c r="E148" s="141"/>
      <c r="F148" s="139"/>
      <c r="G148" s="139"/>
      <c r="H148" s="122"/>
      <c r="I148" s="137"/>
      <c r="J148" s="131"/>
      <c r="K148" s="61"/>
    </row>
    <row r="149" spans="2:11">
      <c r="B149" s="98"/>
      <c r="C149" s="141"/>
      <c r="D149" s="141"/>
      <c r="E149" s="141"/>
      <c r="F149" s="139"/>
      <c r="G149" s="139"/>
      <c r="H149" s="122"/>
      <c r="I149" s="137"/>
      <c r="J149" s="131"/>
      <c r="K149" s="61"/>
    </row>
    <row r="150" spans="2:11">
      <c r="B150" s="98"/>
      <c r="C150" s="141"/>
      <c r="D150" s="141"/>
      <c r="E150" s="141"/>
      <c r="F150" s="139"/>
      <c r="G150" s="139"/>
      <c r="H150" s="122"/>
      <c r="I150" s="137"/>
      <c r="J150" s="131"/>
      <c r="K150" s="61"/>
    </row>
    <row r="151" spans="2:11">
      <c r="B151" s="98"/>
      <c r="C151" s="141"/>
      <c r="D151" s="141"/>
      <c r="E151" s="141"/>
      <c r="F151" s="139"/>
      <c r="G151" s="139"/>
      <c r="H151" s="122"/>
      <c r="I151" s="137"/>
      <c r="J151" s="131"/>
      <c r="K151" s="61"/>
    </row>
    <row r="152" spans="2:11">
      <c r="B152" s="98"/>
      <c r="C152" s="141"/>
      <c r="D152" s="141"/>
      <c r="E152" s="141"/>
      <c r="F152" s="139"/>
      <c r="G152" s="139"/>
      <c r="H152" s="122"/>
      <c r="I152" s="137"/>
      <c r="J152" s="131"/>
      <c r="K152" s="61"/>
    </row>
    <row r="153" spans="2:11">
      <c r="B153" s="98"/>
      <c r="C153" s="141"/>
      <c r="D153" s="141"/>
      <c r="E153" s="141"/>
      <c r="F153" s="139"/>
      <c r="G153" s="139"/>
      <c r="H153" s="122"/>
      <c r="I153" s="137"/>
      <c r="J153" s="131"/>
      <c r="K153" s="61"/>
    </row>
    <row r="154" spans="2:11" ht="13.5" thickBot="1">
      <c r="B154" s="95"/>
      <c r="C154" s="102"/>
      <c r="D154" s="102"/>
      <c r="E154" s="102"/>
      <c r="F154" s="140"/>
      <c r="G154" s="140"/>
      <c r="H154" s="129"/>
      <c r="I154" s="112"/>
      <c r="J154" s="121"/>
      <c r="K154" s="60"/>
    </row>
    <row r="156" spans="2:11" ht="13.5" thickBot="1"/>
    <row r="157" spans="2:11" ht="21" thickBot="1">
      <c r="B157" s="193" t="s">
        <v>291</v>
      </c>
      <c r="C157" s="194"/>
      <c r="D157" s="194"/>
      <c r="E157" s="194"/>
      <c r="F157" s="194"/>
      <c r="G157" s="194"/>
      <c r="H157" s="194"/>
      <c r="I157" s="194"/>
      <c r="J157" s="194"/>
      <c r="K157" s="195"/>
    </row>
    <row r="158" spans="2:11" ht="21" thickBot="1">
      <c r="B158" s="188" t="s">
        <v>27</v>
      </c>
      <c r="C158" s="189"/>
      <c r="D158" s="189"/>
      <c r="E158" s="39"/>
      <c r="F158" s="190" t="s">
        <v>4</v>
      </c>
      <c r="G158" s="191"/>
      <c r="H158" s="191"/>
      <c r="I158" s="191"/>
      <c r="J158" s="192"/>
      <c r="K158" s="67"/>
    </row>
    <row r="159" spans="2:11" ht="27" thickTop="1" thickBot="1">
      <c r="B159" s="40" t="s">
        <v>9</v>
      </c>
      <c r="C159" s="41" t="s">
        <v>3</v>
      </c>
      <c r="D159" s="41" t="s">
        <v>1</v>
      </c>
      <c r="E159" s="41" t="s">
        <v>0</v>
      </c>
      <c r="F159" s="49" t="s">
        <v>10</v>
      </c>
      <c r="G159" s="49" t="s">
        <v>11</v>
      </c>
      <c r="H159" s="49" t="s">
        <v>2</v>
      </c>
      <c r="I159" s="49" t="s">
        <v>12</v>
      </c>
      <c r="J159" s="41" t="s">
        <v>13</v>
      </c>
      <c r="K159" s="49" t="s">
        <v>15</v>
      </c>
    </row>
    <row r="160" spans="2:11">
      <c r="B160" s="244" t="s">
        <v>452</v>
      </c>
      <c r="C160" s="244" t="s">
        <v>424</v>
      </c>
      <c r="D160" s="244" t="s">
        <v>48</v>
      </c>
      <c r="E160" s="244" t="s">
        <v>275</v>
      </c>
      <c r="F160" s="243">
        <v>36</v>
      </c>
      <c r="G160" s="243">
        <v>20</v>
      </c>
      <c r="H160" s="245">
        <v>0.15384615384615385</v>
      </c>
      <c r="I160" s="246">
        <v>74</v>
      </c>
      <c r="J160" s="243">
        <v>130</v>
      </c>
      <c r="K160" s="51" t="s">
        <v>50</v>
      </c>
    </row>
    <row r="161" spans="2:11" ht="13.5" thickBot="1">
      <c r="B161" s="241" t="s">
        <v>453</v>
      </c>
      <c r="C161" s="241" t="s">
        <v>424</v>
      </c>
      <c r="D161" s="241" t="s">
        <v>48</v>
      </c>
      <c r="E161" s="241" t="s">
        <v>274</v>
      </c>
      <c r="F161" s="242">
        <v>36</v>
      </c>
      <c r="G161" s="242">
        <v>20</v>
      </c>
      <c r="H161" s="245">
        <v>0.15384615384615385</v>
      </c>
      <c r="I161" s="247">
        <v>74</v>
      </c>
      <c r="J161" s="242">
        <v>130</v>
      </c>
      <c r="K161" s="61" t="s">
        <v>50</v>
      </c>
    </row>
    <row r="162" spans="2:11" ht="13.5" thickBot="1">
      <c r="B162" s="241" t="s">
        <v>454</v>
      </c>
      <c r="C162" s="241" t="s">
        <v>425</v>
      </c>
      <c r="D162" s="241" t="s">
        <v>48</v>
      </c>
      <c r="E162" s="241" t="s">
        <v>271</v>
      </c>
      <c r="F162" s="242">
        <v>2</v>
      </c>
      <c r="G162" s="242">
        <v>22</v>
      </c>
      <c r="H162" s="245">
        <v>0.91666666666666663</v>
      </c>
      <c r="I162" s="247">
        <v>0</v>
      </c>
      <c r="J162" s="242">
        <v>24</v>
      </c>
      <c r="K162" s="51" t="s">
        <v>44</v>
      </c>
    </row>
    <row r="163" spans="2:11" ht="13.5" thickBot="1">
      <c r="B163" s="241" t="s">
        <v>455</v>
      </c>
      <c r="C163" s="241" t="s">
        <v>425</v>
      </c>
      <c r="D163" s="241" t="s">
        <v>48</v>
      </c>
      <c r="E163" s="241" t="s">
        <v>272</v>
      </c>
      <c r="F163" s="242">
        <v>2</v>
      </c>
      <c r="G163" s="242">
        <v>22</v>
      </c>
      <c r="H163" s="245">
        <v>0.91666666666666663</v>
      </c>
      <c r="I163" s="247">
        <v>0</v>
      </c>
      <c r="J163" s="242">
        <v>24</v>
      </c>
      <c r="K163" s="114" t="s">
        <v>44</v>
      </c>
    </row>
    <row r="165" spans="2:11" ht="13.5" thickBot="1"/>
    <row r="166" spans="2:11" ht="21" thickBot="1">
      <c r="B166" s="193" t="s">
        <v>292</v>
      </c>
      <c r="C166" s="194"/>
      <c r="D166" s="194"/>
      <c r="E166" s="194"/>
      <c r="F166" s="194"/>
      <c r="G166" s="194"/>
      <c r="H166" s="194"/>
      <c r="I166" s="194"/>
      <c r="J166" s="194"/>
      <c r="K166" s="195"/>
    </row>
    <row r="167" spans="2:11" ht="21.75" thickTop="1" thickBot="1">
      <c r="B167" s="188" t="s">
        <v>27</v>
      </c>
      <c r="C167" s="189"/>
      <c r="D167" s="189"/>
      <c r="E167" s="39"/>
      <c r="F167" s="190" t="s">
        <v>4</v>
      </c>
      <c r="G167" s="191"/>
      <c r="H167" s="191"/>
      <c r="I167" s="191"/>
      <c r="J167" s="192"/>
      <c r="K167" s="49" t="s">
        <v>15</v>
      </c>
    </row>
    <row r="168" spans="2:11" ht="27" thickTop="1" thickBot="1">
      <c r="B168" s="132" t="s">
        <v>9</v>
      </c>
      <c r="C168" s="133" t="s">
        <v>3</v>
      </c>
      <c r="D168" s="133" t="s">
        <v>1</v>
      </c>
      <c r="E168" s="133" t="s">
        <v>0</v>
      </c>
      <c r="F168" s="117" t="s">
        <v>10</v>
      </c>
      <c r="G168" s="117" t="s">
        <v>11</v>
      </c>
      <c r="H168" s="117" t="s">
        <v>2</v>
      </c>
      <c r="I168" s="117" t="s">
        <v>12</v>
      </c>
      <c r="J168" s="133" t="s">
        <v>13</v>
      </c>
      <c r="K168" s="49" t="s">
        <v>15</v>
      </c>
    </row>
    <row r="169" spans="2:11">
      <c r="B169" s="236" t="s">
        <v>456</v>
      </c>
      <c r="C169" s="236" t="s">
        <v>424</v>
      </c>
      <c r="D169" s="236" t="s">
        <v>48</v>
      </c>
      <c r="E169" s="236" t="s">
        <v>275</v>
      </c>
      <c r="F169" s="235">
        <v>33</v>
      </c>
      <c r="G169" s="235">
        <v>4</v>
      </c>
      <c r="H169" s="237">
        <v>3.5714285714285712E-2</v>
      </c>
      <c r="I169" s="238">
        <v>75</v>
      </c>
      <c r="J169" s="240">
        <v>112</v>
      </c>
      <c r="K169" s="51" t="s">
        <v>50</v>
      </c>
    </row>
    <row r="170" spans="2:11">
      <c r="B170" s="233" t="s">
        <v>457</v>
      </c>
      <c r="C170" s="233" t="s">
        <v>424</v>
      </c>
      <c r="D170" s="233" t="s">
        <v>48</v>
      </c>
      <c r="E170" s="233" t="s">
        <v>274</v>
      </c>
      <c r="F170" s="234">
        <v>33</v>
      </c>
      <c r="G170" s="234">
        <v>4</v>
      </c>
      <c r="H170" s="237">
        <v>3.5714285714285712E-2</v>
      </c>
      <c r="I170" s="239">
        <v>75</v>
      </c>
      <c r="J170" s="240">
        <v>112</v>
      </c>
      <c r="K170" s="61" t="s">
        <v>50</v>
      </c>
    </row>
    <row r="171" spans="2:11">
      <c r="B171" s="233" t="s">
        <v>458</v>
      </c>
      <c r="C171" s="233" t="s">
        <v>425</v>
      </c>
      <c r="D171" s="233" t="s">
        <v>48</v>
      </c>
      <c r="E171" s="233" t="s">
        <v>426</v>
      </c>
      <c r="F171" s="234">
        <v>20</v>
      </c>
      <c r="G171" s="234">
        <v>4</v>
      </c>
      <c r="H171" s="237">
        <v>0.16666666666666666</v>
      </c>
      <c r="I171" s="239">
        <v>0</v>
      </c>
      <c r="J171" s="240">
        <v>24</v>
      </c>
      <c r="K171" s="61" t="s">
        <v>44</v>
      </c>
    </row>
    <row r="172" spans="2:11" ht="13.5" thickBot="1">
      <c r="B172" s="233" t="s">
        <v>459</v>
      </c>
      <c r="C172" s="233" t="s">
        <v>425</v>
      </c>
      <c r="D172" s="233" t="s">
        <v>48</v>
      </c>
      <c r="E172" s="233" t="s">
        <v>273</v>
      </c>
      <c r="F172" s="234">
        <v>20</v>
      </c>
      <c r="G172" s="234">
        <v>4</v>
      </c>
      <c r="H172" s="237">
        <v>0.16666666666666666</v>
      </c>
      <c r="I172" s="239">
        <v>0</v>
      </c>
      <c r="J172" s="240">
        <v>24</v>
      </c>
      <c r="K172" s="60" t="s">
        <v>44</v>
      </c>
    </row>
    <row r="173" spans="2:11" ht="15">
      <c r="B173" s="124"/>
      <c r="C173" s="115"/>
      <c r="D173" s="128"/>
      <c r="E173" s="134"/>
      <c r="F173" s="126"/>
      <c r="G173" s="126"/>
      <c r="H173" s="125"/>
      <c r="I173" s="126"/>
      <c r="J173" s="126"/>
      <c r="K173" s="124"/>
    </row>
    <row r="175" spans="2:11" ht="13.5" thickBot="1"/>
    <row r="176" spans="2:11" ht="21" thickBot="1">
      <c r="B176" s="193" t="s">
        <v>286</v>
      </c>
      <c r="C176" s="194"/>
      <c r="D176" s="194"/>
      <c r="E176" s="194"/>
      <c r="F176" s="194"/>
      <c r="G176" s="194"/>
      <c r="H176" s="194"/>
      <c r="I176" s="194"/>
      <c r="J176" s="194"/>
      <c r="K176" s="195"/>
    </row>
    <row r="177" spans="2:11" ht="21.75" thickTop="1" thickBot="1">
      <c r="B177" s="188" t="s">
        <v>27</v>
      </c>
      <c r="C177" s="189"/>
      <c r="D177" s="189"/>
      <c r="E177" s="39"/>
      <c r="F177" s="190" t="s">
        <v>4</v>
      </c>
      <c r="G177" s="191"/>
      <c r="H177" s="191"/>
      <c r="I177" s="191"/>
      <c r="J177" s="192"/>
      <c r="K177" s="49" t="s">
        <v>15</v>
      </c>
    </row>
    <row r="178" spans="2:11" ht="27" thickTop="1" thickBot="1">
      <c r="B178" s="123" t="s">
        <v>9</v>
      </c>
      <c r="C178" s="113" t="s">
        <v>3</v>
      </c>
      <c r="D178" s="113" t="s">
        <v>1</v>
      </c>
      <c r="E178" s="113" t="s">
        <v>0</v>
      </c>
      <c r="F178" s="127" t="s">
        <v>10</v>
      </c>
      <c r="G178" s="127" t="s">
        <v>11</v>
      </c>
      <c r="H178" s="127" t="s">
        <v>2</v>
      </c>
      <c r="I178" s="127" t="s">
        <v>12</v>
      </c>
      <c r="J178" s="113" t="s">
        <v>13</v>
      </c>
      <c r="K178" s="49" t="s">
        <v>15</v>
      </c>
    </row>
    <row r="179" spans="2:11" ht="13.5" thickBot="1">
      <c r="B179" s="228" t="s">
        <v>280</v>
      </c>
      <c r="C179" s="228" t="s">
        <v>29</v>
      </c>
      <c r="D179" s="228" t="s">
        <v>323</v>
      </c>
      <c r="E179" s="228" t="s">
        <v>281</v>
      </c>
      <c r="F179" s="227">
        <v>16</v>
      </c>
      <c r="G179" s="227">
        <v>38</v>
      </c>
      <c r="H179" s="229">
        <v>0.70370370370370372</v>
      </c>
      <c r="I179" s="230">
        <v>0</v>
      </c>
      <c r="J179" s="232">
        <v>54</v>
      </c>
      <c r="K179" s="114" t="s">
        <v>68</v>
      </c>
    </row>
    <row r="180" spans="2:11">
      <c r="B180" s="225" t="s">
        <v>282</v>
      </c>
      <c r="C180" s="225" t="s">
        <v>29</v>
      </c>
      <c r="D180" s="225" t="s">
        <v>323</v>
      </c>
      <c r="E180" s="225" t="s">
        <v>423</v>
      </c>
      <c r="F180" s="226">
        <v>16</v>
      </c>
      <c r="G180" s="226">
        <v>38</v>
      </c>
      <c r="H180" s="229">
        <v>0.70370370370370372</v>
      </c>
      <c r="I180" s="231">
        <v>0</v>
      </c>
      <c r="J180" s="232">
        <v>54</v>
      </c>
      <c r="K180" s="61" t="s">
        <v>68</v>
      </c>
    </row>
    <row r="181" spans="2:11">
      <c r="B181" s="225" t="s">
        <v>276</v>
      </c>
      <c r="C181" s="225" t="s">
        <v>28</v>
      </c>
      <c r="D181" s="225" t="s">
        <v>322</v>
      </c>
      <c r="E181" s="225" t="s">
        <v>277</v>
      </c>
      <c r="F181" s="226">
        <v>18</v>
      </c>
      <c r="G181" s="226">
        <v>30</v>
      </c>
      <c r="H181" s="229">
        <v>0.625</v>
      </c>
      <c r="I181" s="231">
        <v>0</v>
      </c>
      <c r="J181" s="232">
        <v>48</v>
      </c>
      <c r="K181" s="61" t="s">
        <v>44</v>
      </c>
    </row>
    <row r="182" spans="2:11" ht="13.5" thickBot="1">
      <c r="B182" s="225" t="s">
        <v>278</v>
      </c>
      <c r="C182" s="225" t="s">
        <v>28</v>
      </c>
      <c r="D182" s="225" t="s">
        <v>322</v>
      </c>
      <c r="E182" s="225" t="s">
        <v>279</v>
      </c>
      <c r="F182" s="226">
        <v>17</v>
      </c>
      <c r="G182" s="226">
        <v>31</v>
      </c>
      <c r="H182" s="229">
        <v>0.64583333333333337</v>
      </c>
      <c r="I182" s="231">
        <v>0</v>
      </c>
      <c r="J182" s="232">
        <v>48</v>
      </c>
      <c r="K182" s="60" t="s">
        <v>44</v>
      </c>
    </row>
  </sheetData>
  <autoFilter ref="B30:M72"/>
  <mergeCells count="23">
    <mergeCell ref="B109:K109"/>
    <mergeCell ref="B28:K28"/>
    <mergeCell ref="B29:D29"/>
    <mergeCell ref="F29:J29"/>
    <mergeCell ref="B84:D84"/>
    <mergeCell ref="F84:J84"/>
    <mergeCell ref="B1:K1"/>
    <mergeCell ref="B2:K2"/>
    <mergeCell ref="B3:D3"/>
    <mergeCell ref="F3:J3"/>
    <mergeCell ref="B17:D17"/>
    <mergeCell ref="F17:J17"/>
    <mergeCell ref="B177:D177"/>
    <mergeCell ref="F177:J177"/>
    <mergeCell ref="B110:D110"/>
    <mergeCell ref="F110:J110"/>
    <mergeCell ref="B167:D167"/>
    <mergeCell ref="F167:J167"/>
    <mergeCell ref="B176:K176"/>
    <mergeCell ref="B157:K157"/>
    <mergeCell ref="B158:D158"/>
    <mergeCell ref="F158:J158"/>
    <mergeCell ref="B166:K166"/>
  </mergeCells>
  <printOptions horizontalCentered="1"/>
  <pageMargins left="0.75" right="0.75" top="1" bottom="1" header="0.75" footer="0.75"/>
  <pageSetup scale="64" orientation="portrait" r:id="rId1"/>
  <headerFooter alignWithMargins="0">
    <oddHeader>&amp;L&amp;G</oddHeader>
    <oddFooter>&amp;R&amp;G Page &amp;P of &amp;N</oddFooter>
  </headerFooter>
  <colBreaks count="1" manualBreakCount="1">
    <brk id="11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A755C8DC2240AFBAB12F510C1FE6" ma:contentTypeVersion="5" ma:contentTypeDescription="Create a new document." ma:contentTypeScope="" ma:versionID="20494df74fb72c68e477dd80a942f18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12ee11077f972d997116c6593bf60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4B0BD2-BF15-4FC1-905A-B00736C24B8B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8A3FD65-DE9A-4727-A045-FB892F00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88352F-FEB9-4EAB-B3A8-6C38953FCF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EMEA Scope_structural report</vt:lpstr>
      <vt:lpstr>SAN Storage Capacity Summary</vt:lpstr>
      <vt:lpstr>SAN Switch Capacity Summary</vt:lpstr>
      <vt:lpstr>SAN Storage Inventory</vt:lpstr>
      <vt:lpstr>SAN Switch Inventory</vt:lpstr>
      <vt:lpstr>'SAN Switch Inventory'!Print_Area</vt:lpstr>
      <vt:lpstr>'SAN Switch Inventory'!Print_Titles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2007-05-04T23:24:03Z</cp:lastPrinted>
  <dcterms:created xsi:type="dcterms:W3CDTF">1901-01-01T08:00:00Z</dcterms:created>
  <dcterms:modified xsi:type="dcterms:W3CDTF">2014-09-15T13:21:22Z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-365230714</vt:i4>
  </property>
  <property fmtid="{D5CDD505-2E9C-101B-9397-08002B2CF9AE}" pid="3" name="_NewReviewCycle">
    <vt:lpwstr/>
  </property>
  <property fmtid="{D5CDD505-2E9C-101B-9397-08002B2CF9AE}" pid="4" name="_PreviousAdHocReviewCycleID">
    <vt:i4>-2080089388</vt:i4>
  </property>
  <property fmtid="{D5CDD505-2E9C-101B-9397-08002B2CF9AE}" pid="5" name="_ReviewingToolsShownOnce">
    <vt:lpwstr/>
  </property>
  <property fmtid="{D5CDD505-2E9C-101B-9397-08002B2CF9AE}" pid="6" name="ContentTypeId">
    <vt:lpwstr>0x01010031FCA755C8DC2240AFBAB12F510C1FE6</vt:lpwstr>
  </property>
</Properties>
</file>