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-45" yWindow="1095" windowWidth="19320" windowHeight="14175" tabRatio="734" activeTab="3"/>
  </bookViews>
  <sheets>
    <sheet name="SAN Storage Capacity Summary" sheetId="55390" r:id="rId1"/>
    <sheet name="SAN Switch Capacity Summary" sheetId="55388" r:id="rId2"/>
    <sheet name="SAN Storage Inventory" sheetId="55392" r:id="rId3"/>
    <sheet name="SAN Switch Inventory" sheetId="55387" r:id="rId4"/>
  </sheets>
  <externalReferences>
    <externalReference r:id="rId5"/>
  </externalReferences>
  <definedNames>
    <definedName name="_xlnm._FilterDatabase" localSheetId="2" hidden="1">'SAN Storage Inventory'!$A$2:$P$99</definedName>
    <definedName name="_xlnm._FilterDatabase" localSheetId="1" hidden="1">'SAN Switch Capacity Summary'!$A$3:$G$33</definedName>
    <definedName name="_xlnm.Print_Area" localSheetId="3">'SAN Switch Inventory'!$B$1:$K$1</definedName>
    <definedName name="_xlnm.Print_Titles" localSheetId="3">'SAN Switch Inventory'!$1:$1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</workbook>
</file>

<file path=xl/calcChain.xml><?xml version="1.0" encoding="utf-8"?>
<calcChain xmlns="http://schemas.openxmlformats.org/spreadsheetml/2006/main">
  <c r="P99" i="55392" l="1"/>
  <c r="O99" i="55392"/>
  <c r="P98" i="55392"/>
  <c r="O98" i="55392"/>
  <c r="P97" i="55392"/>
  <c r="O97" i="55392"/>
  <c r="P96" i="55392"/>
  <c r="O96" i="55392"/>
  <c r="P95" i="55392"/>
  <c r="O95" i="55392"/>
  <c r="P94" i="55392"/>
  <c r="O94" i="55392"/>
  <c r="P93" i="55392"/>
  <c r="O93" i="55392"/>
  <c r="P92" i="55392"/>
  <c r="O92" i="55392"/>
  <c r="P91" i="55392"/>
  <c r="O91" i="55392"/>
  <c r="P90" i="55392"/>
  <c r="O90" i="55392"/>
  <c r="P89" i="55392"/>
  <c r="O89" i="55392"/>
  <c r="P88" i="55392"/>
  <c r="O88" i="55392"/>
  <c r="P87" i="55392"/>
  <c r="O87" i="55392"/>
  <c r="P86" i="55392"/>
  <c r="O86" i="55392"/>
  <c r="P85" i="55392"/>
  <c r="O85" i="55392"/>
  <c r="P84" i="55392"/>
  <c r="O84" i="55392"/>
  <c r="P83" i="55392"/>
  <c r="O83" i="55392"/>
  <c r="P82" i="55392"/>
  <c r="O82" i="55392"/>
  <c r="P81" i="55392"/>
  <c r="O81" i="55392"/>
  <c r="P80" i="55392"/>
  <c r="O80" i="55392"/>
  <c r="P79" i="55392"/>
  <c r="O79" i="55392"/>
  <c r="P78" i="55392"/>
  <c r="O78" i="55392"/>
  <c r="P77" i="55392"/>
  <c r="O77" i="55392"/>
  <c r="P76" i="55392"/>
  <c r="O76" i="55392"/>
  <c r="P75" i="55392"/>
  <c r="O75" i="55392"/>
  <c r="P74" i="55392"/>
  <c r="O74" i="55392"/>
  <c r="P73" i="55392"/>
  <c r="O73" i="55392"/>
  <c r="P72" i="55392"/>
  <c r="O72" i="55392"/>
  <c r="P71" i="55392"/>
  <c r="O71" i="55392"/>
  <c r="P70" i="55392"/>
  <c r="O70" i="55392"/>
  <c r="P69" i="55392"/>
  <c r="O69" i="55392"/>
  <c r="P68" i="55392"/>
  <c r="O68" i="55392"/>
  <c r="P67" i="55392"/>
  <c r="O67" i="55392"/>
  <c r="P66" i="55392"/>
  <c r="O66" i="55392"/>
  <c r="P65" i="55392"/>
  <c r="O65" i="55392"/>
  <c r="P64" i="55392"/>
  <c r="O64" i="55392"/>
  <c r="P63" i="55392"/>
  <c r="O63" i="55392"/>
  <c r="P62" i="55392"/>
  <c r="O62" i="55392"/>
  <c r="P61" i="55392"/>
  <c r="O61" i="55392"/>
  <c r="P60" i="55392"/>
  <c r="O60" i="55392"/>
  <c r="P59" i="55392"/>
  <c r="O59" i="55392"/>
  <c r="P58" i="55392"/>
  <c r="O58" i="55392"/>
  <c r="P57" i="55392"/>
  <c r="O57" i="55392"/>
  <c r="P56" i="55392"/>
  <c r="O56" i="55392"/>
  <c r="P55" i="55392"/>
  <c r="O55" i="55392"/>
  <c r="P54" i="55392"/>
  <c r="O54" i="55392"/>
  <c r="P53" i="55392"/>
  <c r="O53" i="55392"/>
  <c r="P52" i="55392"/>
  <c r="O52" i="55392"/>
  <c r="P51" i="55392"/>
  <c r="O51" i="55392"/>
  <c r="P50" i="55392"/>
  <c r="O50" i="55392"/>
  <c r="P49" i="55392"/>
  <c r="O49" i="55392"/>
  <c r="P48" i="55392"/>
  <c r="O48" i="55392"/>
  <c r="P47" i="55392"/>
  <c r="O47" i="55392"/>
  <c r="P46" i="55392"/>
  <c r="O46" i="55392"/>
  <c r="P45" i="55392"/>
  <c r="O45" i="55392"/>
  <c r="P44" i="55392"/>
  <c r="O44" i="55392"/>
  <c r="P43" i="55392"/>
  <c r="O43" i="55392"/>
  <c r="P42" i="55392"/>
  <c r="O42" i="55392"/>
  <c r="P41" i="55392"/>
  <c r="O41" i="55392"/>
  <c r="P40" i="55392"/>
  <c r="O40" i="55392"/>
  <c r="P39" i="55392"/>
  <c r="O39" i="55392"/>
  <c r="P38" i="55392"/>
  <c r="O38" i="55392"/>
  <c r="P37" i="55392"/>
  <c r="O37" i="55392"/>
  <c r="P36" i="55392"/>
  <c r="O36" i="55392"/>
  <c r="P35" i="55392"/>
  <c r="O35" i="55392"/>
  <c r="P34" i="55392"/>
  <c r="O34" i="55392"/>
  <c r="P33" i="55392"/>
  <c r="O33" i="55392"/>
  <c r="P32" i="55392"/>
  <c r="O32" i="55392"/>
  <c r="P31" i="55392"/>
  <c r="O31" i="55392"/>
  <c r="P30" i="55392"/>
  <c r="O30" i="55392"/>
  <c r="P29" i="55392"/>
  <c r="O29" i="55392"/>
  <c r="P28" i="55392"/>
  <c r="O28" i="55392"/>
  <c r="P27" i="55392"/>
  <c r="O27" i="55392"/>
  <c r="P26" i="55392"/>
  <c r="O26" i="55392"/>
  <c r="P25" i="55392"/>
  <c r="O25" i="55392"/>
  <c r="P24" i="55392"/>
  <c r="O24" i="55392"/>
  <c r="P23" i="55392"/>
  <c r="O23" i="55392"/>
  <c r="P22" i="55392"/>
  <c r="O22" i="55392"/>
  <c r="P21" i="55392"/>
  <c r="O21" i="55392"/>
  <c r="P20" i="55392"/>
  <c r="O20" i="55392"/>
  <c r="P19" i="55392"/>
  <c r="O19" i="55392"/>
  <c r="P18" i="55392"/>
  <c r="O18" i="55392"/>
  <c r="P17" i="55392"/>
  <c r="O17" i="55392"/>
  <c r="P16" i="55392"/>
  <c r="O16" i="55392"/>
  <c r="P15" i="55392"/>
  <c r="O15" i="55392"/>
  <c r="P14" i="55392"/>
  <c r="O14" i="55392"/>
  <c r="P13" i="55392"/>
  <c r="O13" i="55392"/>
  <c r="P12" i="55392"/>
  <c r="O12" i="55392"/>
  <c r="P11" i="55392"/>
  <c r="O11" i="55392"/>
  <c r="P10" i="55392"/>
  <c r="O10" i="55392"/>
  <c r="P9" i="55392"/>
  <c r="O9" i="55392"/>
  <c r="P8" i="55392"/>
  <c r="O8" i="55392"/>
  <c r="P7" i="55392"/>
  <c r="O7" i="55392"/>
  <c r="P6" i="55392"/>
  <c r="O6" i="55392"/>
  <c r="P5" i="55392"/>
  <c r="O5" i="55392"/>
  <c r="P4" i="55392"/>
  <c r="O4" i="55392"/>
  <c r="P3" i="55392"/>
  <c r="O3" i="55392"/>
  <c r="K12" i="55390"/>
  <c r="H12" i="55390"/>
  <c r="G12" i="55390"/>
  <c r="F12" i="55390"/>
  <c r="E12" i="55390"/>
  <c r="D12" i="55390"/>
  <c r="C12" i="55390"/>
  <c r="B12" i="55390"/>
  <c r="K11" i="55390"/>
  <c r="H11" i="55390"/>
  <c r="G11" i="55390"/>
  <c r="F11" i="55390"/>
  <c r="E11" i="55390"/>
  <c r="D11" i="55390"/>
  <c r="C11" i="55390"/>
  <c r="B11" i="55390"/>
  <c r="K10" i="55390"/>
  <c r="H10" i="55390"/>
  <c r="G10" i="55390"/>
  <c r="F10" i="55390"/>
  <c r="E10" i="55390"/>
  <c r="D10" i="55390"/>
  <c r="C10" i="55390"/>
  <c r="B10" i="55390"/>
  <c r="K9" i="55390"/>
  <c r="H9" i="55390"/>
  <c r="G9" i="55390"/>
  <c r="F9" i="55390"/>
  <c r="E9" i="55390"/>
  <c r="D9" i="55390"/>
  <c r="C9" i="55390"/>
  <c r="B9" i="55390"/>
  <c r="K8" i="55390"/>
  <c r="H8" i="55390"/>
  <c r="G8" i="55390"/>
  <c r="F8" i="55390"/>
  <c r="E8" i="55390"/>
  <c r="D8" i="55390"/>
  <c r="C8" i="55390"/>
  <c r="B8" i="55390"/>
  <c r="K7" i="55390"/>
  <c r="H7" i="55390"/>
  <c r="G7" i="55390"/>
  <c r="F7" i="55390"/>
  <c r="E7" i="55390"/>
  <c r="D7" i="55390"/>
  <c r="C7" i="55390"/>
  <c r="B7" i="55390"/>
  <c r="K6" i="55390"/>
  <c r="H6" i="55390"/>
  <c r="G6" i="55390"/>
  <c r="F6" i="55390"/>
  <c r="E6" i="55390"/>
  <c r="D6" i="55390"/>
  <c r="C6" i="55390"/>
  <c r="B6" i="55390"/>
  <c r="K5" i="55390"/>
  <c r="H5" i="55390"/>
  <c r="G5" i="55390"/>
  <c r="F5" i="55390"/>
  <c r="E5" i="55390"/>
  <c r="D5" i="55390"/>
  <c r="C5" i="55390"/>
  <c r="B5" i="55390"/>
  <c r="K4" i="55390"/>
  <c r="H4" i="55390"/>
  <c r="G4" i="55390"/>
  <c r="F4" i="55390"/>
  <c r="E4" i="55390"/>
  <c r="D4" i="55390"/>
  <c r="C4" i="55390"/>
  <c r="B4" i="55390"/>
  <c r="K13" i="55390" l="1"/>
  <c r="K3" i="55390" s="1"/>
  <c r="C13" i="55390"/>
  <c r="C3" i="55390" s="1"/>
  <c r="B13" i="55390"/>
  <c r="B3" i="55390" s="1"/>
  <c r="L3" i="55390" s="1"/>
  <c r="D13" i="55390"/>
  <c r="D3" i="55390" s="1"/>
  <c r="H13" i="55390"/>
  <c r="E13" i="55390"/>
  <c r="E3" i="55390" s="1"/>
  <c r="F13" i="55390"/>
  <c r="G13" i="55390"/>
  <c r="G3" i="55390" s="1"/>
  <c r="I4" i="55390"/>
  <c r="I9" i="55390"/>
  <c r="I5" i="55390"/>
  <c r="I10" i="55390"/>
  <c r="I6" i="55390"/>
  <c r="I11" i="55390"/>
  <c r="I7" i="55390"/>
  <c r="J12" i="55390"/>
  <c r="J8" i="55390"/>
  <c r="J6" i="55390"/>
  <c r="J11" i="55390"/>
  <c r="J7" i="55390"/>
  <c r="I12" i="55390"/>
  <c r="I8" i="55390"/>
  <c r="J10" i="55390"/>
  <c r="J4" i="55390"/>
  <c r="J9" i="55390"/>
  <c r="J5" i="55390"/>
  <c r="H3" i="55390" l="1"/>
  <c r="J13" i="55390"/>
  <c r="O3" i="55390"/>
  <c r="S3" i="55390" s="1"/>
  <c r="P3" i="55390"/>
  <c r="M3" i="55390"/>
  <c r="Q3" i="55390" s="1"/>
  <c r="F3" i="55390"/>
  <c r="I3" i="55390" s="1"/>
  <c r="I13" i="55390"/>
  <c r="N3" i="55390" l="1"/>
  <c r="R3" i="55390" s="1"/>
  <c r="J3" i="55390"/>
  <c r="G31" i="55388" l="1"/>
  <c r="G30" i="55388"/>
  <c r="E31" i="55388"/>
  <c r="E30" i="55388"/>
  <c r="D31" i="55388"/>
  <c r="D30" i="55388"/>
  <c r="G28" i="55388"/>
  <c r="G27" i="55388"/>
  <c r="E28" i="55388"/>
  <c r="E27" i="55388"/>
  <c r="D28" i="55388"/>
  <c r="D27" i="55388"/>
  <c r="G25" i="55388"/>
  <c r="G24" i="55388"/>
  <c r="E25" i="55388"/>
  <c r="E24" i="55388"/>
  <c r="D25" i="55388"/>
  <c r="D24" i="55388"/>
  <c r="G22" i="55388"/>
  <c r="G21" i="55388"/>
  <c r="G20" i="55388"/>
  <c r="G19" i="55388"/>
  <c r="E22" i="55388"/>
  <c r="E21" i="55388"/>
  <c r="E20" i="55388"/>
  <c r="E19" i="55388"/>
  <c r="D22" i="55388"/>
  <c r="D21" i="55388"/>
  <c r="D20" i="55388"/>
  <c r="D19" i="55388"/>
  <c r="G17" i="55388"/>
  <c r="G16" i="55388"/>
  <c r="G15" i="55388"/>
  <c r="G14" i="55388"/>
  <c r="G13" i="55388"/>
  <c r="G12" i="55388"/>
  <c r="G10" i="55388"/>
  <c r="G9" i="55388"/>
  <c r="G8" i="55388"/>
  <c r="G7" i="55388"/>
  <c r="G6" i="55388"/>
  <c r="G5" i="55388"/>
  <c r="E17" i="55388"/>
  <c r="E16" i="55388"/>
  <c r="E15" i="55388"/>
  <c r="E14" i="55388"/>
  <c r="E13" i="55388"/>
  <c r="E12" i="55388"/>
  <c r="D17" i="55388"/>
  <c r="D16" i="55388"/>
  <c r="D15" i="55388"/>
  <c r="D14" i="55388"/>
  <c r="D13" i="55388"/>
  <c r="D12" i="55388"/>
  <c r="E10" i="55388"/>
  <c r="E9" i="55388"/>
  <c r="E8" i="55388"/>
  <c r="E7" i="55388"/>
  <c r="E6" i="55388"/>
  <c r="D10" i="55388"/>
  <c r="D9" i="55388"/>
  <c r="D8" i="55388"/>
  <c r="D7" i="55388"/>
  <c r="D6" i="55388"/>
  <c r="E5" i="55388"/>
  <c r="D5" i="55388"/>
  <c r="E26" i="55388" l="1"/>
  <c r="C25" i="55388"/>
  <c r="C24" i="55388"/>
  <c r="F24" i="55388"/>
  <c r="G26" i="55388"/>
  <c r="F25" i="55388"/>
  <c r="D26" i="55388"/>
  <c r="D23" i="55388"/>
  <c r="E23" i="55388"/>
  <c r="G11" i="55388"/>
  <c r="E11" i="55388"/>
  <c r="D11" i="55388"/>
  <c r="C10" i="55388"/>
  <c r="F10" i="55388"/>
  <c r="F23" i="55388" l="1"/>
  <c r="F26" i="55388"/>
  <c r="C26" i="55388"/>
  <c r="F11" i="55388"/>
  <c r="C8" i="55388" l="1"/>
  <c r="C6" i="55388"/>
  <c r="G23" i="55388" l="1"/>
  <c r="C31" i="55388"/>
  <c r="F12" i="55388"/>
  <c r="C15" i="55388"/>
  <c r="F16" i="55388"/>
  <c r="C19" i="55388"/>
  <c r="C7" i="55388"/>
  <c r="C13" i="55388"/>
  <c r="C17" i="55388"/>
  <c r="C21" i="55388"/>
  <c r="C28" i="55388"/>
  <c r="F20" i="55388"/>
  <c r="D29" i="55388"/>
  <c r="F8" i="55388"/>
  <c r="G18" i="55388"/>
  <c r="F21" i="55388"/>
  <c r="F28" i="55388"/>
  <c r="D32" i="55388"/>
  <c r="F6" i="55388"/>
  <c r="F14" i="55388"/>
  <c r="G29" i="55388"/>
  <c r="C30" i="55388"/>
  <c r="C9" i="55388"/>
  <c r="D18" i="55388"/>
  <c r="E18" i="55388"/>
  <c r="C22" i="55388"/>
  <c r="G32" i="55388"/>
  <c r="F7" i="55388"/>
  <c r="F9" i="55388"/>
  <c r="C12" i="55388"/>
  <c r="C14" i="55388"/>
  <c r="C16" i="55388"/>
  <c r="F19" i="55388"/>
  <c r="F22" i="55388"/>
  <c r="F13" i="55388"/>
  <c r="F15" i="55388"/>
  <c r="F17" i="55388"/>
  <c r="C20" i="55388"/>
  <c r="E29" i="55388"/>
  <c r="E32" i="55388"/>
  <c r="F30" i="55388"/>
  <c r="F27" i="55388"/>
  <c r="F31" i="55388"/>
  <c r="C27" i="55388"/>
  <c r="F18" i="55388" l="1"/>
  <c r="F29" i="55388"/>
  <c r="F32" i="55388"/>
  <c r="C23" i="55388"/>
  <c r="C29" i="55388"/>
  <c r="C32" i="55388"/>
  <c r="D33" i="55388"/>
  <c r="D4" i="55388"/>
  <c r="C18" i="55388"/>
  <c r="G33" i="55388"/>
  <c r="G4" i="55388"/>
  <c r="F5" i="55388" l="1"/>
  <c r="C5" i="55388"/>
  <c r="C11" i="55388" s="1"/>
  <c r="E33" i="55388"/>
  <c r="F33" i="55388" s="1"/>
  <c r="E4" i="55388" l="1"/>
  <c r="F4" i="55388" s="1"/>
  <c r="C33" i="55388"/>
  <c r="C4" i="55388"/>
</calcChain>
</file>

<file path=xl/sharedStrings.xml><?xml version="1.0" encoding="utf-8"?>
<sst xmlns="http://schemas.openxmlformats.org/spreadsheetml/2006/main" count="1090" uniqueCount="439">
  <si>
    <t>Serial
Number</t>
  </si>
  <si>
    <t>Code Level</t>
  </si>
  <si>
    <t>Percent
Free</t>
  </si>
  <si>
    <t>Frame
Model</t>
  </si>
  <si>
    <t>Capacity</t>
  </si>
  <si>
    <t>Site</t>
  </si>
  <si>
    <t>Site Total</t>
  </si>
  <si>
    <t>Total All Sites</t>
  </si>
  <si>
    <t>McData</t>
  </si>
  <si>
    <t>Switch
Name</t>
  </si>
  <si>
    <t>Used
Ports</t>
  </si>
  <si>
    <t>Free
Ports</t>
  </si>
  <si>
    <t>Not
Installed</t>
  </si>
  <si>
    <t>Switch
Capacity</t>
  </si>
  <si>
    <t>ED-140M</t>
  </si>
  <si>
    <t>Comments</t>
  </si>
  <si>
    <t># Frames</t>
  </si>
  <si>
    <t>% Free</t>
  </si>
  <si>
    <t>San</t>
  </si>
  <si>
    <t>Total Installed</t>
  </si>
  <si>
    <t>Total Site</t>
  </si>
  <si>
    <t>Array</t>
  </si>
  <si>
    <t>Allocated</t>
  </si>
  <si>
    <t>Allocated
(TB)</t>
  </si>
  <si>
    <t>Free
(TB)</t>
  </si>
  <si>
    <t>Allocated
(PB)</t>
  </si>
  <si>
    <t>Free
(PB)</t>
  </si>
  <si>
    <t>Cisco</t>
  </si>
  <si>
    <t>DS-C9513</t>
  </si>
  <si>
    <t>DS-C9509</t>
  </si>
  <si>
    <t>Unformatted
Total
(GB)</t>
  </si>
  <si>
    <t>Formatted
Total
(GB)</t>
  </si>
  <si>
    <t>Unformatted
Total
(TB)</t>
  </si>
  <si>
    <t>Unformatted
Total
(PB)</t>
  </si>
  <si>
    <t>Total All CTI Sites</t>
  </si>
  <si>
    <t>390-c-11</t>
  </si>
  <si>
    <t>390-e-11</t>
  </si>
  <si>
    <t>390-c-13</t>
  </si>
  <si>
    <t>390-e-13</t>
  </si>
  <si>
    <t>Switch
Count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</si>
  <si>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</si>
  <si>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CGC</t>
  </si>
  <si>
    <t>cmdscgc1-ct-01</t>
  </si>
  <si>
    <t>5.2.1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</si>
  <si>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</si>
  <si>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</si>
  <si>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</si>
  <si>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</si>
  <si>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</si>
  <si>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</si>
  <si>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</si>
  <si>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</si>
  <si>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</si>
  <si>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</si>
  <si>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</si>
  <si>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</si>
  <si>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</si>
  <si>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</si>
  <si>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</si>
  <si>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</si>
  <si>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</si>
  <si>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</si>
  <si>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</si>
  <si>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</si>
  <si>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</si>
  <si>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</si>
  <si>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</si>
  <si>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</si>
  <si>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5.2.2a</t>
  </si>
  <si>
    <t>FOX1210GT0F</t>
  </si>
  <si>
    <t>Core SRDF Cisco</t>
  </si>
  <si>
    <t>rmdscgc1-sl-01</t>
  </si>
  <si>
    <t>FOX1212GP09</t>
  </si>
  <si>
    <t>SW01C_CORE_RED_CGC1</t>
  </si>
  <si>
    <t>09.09.07 2</t>
  </si>
  <si>
    <t>MC5IN02563</t>
  </si>
  <si>
    <t>Core (Disk) McData</t>
  </si>
  <si>
    <t>SW02C_CORE_BLUE_CGC1</t>
  </si>
  <si>
    <t>MC5IN02565</t>
  </si>
  <si>
    <t>SW25C_EDGE_RED_CGC2</t>
  </si>
  <si>
    <t>MC5IN01485</t>
  </si>
  <si>
    <t>EDGE (Disk) McData</t>
  </si>
  <si>
    <t>SW26C_EDGE_BLUE_CGC</t>
  </si>
  <si>
    <t>MC5IN01482</t>
  </si>
  <si>
    <t>SW91C_SRDF_GREEN_CDC1</t>
  </si>
  <si>
    <t>ED-64M</t>
  </si>
  <si>
    <t>SW91C_SRDF</t>
  </si>
  <si>
    <t>SW92C_SRDF_BLACK_CGC1</t>
  </si>
  <si>
    <t>SW92C_SRDF</t>
  </si>
  <si>
    <t>SW93C_SRDF_GREEN_CGC2</t>
  </si>
  <si>
    <t>SW93C_SRDF</t>
  </si>
  <si>
    <t>SW94C_SRDF_BLACK_CGC2</t>
  </si>
  <si>
    <t>SW94C_SRDF</t>
  </si>
  <si>
    <t>RDC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</si>
  <si>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</si>
  <si>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</si>
  <si>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</si>
  <si>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</si>
  <si>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</si>
  <si>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</si>
  <si>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</si>
  <si>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</si>
  <si>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</si>
  <si>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</si>
  <si>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</si>
  <si>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</si>
  <si>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</si>
  <si>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</si>
  <si>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</si>
  <si>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</si>
  <si>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</si>
  <si>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</si>
  <si>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</si>
  <si>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</si>
  <si>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</si>
  <si>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</si>
  <si>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</si>
  <si>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</si>
  <si>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</si>
  <si>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</si>
  <si>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</si>
  <si>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</si>
  <si>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</si>
  <si>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</si>
  <si>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</si>
  <si>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</si>
  <si>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</si>
  <si>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</si>
  <si>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</si>
  <si>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</si>
  <si>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</si>
  <si>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</si>
  <si>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</si>
  <si>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</si>
  <si>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</si>
  <si>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</si>
  <si>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</si>
  <si>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</si>
  <si>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</si>
  <si>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</si>
  <si>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</si>
  <si>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</si>
  <si>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</si>
  <si>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</si>
  <si>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</si>
  <si>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</si>
  <si>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</si>
  <si>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</si>
  <si>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</si>
  <si>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</si>
  <si>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</si>
  <si>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</si>
  <si>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</si>
  <si>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</si>
  <si>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</si>
  <si>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</si>
  <si>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</si>
  <si>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</si>
  <si>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</si>
  <si>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</si>
  <si>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</si>
  <si>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</si>
  <si>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SW01R_CORE_RED_RDC1</t>
  </si>
  <si>
    <t>MC5IN03437</t>
  </si>
  <si>
    <t>SW02R_CORE_BLUE_RDC1</t>
  </si>
  <si>
    <t>MC5IN03434</t>
  </si>
  <si>
    <t>SW03R_EDGE_RED_RDC1</t>
  </si>
  <si>
    <t>MC5IN03438</t>
  </si>
  <si>
    <t>SW04R_EDGE_BLUE_RDC1</t>
  </si>
  <si>
    <t>MC5IN03435</t>
  </si>
  <si>
    <t>SW05R_EDGE_RED_RDC1</t>
  </si>
  <si>
    <t>MC5IN03439</t>
  </si>
  <si>
    <t>SW06R_EDGE_BLUE_RDC1</t>
  </si>
  <si>
    <t>MC5IN03436</t>
  </si>
  <si>
    <t>SW15R_CORE_RED_RDC4</t>
  </si>
  <si>
    <t>MC5IN02561</t>
  </si>
  <si>
    <t>SW16R_CORE_BLUE_RDC4</t>
  </si>
  <si>
    <t>MC5IN02566</t>
  </si>
  <si>
    <t>SW23R_EDGE_RED_RDC4</t>
  </si>
  <si>
    <t>MC5IN04319</t>
  </si>
  <si>
    <t>SW24R_EDGE_BLUE_RDC4</t>
  </si>
  <si>
    <t>MC5IN04320</t>
  </si>
  <si>
    <t>SW25R_CORE_RED_RDC4</t>
  </si>
  <si>
    <t>MC5IN04503</t>
  </si>
  <si>
    <t>SW26R_CORE_BLUE_RDC4</t>
  </si>
  <si>
    <t>MC5IN04504</t>
  </si>
  <si>
    <t>SW27R_EDGE_RED_RDC3</t>
  </si>
  <si>
    <t>MC5I05965N</t>
  </si>
  <si>
    <t>SW28R_EDGE_BLUE_RDC3</t>
  </si>
  <si>
    <t>MC5I05888N</t>
  </si>
  <si>
    <t>SW29R_EDGE_RED_RDC3</t>
  </si>
  <si>
    <t>MC5I05881N</t>
  </si>
  <si>
    <t>SW30R_EDGE_BLUE_RDC3</t>
  </si>
  <si>
    <t>MC5I05884N</t>
  </si>
  <si>
    <t>SW31R_EDGE_RED_RDC4</t>
  </si>
  <si>
    <t>MC5I05883N</t>
  </si>
  <si>
    <t>SW32R_EDGE_BLUE_RDC4</t>
  </si>
  <si>
    <t>MC5I05871N</t>
  </si>
  <si>
    <t>SW91R_SRDF_GREEN_RDC1</t>
  </si>
  <si>
    <t>SW91R_SRDF</t>
  </si>
  <si>
    <t>SW92R_SRDF_BLACK_RDC1</t>
  </si>
  <si>
    <t>SW92R_SRDF</t>
  </si>
  <si>
    <t>SW93R_SRDF_GREEN_RDC4</t>
  </si>
  <si>
    <t>SW93R_SRDF</t>
  </si>
  <si>
    <t>SW94R_SRDF_BLACK_RDC4</t>
  </si>
  <si>
    <t>SW94R_SRDF</t>
  </si>
  <si>
    <t>FDC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</si>
  <si>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</si>
  <si>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</si>
  <si>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</si>
  <si>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</si>
  <si>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</si>
  <si>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</si>
  <si>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</si>
  <si>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</si>
  <si>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</si>
  <si>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</si>
  <si>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</si>
  <si>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</si>
  <si>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</si>
  <si>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</si>
  <si>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</si>
  <si>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</si>
  <si>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</si>
  <si>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</si>
  <si>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</si>
  <si>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</si>
  <si>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</si>
  <si>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</si>
  <si>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</si>
  <si>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</si>
  <si>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</si>
  <si>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</si>
  <si>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</si>
  <si>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</si>
  <si>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</si>
  <si>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</si>
  <si>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</si>
  <si>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</si>
  <si>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</si>
  <si>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</si>
  <si>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</si>
  <si>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</si>
  <si>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</si>
  <si>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</si>
  <si>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</si>
  <si>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</si>
  <si>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</si>
  <si>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</si>
  <si>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</si>
  <si>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</si>
  <si>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</si>
  <si>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</si>
  <si>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</si>
  <si>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</si>
  <si>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</si>
  <si>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</si>
  <si>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</si>
  <si>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</si>
  <si>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</si>
  <si>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</si>
  <si>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</si>
  <si>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</si>
  <si>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</si>
  <si>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</si>
  <si>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</si>
  <si>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</si>
  <si>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</si>
  <si>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</si>
  <si>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</si>
  <si>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</si>
  <si>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</si>
  <si>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</si>
  <si>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</si>
  <si>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</si>
  <si>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cmdsblw-ct-01</t>
  </si>
  <si>
    <t>Cisco 9124</t>
  </si>
  <si>
    <t>FOX1511H7YQ</t>
  </si>
  <si>
    <t>cmdsblw-dg-01</t>
  </si>
  <si>
    <t>FOX1511H81U</t>
  </si>
  <si>
    <t>cmdsblwg_jd_01</t>
  </si>
  <si>
    <t>Cisco 9506</t>
  </si>
  <si>
    <t>FOX1638GFWR</t>
  </si>
  <si>
    <t>cmdsblwg_rb_01</t>
  </si>
  <si>
    <t>FOX1638GFWH</t>
  </si>
  <si>
    <t>cmdsclt-ct-01</t>
  </si>
  <si>
    <t xml:space="preserve">FOX1511H7YK </t>
  </si>
  <si>
    <t>cmdsclt-dg-01</t>
  </si>
  <si>
    <t>FOX1511H7WD</t>
  </si>
  <si>
    <t>cmdscolt_jd_01</t>
  </si>
  <si>
    <t>FOX1638GFW7</t>
  </si>
  <si>
    <t>cmdscolt_rb_01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</si>
  <si>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</si>
  <si>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</si>
  <si>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</si>
  <si>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</si>
  <si>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</si>
  <si>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</si>
  <si>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</si>
  <si>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</si>
  <si>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 xml:space="preserve">FOX1252G2SP </t>
  </si>
  <si>
    <t>Citigroup Centre DC</t>
  </si>
  <si>
    <t>Riverdale DC</t>
  </si>
  <si>
    <t>Frankfurt DC</t>
  </si>
  <si>
    <t>Goleszowska DC</t>
  </si>
  <si>
    <t>Senatorska DC</t>
  </si>
  <si>
    <t>Welle DC</t>
  </si>
  <si>
    <t>Riverdale DC, London</t>
  </si>
  <si>
    <t>Citigroup Centre DC, London</t>
  </si>
  <si>
    <t>Frankfurt DC, Germany</t>
  </si>
  <si>
    <t>Swiss DC Blwg, Switzerland</t>
  </si>
  <si>
    <t>Swiss DC Blwg</t>
  </si>
  <si>
    <t>Swiss DC Colt</t>
  </si>
  <si>
    <t>Swiss DC Colt, Switzerland</t>
  </si>
  <si>
    <t>Welle DC, Germany</t>
  </si>
  <si>
    <t>Location</t>
  </si>
  <si>
    <t>Type</t>
  </si>
  <si>
    <t>Market</t>
  </si>
  <si>
    <t>formatted(S+D)</t>
  </si>
  <si>
    <t>format lost</t>
  </si>
  <si>
    <t>physical/Raid Total</t>
  </si>
  <si>
    <t>Parity Lost</t>
  </si>
  <si>
    <t>Usable</t>
  </si>
  <si>
    <t>Used</t>
  </si>
  <si>
    <t>free</t>
  </si>
  <si>
    <t>spare formatted</t>
  </si>
  <si>
    <t>Not in pool</t>
  </si>
  <si>
    <t>%Used</t>
  </si>
  <si>
    <t>%allocated</t>
  </si>
  <si>
    <t>Swiss</t>
  </si>
  <si>
    <t>Vmax</t>
  </si>
  <si>
    <t>DMX</t>
  </si>
  <si>
    <t>Centera</t>
  </si>
  <si>
    <t>Poland</t>
  </si>
  <si>
    <t>Turkey</t>
  </si>
  <si>
    <t>HDS</t>
  </si>
  <si>
    <t>VNX</t>
  </si>
  <si>
    <t>Clariion</t>
  </si>
  <si>
    <t>HP/HDS</t>
  </si>
  <si>
    <t>XP1024</t>
  </si>
  <si>
    <t>XP24000</t>
  </si>
  <si>
    <t>configured 
Total
(GB)</t>
  </si>
  <si>
    <t>Total EMEA Sites</t>
  </si>
  <si>
    <t>configured 
Total
(TB)</t>
  </si>
  <si>
    <t>configured 
Total
(PB)</t>
  </si>
  <si>
    <t>Decom</t>
  </si>
  <si>
    <t>5.2(8b)</t>
  </si>
  <si>
    <t>5.2(2a)</t>
  </si>
  <si>
    <t>delcd01ae16</t>
  </si>
  <si>
    <t>FOX1643S004</t>
  </si>
  <si>
    <t>delcd01be16</t>
  </si>
  <si>
    <t>FOX1639S32M</t>
  </si>
  <si>
    <t>Citigroup Distributed Fibre Switch Capacity Report (EMEA) for Mar 2014</t>
  </si>
  <si>
    <t>rdc</t>
  </si>
  <si>
    <t>fdc</t>
  </si>
  <si>
    <t>000290102819</t>
  </si>
  <si>
    <t>000290102838</t>
  </si>
  <si>
    <t>000290102839</t>
  </si>
  <si>
    <t>000290105373</t>
  </si>
  <si>
    <t>000292600552</t>
  </si>
  <si>
    <t>000292600623</t>
  </si>
  <si>
    <t>000292600678</t>
  </si>
  <si>
    <t>000292600745</t>
  </si>
  <si>
    <t>000292600879</t>
  </si>
  <si>
    <t>000292602230</t>
  </si>
  <si>
    <t>000292602231</t>
  </si>
  <si>
    <t>000292602804</t>
  </si>
  <si>
    <t>000292603004</t>
  </si>
  <si>
    <t>000292603073</t>
  </si>
  <si>
    <t>000292603286</t>
  </si>
  <si>
    <t>000292603696</t>
  </si>
  <si>
    <t>000292603875</t>
  </si>
  <si>
    <t>000292604330</t>
  </si>
  <si>
    <t>000292604652</t>
  </si>
  <si>
    <t>000295700347</t>
  </si>
  <si>
    <t>000295700349</t>
  </si>
  <si>
    <t>APM00120503066</t>
  </si>
  <si>
    <t>APM00121102552</t>
  </si>
  <si>
    <t>APM00121204311</t>
  </si>
  <si>
    <t>APM00121204573</t>
  </si>
  <si>
    <t>CK200053010120</t>
  </si>
  <si>
    <t>CK200054900163</t>
  </si>
  <si>
    <t>CK200054900292</t>
  </si>
  <si>
    <t>CK200054900294</t>
  </si>
  <si>
    <t>CK200061900265</t>
  </si>
  <si>
    <t>CK200061900567</t>
  </si>
  <si>
    <t>CK200062000592</t>
  </si>
  <si>
    <t>CK200062000593</t>
  </si>
  <si>
    <t>CK200113804158</t>
  </si>
  <si>
    <t>CK200113804159</t>
  </si>
  <si>
    <t>CKM00091100696</t>
  </si>
  <si>
    <t>CKM00101000576</t>
  </si>
  <si>
    <t>CKM00121201737</t>
  </si>
  <si>
    <t>CKM00121300390</t>
  </si>
  <si>
    <t>CKM00121400374</t>
  </si>
  <si>
    <t>CKM00121400375</t>
  </si>
  <si>
    <t>DEOLH002R8779</t>
  </si>
  <si>
    <t>DEOLH003R8398</t>
  </si>
  <si>
    <t>DEOLH004N7026</t>
  </si>
  <si>
    <t>DEOLH005N0365</t>
  </si>
  <si>
    <t>DEOLH010N0516</t>
  </si>
  <si>
    <t>FCNMM092200023</t>
  </si>
  <si>
    <t>FCNMM092500021</t>
  </si>
  <si>
    <t>FCNMM092500023</t>
  </si>
  <si>
    <t>FCNMM092500024</t>
  </si>
  <si>
    <t>FCNMM092500026</t>
  </si>
  <si>
    <t>FCNMM092500033</t>
  </si>
  <si>
    <t>FCNMM092500034</t>
  </si>
  <si>
    <t>FCNMM092500040</t>
  </si>
  <si>
    <t>FCNMM092500042</t>
  </si>
  <si>
    <t>FCNMM111100069</t>
  </si>
  <si>
    <t>FCNMM111600082</t>
  </si>
  <si>
    <t>Russia</t>
  </si>
  <si>
    <t>FCNMM113000103</t>
  </si>
  <si>
    <t>FCNMM113000127</t>
  </si>
  <si>
    <t>GBOKH002R8850</t>
  </si>
  <si>
    <t>GBOKH003R8378</t>
  </si>
  <si>
    <t>GBOKH004N8998</t>
  </si>
  <si>
    <t>GBOKH005N3518</t>
  </si>
  <si>
    <t>GBOKH006N5362</t>
  </si>
  <si>
    <t>GBOKH010N0204</t>
  </si>
  <si>
    <t>GBOQH010N0214</t>
  </si>
  <si>
    <t>SL7E1090800045</t>
  </si>
  <si>
    <t>SL7E1090800055</t>
  </si>
  <si>
    <t>SL7E1091600092</t>
  </si>
  <si>
    <t>SL7E1091700038</t>
  </si>
  <si>
    <t>SL7E1091900060</t>
  </si>
  <si>
    <t>SL7E1091900096</t>
  </si>
  <si>
    <t>SL7E1091900118</t>
  </si>
  <si>
    <t>SL7E1093200048</t>
  </si>
  <si>
    <t>SL7E9101300054</t>
  </si>
  <si>
    <t>SL7E9101300062</t>
  </si>
  <si>
    <t>SL7EA101700033</t>
  </si>
  <si>
    <t>SL7EA101700039</t>
  </si>
  <si>
    <t>SL7EA102100006</t>
  </si>
  <si>
    <t>SL7EA102100007</t>
  </si>
  <si>
    <t>Citigroup Distributed Storage Capacity Report  (EMEA) for Mar 2014</t>
  </si>
  <si>
    <t>Citigroup Distributed Storage Inventory Report (EMEA) for Mar 2014</t>
  </si>
  <si>
    <t>Citigroup Distributed Fibre Switch Inventory (EMEA) for Mar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</si>
</sst>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66" formatCode="_-* #,##0.00_-;\-* #,##0.00_-;_-* &quot;-&quot;??_-;_-@_-"/>
    <numFmt numFmtId="167" formatCode="&quot;$&quot;#,##0\ ;\(&quot;$&quot;#,##0\);"/>
    <numFmt numFmtId="168" formatCode="&quot;£&quot;#,##0.00;[Red]\-&quot;&quot;\£&quot;&quot;#,##0.00"/>
    <numFmt numFmtId="169" formatCode="0000\-0000"/>
    <numFmt numFmtId="170" formatCode="0000\-00\-00"/>
    <numFmt numFmtId="171" formatCode="m/dd/yy\ \-\ h:mm\ AM/PM"/>
    <numFmt numFmtId="172" formatCode="#,##0_);\(#,##0\);\-"/>
    <numFmt numFmtId="173" formatCode="0.0%;[Red]\(0.0%\);\-\ "/>
    <numFmt numFmtId="174" formatCode="#,###.0;\(#,###.0\);\-"/>
    <numFmt numFmtId="175" formatCode="0.000_)"/>
    <numFmt numFmtId="176" formatCode="#,##0_-;[Red]\(#,##0\);&quot;-  &quot;"/>
    <numFmt numFmtId="177" formatCode="#,##0_-;\(#,##0\);&quot; - &quot;"/>
    <numFmt numFmtId="178" formatCode="General_)"/>
    <numFmt numFmtId="179" formatCode="0.0000000000000000%"/>
    <numFmt numFmtId="180" formatCode="#,##0,,_-;[Red]\(#,##0,,\);&quot;-  &quot;"/>
    <numFmt numFmtId="181" formatCode="#,##0.0;\(#,##0.0\);&quot;- &quot;"/>
    <numFmt numFmtId="182" formatCode="#,##0.0,,_-;[Red]\(#,##0.0,,\);&quot;-  &quot;"/>
    <numFmt numFmtId="183" formatCode="_-[$€-2]* #,##0.00_-;\-[$€-2]* #,##0.00_-;_-[$€-2]* &quot;-&quot;??_-"/>
    <numFmt numFmtId="184" formatCode="#,##0.0000;\(#,##0.0000\);&quot;- &quot;"/>
    <numFmt numFmtId="185" formatCode="#,##0.0_-;\(#,##0.0\);&quot;-  &quot;"/>
    <numFmt numFmtId="186" formatCode="0.00_)"/>
    <numFmt numFmtId="187" formatCode="#,##0.00%;[Red]\(#,##0.00%\)"/>
    <numFmt numFmtId="188" formatCode="0_);\(0\)"/>
    <numFmt numFmtId="189" formatCode="#,##0&quot;   &quot;;[Red]\-#,##0&quot;   &quot;"/>
    <numFmt numFmtId="190" formatCode="mm/dd/yy"/>
    <numFmt numFmtId="191" formatCode="#,###.0\ ;\(#,###.0\);\ \-\ \ "/>
    <numFmt numFmtId="192" formatCode="#,##0.0\ ;\(#,##0.0\)"/>
    <numFmt numFmtId="193" formatCode="&quot;\&quot;#,##0.00;[Red]&quot;\&quot;\-#,##0.00"/>
    <numFmt numFmtId="194" formatCode="&quot;\&quot;#,##0;[Red]&quot;\&quot;\-#,##0"/>
  </numFmts>
  <fonts count="9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9"/>
      <color theme="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548">
    <xf numFmtId="0" fontId="0" fillId="0" borderId="0"/>
    <xf numFmtId="0" fontId="11" fillId="0" borderId="0"/>
    <xf numFmtId="0" fontId="9" fillId="0" borderId="0"/>
    <xf numFmtId="0" fontId="9" fillId="0" borderId="0"/>
    <xf numFmtId="9" fontId="14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17" fillId="0" borderId="0"/>
    <xf numFmtId="165" fontId="18" fillId="0" borderId="0"/>
    <xf numFmtId="165" fontId="2" fillId="0" borderId="0"/>
    <xf numFmtId="165" fontId="2" fillId="0" borderId="0"/>
    <xf numFmtId="165" fontId="18" fillId="0" borderId="0"/>
    <xf numFmtId="165" fontId="2" fillId="0" borderId="0"/>
    <xf numFmtId="165" fontId="18" fillId="0" borderId="0"/>
    <xf numFmtId="165" fontId="3" fillId="0" borderId="0"/>
    <xf numFmtId="165" fontId="18" fillId="0" borderId="0"/>
    <xf numFmtId="165" fontId="18" fillId="0" borderId="0"/>
    <xf numFmtId="165" fontId="18" fillId="0" borderId="0"/>
    <xf numFmtId="165" fontId="2" fillId="0" borderId="0"/>
    <xf numFmtId="165" fontId="18" fillId="0" borderId="0"/>
    <xf numFmtId="165" fontId="2" fillId="0" borderId="0"/>
    <xf numFmtId="165" fontId="2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6" fontId="3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8" fillId="0" borderId="0"/>
    <xf numFmtId="165" fontId="2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8" fillId="0" borderId="0"/>
    <xf numFmtId="165" fontId="18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3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8" fillId="0" borderId="0"/>
    <xf numFmtId="165" fontId="2" fillId="0" borderId="0"/>
    <xf numFmtId="165" fontId="25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3" fillId="0" borderId="0"/>
    <xf numFmtId="165" fontId="18" fillId="0" borderId="0"/>
    <xf numFmtId="0" fontId="2" fillId="0" borderId="0"/>
    <xf numFmtId="0" fontId="2" fillId="0" borderId="0"/>
    <xf numFmtId="165" fontId="2" fillId="0" borderId="0"/>
    <xf numFmtId="0" fontId="3" fillId="0" borderId="0"/>
    <xf numFmtId="9" fontId="2" fillId="0" borderId="0" applyFont="0" applyFill="0" applyBorder="0" applyAlignment="0" applyProtection="0"/>
    <xf numFmtId="0" fontId="2" fillId="0" borderId="0"/>
    <xf numFmtId="0" fontId="17" fillId="0" borderId="0"/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167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28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29" fillId="0" borderId="0"/>
    <xf numFmtId="0" fontId="11" fillId="0" borderId="0"/>
    <xf numFmtId="0" fontId="27" fillId="0" borderId="0"/>
    <xf numFmtId="0" fontId="28" fillId="0" borderId="0"/>
    <xf numFmtId="0" fontId="28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" fillId="0" borderId="0"/>
    <xf numFmtId="0" fontId="26" fillId="23" borderId="0" applyNumberFormat="0" applyBorder="0" applyAlignment="0" applyProtection="0"/>
    <xf numFmtId="0" fontId="33" fillId="24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5" borderId="0" applyNumberFormat="0" applyBorder="0" applyAlignment="0" applyProtection="0"/>
    <xf numFmtId="0" fontId="33" fillId="1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33" fillId="1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33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33" fillId="1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42" fontId="9" fillId="0" borderId="0" applyFont="0" applyFill="0" applyBorder="0" applyAlignment="0" applyProtection="0"/>
    <xf numFmtId="0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6" fillId="30" borderId="0" applyNumberFormat="0" applyBorder="0" applyAlignment="0" applyProtection="0"/>
    <xf numFmtId="0" fontId="33" fillId="24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3" fillId="17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27" borderId="0" applyNumberFormat="0" applyBorder="0" applyAlignment="0" applyProtection="0"/>
    <xf numFmtId="0" fontId="33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33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33" fillId="34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34" fillId="35" borderId="0" applyNumberFormat="0" applyBorder="0" applyAlignment="0" applyProtection="0"/>
    <xf numFmtId="0" fontId="35" fillId="36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5" fillId="34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7" borderId="0" applyNumberFormat="0" applyBorder="0" applyAlignment="0" applyProtection="0"/>
    <xf numFmtId="0" fontId="35" fillId="24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5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8" borderId="0" applyNumberFormat="0" applyBorder="0" applyAlignment="0" applyProtection="0"/>
    <xf numFmtId="0" fontId="35" fillId="20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6" fillId="0" borderId="33" applyBorder="0"/>
    <xf numFmtId="0" fontId="34" fillId="39" borderId="0" applyNumberFormat="0" applyBorder="0" applyAlignment="0" applyProtection="0"/>
    <xf numFmtId="0" fontId="35" fillId="36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37" borderId="0" applyNumberFormat="0" applyBorder="0" applyAlignment="0" applyProtection="0"/>
    <xf numFmtId="0" fontId="35" fillId="18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>
      <alignment horizontal="center" wrapText="1"/>
      <protection locked="0"/>
    </xf>
    <xf numFmtId="37" fontId="39" fillId="0" borderId="0"/>
    <xf numFmtId="0" fontId="40" fillId="25" borderId="0" applyNumberFormat="0" applyBorder="0" applyAlignment="0" applyProtection="0"/>
    <xf numFmtId="0" fontId="41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2" fillId="0" borderId="0" applyNumberFormat="0" applyFill="0" applyBorder="0" applyAlignment="0" applyProtection="0"/>
    <xf numFmtId="5" fontId="43" fillId="0" borderId="32" applyAlignment="0" applyProtection="0"/>
    <xf numFmtId="0" fontId="44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68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1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6" fillId="13" borderId="27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166" fontId="3" fillId="0" borderId="0" applyBorder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3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43" fontId="26" fillId="0" borderId="0" applyFont="0" applyFill="0" applyBorder="0" applyAlignment="0" applyProtection="0"/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43" fontId="49" fillId="0" borderId="0" applyFont="0" applyFill="0" applyBorder="0" applyAlignment="0" applyProtection="0"/>
    <xf numFmtId="178" fontId="50" fillId="0" borderId="48"/>
    <xf numFmtId="3" fontId="51" fillId="0" borderId="0" applyFont="0" applyFill="0" applyBorder="0" applyAlignment="0" applyProtection="0"/>
    <xf numFmtId="0" fontId="52" fillId="0" borderId="0" applyNumberFormat="0" applyAlignment="0">
      <alignment horizontal="left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3" fillId="0" borderId="0" applyFont="0" applyFill="0" applyBorder="0" applyAlignment="0" applyProtection="0">
      <alignment horizontal="right"/>
    </xf>
    <xf numFmtId="180" fontId="3" fillId="0" borderId="0" applyFont="0" applyFill="0" applyBorder="0" applyAlignment="0" applyProtection="0">
      <alignment horizontal="right"/>
    </xf>
    <xf numFmtId="0" fontId="51" fillId="0" borderId="0" applyFont="0" applyFill="0" applyBorder="0" applyAlignment="0" applyProtection="0"/>
    <xf numFmtId="49" fontId="10" fillId="0" borderId="0" applyNumberFormat="0" applyFill="0" applyBorder="0" applyAlignment="0" applyProtection="0">
      <alignment horizontal="left"/>
    </xf>
    <xf numFmtId="0" fontId="51" fillId="0" borderId="0" applyFont="0" applyFill="0" applyBorder="0" applyAlignment="0" applyProtection="0"/>
    <xf numFmtId="181" fontId="3" fillId="0" borderId="0" applyFont="0" applyFill="0" applyBorder="0" applyAlignment="0" applyProtection="0"/>
    <xf numFmtId="14" fontId="17" fillId="0" borderId="0" applyFill="0" applyBorder="0" applyAlignment="0"/>
    <xf numFmtId="0" fontId="53" fillId="0" borderId="0" applyNumberFormat="0" applyFont="0" applyFill="0" applyBorder="0" applyAlignment="0" applyProtection="0"/>
    <xf numFmtId="2" fontId="54" fillId="0" borderId="0"/>
    <xf numFmtId="182" fontId="3" fillId="0" borderId="49" applyNumberFormat="0" applyFont="0" applyFill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55" fillId="0" borderId="0" applyNumberFormat="0" applyAlignment="0">
      <alignment horizontal="left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2" fontId="51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38" fillId="0" borderId="0" applyFill="0" applyBorder="0" applyProtection="0">
      <alignment horizontal="left"/>
    </xf>
    <xf numFmtId="0" fontId="58" fillId="26" borderId="0" applyNumberFormat="0" applyBorder="0" applyAlignment="0" applyProtection="0"/>
    <xf numFmtId="0" fontId="59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38" fontId="10" fillId="2" borderId="0" applyNumberFormat="0" applyBorder="0" applyAlignment="0" applyProtection="0"/>
    <xf numFmtId="184" fontId="3" fillId="0" borderId="0" applyFont="0" applyFill="0" applyBorder="0" applyAlignment="0" applyProtection="0">
      <alignment horizontal="right"/>
    </xf>
    <xf numFmtId="0" fontId="3" fillId="0" borderId="0" applyProtection="0">
      <alignment horizontal="right"/>
    </xf>
    <xf numFmtId="0" fontId="60" fillId="0" borderId="44" applyNumberFormat="0" applyAlignment="0" applyProtection="0">
      <alignment horizontal="left" vertical="center"/>
    </xf>
    <xf numFmtId="0" fontId="60" fillId="0" borderId="30">
      <alignment horizontal="left" vertical="center"/>
    </xf>
    <xf numFmtId="0" fontId="61" fillId="0" borderId="50" applyNumberFormat="0" applyFill="0" applyAlignment="0" applyProtection="0"/>
    <xf numFmtId="0" fontId="62" fillId="0" borderId="51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3" fillId="0" borderId="52" applyNumberFormat="0" applyFill="0" applyAlignment="0" applyProtection="0"/>
    <xf numFmtId="0" fontId="64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5" fillId="0" borderId="53" applyNumberFormat="0" applyFill="0" applyAlignment="0" applyProtection="0"/>
    <xf numFmtId="0" fontId="66" fillId="0" borderId="54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7" fillId="0" borderId="55">
      <alignment horizontal="center"/>
    </xf>
    <xf numFmtId="0" fontId="67" fillId="0" borderId="0">
      <alignment horizontal="center"/>
    </xf>
    <xf numFmtId="10" fontId="10" fillId="44" borderId="4" applyNumberFormat="0" applyBorder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9" fillId="12" borderId="27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70" fillId="0" borderId="56" applyNumberFormat="0" applyFill="0" applyAlignment="0" applyProtection="0"/>
    <xf numFmtId="0" fontId="71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166" fontId="26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5" fontId="3" fillId="0" borderId="0" applyFont="0" applyFill="0" applyBorder="0" applyAlignment="0" applyProtection="0">
      <alignment horizontal="right"/>
    </xf>
    <xf numFmtId="0" fontId="72" fillId="34" borderId="0" applyNumberFormat="0" applyBorder="0" applyAlignment="0" applyProtection="0"/>
    <xf numFmtId="0" fontId="73" fillId="11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186" fontId="74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5" fillId="0" borderId="0"/>
    <xf numFmtId="0" fontId="18" fillId="0" borderId="0"/>
    <xf numFmtId="0" fontId="2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76" fillId="0" borderId="0">
      <alignment vertical="top"/>
    </xf>
    <xf numFmtId="0" fontId="26" fillId="0" borderId="0"/>
    <xf numFmtId="0" fontId="2" fillId="0" borderId="0"/>
    <xf numFmtId="0" fontId="26" fillId="0" borderId="0"/>
    <xf numFmtId="0" fontId="77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2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3" fillId="0" borderId="0"/>
    <xf numFmtId="0" fontId="2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78" fillId="14" borderId="29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80" fillId="13" borderId="2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1" fontId="3" fillId="0" borderId="0" applyProtection="0">
      <alignment horizontal="right" vertical="center"/>
    </xf>
    <xf numFmtId="14" fontId="38" fillId="0" borderId="0">
      <alignment horizontal="center" wrapText="1"/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5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0" fontId="43" fillId="0" borderId="55">
      <alignment horizontal="center"/>
    </xf>
    <xf numFmtId="189" fontId="81" fillId="46" borderId="0" applyBorder="0" applyAlignment="0" applyProtection="0"/>
    <xf numFmtId="0" fontId="82" fillId="47" borderId="0" applyNumberFormat="0" applyFont="0" applyBorder="0" applyAlignment="0">
      <alignment horizontal="center"/>
    </xf>
    <xf numFmtId="0" fontId="83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19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3" fillId="44" borderId="59"/>
    <xf numFmtId="0" fontId="82" fillId="1" borderId="30" applyNumberFormat="0" applyFont="0" applyAlignment="0">
      <alignment horizontal="center"/>
    </xf>
    <xf numFmtId="0" fontId="3" fillId="0" borderId="0"/>
    <xf numFmtId="0" fontId="85" fillId="0" borderId="0" applyNumberFormat="0" applyFill="0" applyBorder="0" applyAlignment="0">
      <alignment horizont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>
      <alignment vertical="top"/>
    </xf>
    <xf numFmtId="0" fontId="86" fillId="24" borderId="0">
      <alignment horizontal="centerContinuous"/>
    </xf>
    <xf numFmtId="0" fontId="87" fillId="24" borderId="0">
      <alignment horizontal="centerContinuous"/>
    </xf>
    <xf numFmtId="40" fontId="88" fillId="0" borderId="0" applyBorder="0">
      <alignment horizontal="right"/>
    </xf>
    <xf numFmtId="0" fontId="3" fillId="0" borderId="0" applyBorder="0" applyProtection="0">
      <alignment vertical="center"/>
    </xf>
    <xf numFmtId="182" fontId="3" fillId="0" borderId="33" applyBorder="0" applyProtection="0">
      <alignment horizontal="right" vertical="center"/>
    </xf>
    <xf numFmtId="0" fontId="3" fillId="48" borderId="0" applyBorder="0" applyProtection="0">
      <alignment horizontal="centerContinuous" vertical="center"/>
    </xf>
    <xf numFmtId="0" fontId="3" fillId="49" borderId="33" applyBorder="0" applyProtection="0">
      <alignment horizontal="centerContinuous" vertical="center"/>
    </xf>
    <xf numFmtId="0" fontId="3" fillId="0" borderId="0" applyBorder="0" applyProtection="0">
      <alignment vertical="center"/>
    </xf>
    <xf numFmtId="0" fontId="54" fillId="0" borderId="0" applyBorder="0" applyProtection="0">
      <alignment horizontal="left"/>
    </xf>
    <xf numFmtId="0" fontId="21" fillId="0" borderId="0" applyFill="0" applyBorder="0" applyProtection="0">
      <alignment horizontal="left"/>
    </xf>
    <xf numFmtId="0" fontId="10" fillId="0" borderId="22" applyFill="0" applyBorder="0" applyProtection="0">
      <alignment horizontal="left" vertical="top"/>
    </xf>
    <xf numFmtId="49" fontId="1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91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9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3" fillId="0" borderId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2" fillId="0" borderId="61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" fillId="0" borderId="0"/>
    <xf numFmtId="0" fontId="3" fillId="0" borderId="0" applyFont="0" applyFill="0" applyBorder="0" applyAlignment="0" applyProtection="0"/>
    <xf numFmtId="0" fontId="94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95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3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8" fillId="0" borderId="0"/>
    <xf numFmtId="165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8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</cellStyleXfs>
  <cellXfs count="178">
    <xf numFmtId="0" fontId="0" fillId="0" borderId="0" xfId="0"/>
    <xf numFmtId="0" fontId="0" fillId="0" borderId="4" xfId="0" applyBorder="1"/>
    <xf numFmtId="0" fontId="0" fillId="0" borderId="0" xfId="0" applyFill="1" applyBorder="1"/>
    <xf numFmtId="3" fontId="0" fillId="0" borderId="4" xfId="0" applyNumberFormat="1" applyBorder="1"/>
    <xf numFmtId="49" fontId="6" fillId="2" borderId="12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6" fillId="3" borderId="7" xfId="0" applyNumberFormat="1" applyFont="1" applyFill="1" applyBorder="1"/>
    <xf numFmtId="0" fontId="0" fillId="0" borderId="0" xfId="0" applyNumberFormat="1"/>
    <xf numFmtId="3" fontId="6" fillId="3" borderId="9" xfId="0" applyNumberFormat="1" applyFont="1" applyFill="1" applyBorder="1"/>
    <xf numFmtId="0" fontId="6" fillId="4" borderId="5" xfId="0" applyFont="1" applyFill="1" applyBorder="1"/>
    <xf numFmtId="3" fontId="6" fillId="4" borderId="8" xfId="0" applyNumberFormat="1" applyFont="1" applyFill="1" applyBorder="1"/>
    <xf numFmtId="3" fontId="0" fillId="0" borderId="0" xfId="0" applyNumberFormat="1"/>
    <xf numFmtId="49" fontId="0" fillId="0" borderId="0" xfId="0" applyNumberFormat="1" applyAlignment="1">
      <alignment wrapText="1"/>
    </xf>
    <xf numFmtId="0" fontId="6" fillId="0" borderId="14" xfId="0" applyNumberFormat="1" applyFont="1" applyBorder="1"/>
    <xf numFmtId="164" fontId="0" fillId="0" borderId="4" xfId="0" applyNumberFormat="1" applyBorder="1"/>
    <xf numFmtId="0" fontId="6" fillId="4" borderId="16" xfId="0" applyNumberFormat="1" applyFont="1" applyFill="1" applyBorder="1"/>
    <xf numFmtId="3" fontId="6" fillId="4" borderId="5" xfId="0" applyNumberFormat="1" applyFont="1" applyFill="1" applyBorder="1"/>
    <xf numFmtId="0" fontId="6" fillId="0" borderId="17" xfId="0" applyNumberFormat="1" applyFont="1" applyBorder="1"/>
    <xf numFmtId="49" fontId="6" fillId="2" borderId="19" xfId="0" applyNumberFormat="1" applyFont="1" applyFill="1" applyBorder="1" applyAlignment="1">
      <alignment horizontal="center" wrapText="1"/>
    </xf>
    <xf numFmtId="49" fontId="6" fillId="2" borderId="7" xfId="0" applyNumberFormat="1" applyFont="1" applyFill="1" applyBorder="1" applyAlignment="1">
      <alignment horizontal="center" wrapText="1"/>
    </xf>
    <xf numFmtId="49" fontId="6" fillId="2" borderId="9" xfId="0" applyNumberFormat="1" applyFont="1" applyFill="1" applyBorder="1" applyAlignment="1">
      <alignment horizontal="center" wrapText="1"/>
    </xf>
    <xf numFmtId="164" fontId="6" fillId="3" borderId="7" xfId="0" applyNumberFormat="1" applyFont="1" applyFill="1" applyBorder="1"/>
    <xf numFmtId="0" fontId="3" fillId="0" borderId="0" xfId="0" applyFont="1"/>
    <xf numFmtId="0" fontId="0" fillId="0" borderId="0" xfId="0" applyAlignment="1">
      <alignment wrapText="1"/>
    </xf>
    <xf numFmtId="2" fontId="6" fillId="5" borderId="2" xfId="0" applyNumberFormat="1" applyFont="1" applyFill="1" applyBorder="1" applyAlignment="1">
      <alignment horizontal="center" wrapText="1"/>
    </xf>
    <xf numFmtId="2" fontId="6" fillId="6" borderId="2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3" fontId="6" fillId="2" borderId="23" xfId="0" applyNumberFormat="1" applyFont="1" applyFill="1" applyBorder="1" applyAlignment="1">
      <alignment horizontal="center" wrapText="1"/>
    </xf>
    <xf numFmtId="2" fontId="6" fillId="8" borderId="2" xfId="0" applyNumberFormat="1" applyFont="1" applyFill="1" applyBorder="1" applyAlignment="1">
      <alignment horizontal="center" wrapText="1"/>
    </xf>
    <xf numFmtId="2" fontId="6" fillId="9" borderId="2" xfId="0" applyNumberFormat="1" applyFont="1" applyFill="1" applyBorder="1" applyAlignment="1">
      <alignment horizontal="center" wrapText="1"/>
    </xf>
    <xf numFmtId="4" fontId="3" fillId="0" borderId="0" xfId="0" applyNumberFormat="1" applyFont="1" applyFill="1" applyBorder="1"/>
    <xf numFmtId="0" fontId="0" fillId="0" borderId="0" xfId="0" applyAlignment="1"/>
    <xf numFmtId="4" fontId="6" fillId="10" borderId="15" xfId="0" applyNumberFormat="1" applyFont="1" applyFill="1" applyBorder="1"/>
    <xf numFmtId="4" fontId="6" fillId="10" borderId="3" xfId="0" applyNumberFormat="1" applyFont="1" applyFill="1" applyBorder="1"/>
    <xf numFmtId="0" fontId="12" fillId="0" borderId="0" xfId="0" applyFont="1" applyAlignment="1"/>
    <xf numFmtId="0" fontId="3" fillId="2" borderId="2" xfId="0" applyFont="1" applyFill="1" applyBorder="1"/>
    <xf numFmtId="0" fontId="12" fillId="0" borderId="0" xfId="0" applyFont="1"/>
    <xf numFmtId="49" fontId="13" fillId="0" borderId="0" xfId="0" applyNumberFormat="1" applyFont="1" applyFill="1" applyAlignment="1">
      <alignment horizontal="center" vertical="center"/>
    </xf>
    <xf numFmtId="3" fontId="12" fillId="0" borderId="0" xfId="0" applyNumberFormat="1" applyFont="1" applyAlignment="1"/>
    <xf numFmtId="49" fontId="5" fillId="3" borderId="0" xfId="0" applyNumberFormat="1" applyFont="1" applyFill="1" applyBorder="1" applyAlignment="1">
      <alignment horizontal="center"/>
    </xf>
    <xf numFmtId="0" fontId="6" fillId="2" borderId="39" xfId="0" applyNumberFormat="1" applyFont="1" applyFill="1" applyBorder="1" applyAlignment="1">
      <alignment horizontal="center" wrapText="1"/>
    </xf>
    <xf numFmtId="49" fontId="6" fillId="2" borderId="39" xfId="0" applyNumberFormat="1" applyFont="1" applyFill="1" applyBorder="1" applyAlignment="1">
      <alignment horizontal="center" wrapText="1"/>
    </xf>
    <xf numFmtId="0" fontId="22" fillId="0" borderId="41" xfId="11" applyFont="1" applyBorder="1" applyAlignment="1">
      <alignment horizontal="left" vertical="center"/>
    </xf>
    <xf numFmtId="165" fontId="20" fillId="0" borderId="37" xfId="50" applyFont="1" applyFill="1" applyBorder="1" applyAlignment="1">
      <alignment horizontal="left" vertical="center"/>
    </xf>
    <xf numFmtId="165" fontId="24" fillId="0" borderId="37" xfId="50" applyFont="1" applyFill="1" applyBorder="1" applyAlignment="1">
      <alignment horizontal="left" vertical="center"/>
    </xf>
    <xf numFmtId="165" fontId="20" fillId="0" borderId="36" xfId="50" applyFont="1" applyFill="1" applyBorder="1" applyAlignment="1">
      <alignment horizontal="left" vertical="center"/>
    </xf>
    <xf numFmtId="165" fontId="20" fillId="0" borderId="34" xfId="50" applyFont="1" applyFill="1" applyBorder="1" applyAlignment="1">
      <alignment horizontal="left" vertical="center"/>
    </xf>
    <xf numFmtId="165" fontId="3" fillId="0" borderId="35" xfId="50" applyFont="1" applyFill="1" applyBorder="1" applyAlignment="1">
      <alignment horizontal="left" vertical="center" wrapText="1"/>
    </xf>
    <xf numFmtId="165" fontId="3" fillId="0" borderId="34" xfId="50" applyFont="1" applyFill="1" applyBorder="1" applyAlignment="1">
      <alignment horizontal="left" vertical="center" wrapText="1"/>
    </xf>
    <xf numFmtId="9" fontId="2" fillId="0" borderId="41" xfId="40" applyFont="1" applyFill="1" applyBorder="1" applyAlignment="1">
      <alignment wrapText="1"/>
    </xf>
    <xf numFmtId="165" fontId="20" fillId="0" borderId="37" xfId="50" applyFont="1" applyFill="1" applyBorder="1" applyAlignment="1">
      <alignment horizontal="left" vertical="center" wrapText="1"/>
    </xf>
    <xf numFmtId="2" fontId="6" fillId="2" borderId="39" xfId="0" applyNumberFormat="1" applyFont="1" applyFill="1" applyBorder="1" applyAlignment="1">
      <alignment horizontal="center" wrapText="1"/>
    </xf>
    <xf numFmtId="165" fontId="20" fillId="0" borderId="34" xfId="50" applyFont="1" applyFill="1" applyBorder="1" applyAlignment="1">
      <alignment horizontal="left" vertical="center" wrapText="1"/>
    </xf>
    <xf numFmtId="165" fontId="20" fillId="0" borderId="40" xfId="50" applyFont="1" applyFill="1" applyBorder="1" applyAlignment="1">
      <alignment horizontal="left" vertical="center" wrapText="1"/>
    </xf>
    <xf numFmtId="165" fontId="20" fillId="0" borderId="42" xfId="50" applyFont="1" applyFill="1" applyBorder="1" applyAlignment="1">
      <alignment horizontal="left" vertical="center" wrapText="1"/>
    </xf>
    <xf numFmtId="165" fontId="20" fillId="0" borderId="36" xfId="50" applyFont="1" applyFill="1" applyBorder="1" applyAlignment="1">
      <alignment horizontal="left" vertical="center" wrapText="1"/>
    </xf>
    <xf numFmtId="165" fontId="19" fillId="0" borderId="41" xfId="41" applyFont="1" applyFill="1" applyBorder="1" applyAlignment="1">
      <alignment horizontal="left" vertical="center" wrapText="1"/>
    </xf>
    <xf numFmtId="9" fontId="2" fillId="0" borderId="37" xfId="40" applyFont="1" applyFill="1" applyBorder="1" applyAlignment="1"/>
    <xf numFmtId="0" fontId="2" fillId="0" borderId="37" xfId="11" applyNumberFormat="1" applyBorder="1" applyAlignment="1"/>
    <xf numFmtId="165" fontId="19" fillId="0" borderId="37" xfId="41" applyFont="1" applyFill="1" applyBorder="1" applyAlignment="1">
      <alignment horizontal="left" vertical="center" wrapText="1"/>
    </xf>
    <xf numFmtId="49" fontId="19" fillId="21" borderId="37" xfId="41" applyNumberFormat="1" applyFont="1" applyFill="1" applyBorder="1" applyAlignment="1">
      <alignment horizontal="left" vertical="center"/>
    </xf>
    <xf numFmtId="165" fontId="20" fillId="0" borderId="37" xfId="56" applyFont="1" applyFill="1" applyBorder="1" applyAlignment="1">
      <alignment horizontal="left" vertical="center"/>
    </xf>
    <xf numFmtId="0" fontId="2" fillId="0" borderId="41" xfId="11" applyNumberFormat="1" applyBorder="1" applyAlignment="1">
      <alignment wrapText="1"/>
    </xf>
    <xf numFmtId="165" fontId="24" fillId="0" borderId="41" xfId="50" applyFont="1" applyFill="1" applyBorder="1" applyAlignment="1">
      <alignment horizontal="left" vertical="center" wrapText="1"/>
    </xf>
    <xf numFmtId="9" fontId="2" fillId="0" borderId="4" xfId="40" applyFont="1" applyFill="1" applyBorder="1" applyAlignment="1"/>
    <xf numFmtId="165" fontId="24" fillId="0" borderId="37" xfId="50" applyFont="1" applyFill="1" applyBorder="1" applyAlignment="1">
      <alignment horizontal="left" vertical="center" wrapText="1"/>
    </xf>
    <xf numFmtId="9" fontId="2" fillId="0" borderId="37" xfId="40" applyFont="1" applyFill="1" applyBorder="1" applyAlignment="1">
      <alignment wrapText="1"/>
    </xf>
    <xf numFmtId="165" fontId="20" fillId="0" borderId="38" xfId="50" applyFont="1" applyFill="1" applyBorder="1" applyAlignment="1">
      <alignment horizontal="left" vertical="center" wrapText="1"/>
    </xf>
    <xf numFmtId="165" fontId="20" fillId="0" borderId="35" xfId="50" applyFont="1" applyFill="1" applyBorder="1" applyAlignment="1">
      <alignment horizontal="left" vertical="center" wrapText="1"/>
    </xf>
    <xf numFmtId="0" fontId="2" fillId="0" borderId="4" xfId="11" applyNumberFormat="1" applyBorder="1" applyAlignment="1"/>
    <xf numFmtId="0" fontId="2" fillId="0" borderId="37" xfId="11" applyNumberFormat="1" applyBorder="1" applyAlignment="1">
      <alignment wrapText="1"/>
    </xf>
    <xf numFmtId="165" fontId="20" fillId="0" borderId="4" xfId="56" applyFont="1" applyFill="1" applyBorder="1" applyAlignment="1">
      <alignment horizontal="left" vertical="center" wrapText="1"/>
    </xf>
    <xf numFmtId="165" fontId="3" fillId="0" borderId="4" xfId="56" applyFont="1" applyFill="1" applyBorder="1" applyAlignment="1">
      <alignment horizontal="left" vertical="center" wrapText="1"/>
    </xf>
    <xf numFmtId="165" fontId="20" fillId="0" borderId="35" xfId="50" applyFont="1" applyFill="1" applyBorder="1" applyAlignment="1">
      <alignment horizontal="left" vertical="center"/>
    </xf>
    <xf numFmtId="165" fontId="3" fillId="0" borderId="35" xfId="50" applyFont="1" applyFill="1" applyBorder="1" applyAlignment="1">
      <alignment horizontal="left" vertical="center"/>
    </xf>
    <xf numFmtId="165" fontId="3" fillId="21" borderId="4" xfId="56" applyFont="1" applyFill="1" applyBorder="1" applyAlignment="1">
      <alignment horizontal="left" vertical="center"/>
    </xf>
    <xf numFmtId="0" fontId="3" fillId="2" borderId="12" xfId="0" applyFont="1" applyFill="1" applyBorder="1"/>
    <xf numFmtId="165" fontId="20" fillId="0" borderId="41" xfId="56" applyFont="1" applyFill="1" applyBorder="1" applyAlignment="1">
      <alignment horizontal="left" vertical="center"/>
    </xf>
    <xf numFmtId="165" fontId="3" fillId="0" borderId="34" xfId="50" applyFont="1" applyFill="1" applyBorder="1" applyAlignment="1">
      <alignment horizontal="left" vertical="center"/>
    </xf>
    <xf numFmtId="0" fontId="6" fillId="10" borderId="20" xfId="0" applyFont="1" applyFill="1" applyBorder="1" applyAlignment="1">
      <alignment horizontal="left"/>
    </xf>
    <xf numFmtId="165" fontId="20" fillId="0" borderId="4" xfId="50" applyFont="1" applyFill="1" applyBorder="1" applyAlignment="1">
      <alignment horizontal="left" vertical="center"/>
    </xf>
    <xf numFmtId="165" fontId="3" fillId="0" borderId="4" xfId="50" applyFont="1" applyFill="1" applyBorder="1" applyAlignment="1">
      <alignment horizontal="left" vertical="center"/>
    </xf>
    <xf numFmtId="165" fontId="24" fillId="0" borderId="4" xfId="50" applyFont="1" applyFill="1" applyBorder="1" applyAlignment="1">
      <alignment horizontal="left" vertical="center"/>
    </xf>
    <xf numFmtId="165" fontId="3" fillId="0" borderId="4" xfId="56" applyFont="1" applyFill="1" applyBorder="1" applyAlignment="1">
      <alignment horizontal="left" vertical="center"/>
    </xf>
    <xf numFmtId="165" fontId="20" fillId="0" borderId="4" xfId="56" applyFont="1" applyFill="1" applyBorder="1" applyAlignment="1">
      <alignment horizontal="left" vertical="center"/>
    </xf>
    <xf numFmtId="49" fontId="19" fillId="21" borderId="4" xfId="41" applyNumberFormat="1" applyFont="1" applyFill="1" applyBorder="1" applyAlignment="1">
      <alignment horizontal="left" vertical="center"/>
    </xf>
    <xf numFmtId="0" fontId="22" fillId="0" borderId="4" xfId="11" applyFont="1" applyBorder="1" applyAlignment="1">
      <alignment horizontal="left" vertical="center"/>
    </xf>
    <xf numFmtId="165" fontId="19" fillId="0" borderId="4" xfId="41" applyFont="1" applyFill="1" applyBorder="1" applyAlignment="1">
      <alignment horizontal="left" vertical="center" wrapText="1"/>
    </xf>
    <xf numFmtId="9" fontId="2" fillId="0" borderId="4" xfId="40" applyFont="1" applyFill="1" applyBorder="1" applyAlignment="1">
      <alignment wrapText="1"/>
    </xf>
    <xf numFmtId="0" fontId="2" fillId="0" borderId="4" xfId="11" applyNumberFormat="1" applyBorder="1" applyAlignment="1">
      <alignment wrapText="1"/>
    </xf>
    <xf numFmtId="165" fontId="24" fillId="0" borderId="4" xfId="50" applyFont="1" applyFill="1" applyBorder="1" applyAlignment="1">
      <alignment horizontal="left" vertical="center" wrapText="1"/>
    </xf>
    <xf numFmtId="49" fontId="19" fillId="21" borderId="4" xfId="41" applyNumberFormat="1" applyFont="1" applyFill="1" applyBorder="1" applyAlignment="1">
      <alignment horizontal="left" vertical="center"/>
    </xf>
    <xf numFmtId="0" fontId="22" fillId="0" borderId="4" xfId="11" applyFont="1" applyBorder="1" applyAlignment="1">
      <alignment horizontal="left" vertical="center"/>
    </xf>
    <xf numFmtId="165" fontId="19" fillId="0" borderId="4" xfId="41" applyFont="1" applyFill="1" applyBorder="1" applyAlignment="1">
      <alignment horizontal="left" vertical="center" wrapText="1"/>
    </xf>
    <xf numFmtId="9" fontId="2" fillId="0" borderId="4" xfId="40" applyFont="1" applyFill="1" applyBorder="1" applyAlignment="1">
      <alignment wrapText="1"/>
    </xf>
    <xf numFmtId="0" fontId="2" fillId="0" borderId="4" xfId="11" applyNumberFormat="1" applyBorder="1" applyAlignment="1">
      <alignment wrapText="1"/>
    </xf>
    <xf numFmtId="165" fontId="24" fillId="0" borderId="4" xfId="50" applyFont="1" applyFill="1" applyBorder="1" applyAlignment="1">
      <alignment horizontal="left" vertical="center" wrapText="1"/>
    </xf>
    <xf numFmtId="165" fontId="20" fillId="0" borderId="4" xfId="56" applyFont="1" applyFill="1" applyBorder="1" applyAlignment="1">
      <alignment horizontal="left" vertical="center"/>
    </xf>
    <xf numFmtId="9" fontId="2" fillId="0" borderId="4" xfId="40" applyFont="1" applyFill="1" applyBorder="1" applyAlignment="1">
      <alignment wrapText="1"/>
    </xf>
    <xf numFmtId="0" fontId="2" fillId="0" borderId="4" xfId="11" applyNumberFormat="1" applyBorder="1" applyAlignment="1">
      <alignment wrapText="1"/>
    </xf>
    <xf numFmtId="165" fontId="24" fillId="0" borderId="4" xfId="50" applyFont="1" applyFill="1" applyBorder="1" applyAlignment="1">
      <alignment horizontal="left" vertical="center" wrapText="1"/>
    </xf>
    <xf numFmtId="165" fontId="20" fillId="0" borderId="4" xfId="50" applyFont="1" applyFill="1" applyBorder="1" applyAlignment="1">
      <alignment horizontal="left" vertical="center" wrapText="1"/>
    </xf>
    <xf numFmtId="165" fontId="3" fillId="0" borderId="4" xfId="50" applyFont="1" applyFill="1" applyBorder="1" applyAlignment="1">
      <alignment horizontal="left" vertical="center" wrapText="1"/>
    </xf>
    <xf numFmtId="0" fontId="2" fillId="0" borderId="4" xfId="11" applyNumberFormat="1" applyBorder="1" applyAlignment="1">
      <alignment wrapText="1"/>
    </xf>
    <xf numFmtId="0" fontId="16" fillId="50" borderId="4" xfId="0" applyFont="1" applyFill="1" applyBorder="1"/>
    <xf numFmtId="0" fontId="0" fillId="0" borderId="4" xfId="0" applyBorder="1" applyAlignment="1">
      <alignment horizontal="left"/>
    </xf>
    <xf numFmtId="3" fontId="6" fillId="2" borderId="12" xfId="0" applyNumberFormat="1" applyFont="1" applyFill="1" applyBorder="1" applyAlignment="1">
      <alignment horizontal="center" wrapText="1"/>
    </xf>
    <xf numFmtId="4" fontId="6" fillId="10" borderId="1" xfId="0" applyNumberFormat="1" applyFont="1" applyFill="1" applyBorder="1"/>
    <xf numFmtId="9" fontId="6" fillId="10" borderId="1" xfId="4" applyFont="1" applyFill="1" applyBorder="1"/>
    <xf numFmtId="3" fontId="6" fillId="10" borderId="1" xfId="0" applyNumberFormat="1" applyFont="1" applyFill="1" applyBorder="1"/>
    <xf numFmtId="0" fontId="6" fillId="4" borderId="18" xfId="0" applyFont="1" applyFill="1" applyBorder="1" applyAlignment="1">
      <alignment horizontal="left"/>
    </xf>
    <xf numFmtId="4" fontId="6" fillId="4" borderId="11" xfId="0" applyNumberFormat="1" applyFont="1" applyFill="1" applyBorder="1"/>
    <xf numFmtId="9" fontId="6" fillId="4" borderId="11" xfId="4" applyFont="1" applyFill="1" applyBorder="1"/>
    <xf numFmtId="3" fontId="6" fillId="4" borderId="11" xfId="0" applyNumberFormat="1" applyFont="1" applyFill="1" applyBorder="1"/>
    <xf numFmtId="9" fontId="6" fillId="4" borderId="5" xfId="4" applyFont="1" applyFill="1" applyBorder="1"/>
    <xf numFmtId="165" fontId="20" fillId="0" borderId="4" xfId="50" applyFont="1" applyFill="1" applyBorder="1" applyAlignment="1">
      <alignment horizontal="left" vertical="center" wrapText="1"/>
    </xf>
    <xf numFmtId="165" fontId="3" fillId="0" borderId="4" xfId="50" applyFont="1" applyFill="1" applyBorder="1" applyAlignment="1">
      <alignment horizontal="left" vertical="center" wrapText="1"/>
    </xf>
    <xf numFmtId="9" fontId="0" fillId="0" borderId="4" xfId="4" applyFont="1" applyBorder="1"/>
    <xf numFmtId="3" fontId="23" fillId="50" borderId="62" xfId="0" applyNumberFormat="1" applyFont="1" applyFill="1" applyBorder="1"/>
    <xf numFmtId="0" fontId="16" fillId="50" borderId="62" xfId="0" applyFont="1" applyFill="1" applyBorder="1"/>
    <xf numFmtId="165" fontId="20" fillId="22" borderId="35" xfId="50" applyFont="1" applyFill="1" applyBorder="1" applyAlignment="1">
      <alignment horizontal="left" vertical="center"/>
    </xf>
    <xf numFmtId="9" fontId="10" fillId="21" borderId="41" xfId="0" applyNumberFormat="1" applyFont="1" applyFill="1" applyBorder="1" applyAlignment="1">
      <alignment horizontal="center" vertical="center"/>
    </xf>
    <xf numFmtId="49" fontId="5" fillId="3" borderId="62" xfId="0" applyNumberFormat="1" applyFont="1" applyFill="1" applyBorder="1" applyAlignment="1">
      <alignment horizontal="center"/>
    </xf>
    <xf numFmtId="49" fontId="96" fillId="21" borderId="36" xfId="7" applyNumberFormat="1" applyFont="1" applyFill="1" applyBorder="1" applyAlignment="1">
      <alignment horizontal="center" vertical="center"/>
    </xf>
    <xf numFmtId="165" fontId="3" fillId="0" borderId="41" xfId="50" applyFont="1" applyFill="1" applyBorder="1" applyAlignment="1">
      <alignment horizontal="left" vertical="center" wrapText="1"/>
    </xf>
    <xf numFmtId="0" fontId="10" fillId="21" borderId="41" xfId="8" applyFont="1" applyFill="1" applyBorder="1" applyAlignment="1">
      <alignment horizontal="center" vertical="center"/>
    </xf>
    <xf numFmtId="49" fontId="96" fillId="21" borderId="41" xfId="7" applyNumberFormat="1" applyFont="1" applyFill="1" applyBorder="1" applyAlignment="1">
      <alignment horizontal="center" vertical="center"/>
    </xf>
    <xf numFmtId="2" fontId="6" fillId="2" borderId="23" xfId="0" applyNumberFormat="1" applyFont="1" applyFill="1" applyBorder="1" applyAlignment="1">
      <alignment horizontal="center" wrapText="1"/>
    </xf>
    <xf numFmtId="49" fontId="96" fillId="21" borderId="34" xfId="7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/>
    </xf>
    <xf numFmtId="165" fontId="20" fillId="22" borderId="38" xfId="50" applyFont="1" applyFill="1" applyBorder="1" applyAlignment="1">
      <alignment horizontal="left" vertical="center"/>
    </xf>
    <xf numFmtId="165" fontId="3" fillId="0" borderId="41" xfId="56" applyFont="1" applyFill="1" applyBorder="1" applyAlignment="1">
      <alignment horizontal="left" vertical="center" wrapText="1"/>
    </xf>
    <xf numFmtId="165" fontId="3" fillId="0" borderId="42" xfId="50" applyFont="1" applyFill="1" applyBorder="1" applyAlignment="1">
      <alignment horizontal="left" vertical="center" wrapText="1"/>
    </xf>
    <xf numFmtId="49" fontId="96" fillId="21" borderId="37" xfId="7" applyNumberFormat="1" applyFont="1" applyFill="1" applyBorder="1" applyAlignment="1">
      <alignment horizontal="center" vertical="center"/>
    </xf>
    <xf numFmtId="165" fontId="3" fillId="0" borderId="40" xfId="50" applyFont="1" applyFill="1" applyBorder="1" applyAlignment="1">
      <alignment horizontal="left" vertical="center" wrapText="1"/>
    </xf>
    <xf numFmtId="3" fontId="10" fillId="0" borderId="41" xfId="0" applyNumberFormat="1" applyFont="1" applyBorder="1" applyAlignment="1">
      <alignment horizontal="center" vertical="center"/>
    </xf>
    <xf numFmtId="0" fontId="10" fillId="21" borderId="37" xfId="8" applyFont="1" applyFill="1" applyBorder="1" applyAlignment="1">
      <alignment horizontal="center" vertical="center"/>
    </xf>
    <xf numFmtId="9" fontId="10" fillId="21" borderId="65" xfId="0" applyNumberFormat="1" applyFont="1" applyFill="1" applyBorder="1" applyAlignment="1">
      <alignment horizontal="center" vertical="center"/>
    </xf>
    <xf numFmtId="49" fontId="96" fillId="21" borderId="40" xfId="7" applyNumberFormat="1" applyFont="1" applyFill="1" applyBorder="1" applyAlignment="1">
      <alignment horizontal="center" vertical="center"/>
    </xf>
    <xf numFmtId="3" fontId="10" fillId="0" borderId="37" xfId="0" applyNumberFormat="1" applyFont="1" applyBorder="1" applyAlignment="1">
      <alignment horizontal="center" vertical="center"/>
    </xf>
    <xf numFmtId="49" fontId="96" fillId="21" borderId="4" xfId="7" applyNumberFormat="1" applyFont="1" applyFill="1" applyBorder="1" applyAlignment="1">
      <alignment horizontal="center" vertical="center"/>
    </xf>
    <xf numFmtId="0" fontId="10" fillId="21" borderId="4" xfId="8" applyFont="1" applyFill="1" applyBorder="1" applyAlignment="1">
      <alignment horizontal="center" vertical="center"/>
    </xf>
    <xf numFmtId="9" fontId="10" fillId="21" borderId="62" xfId="0" applyNumberFormat="1" applyFont="1" applyFill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49" fontId="7" fillId="0" borderId="31" xfId="0" applyNumberFormat="1" applyFont="1" applyFill="1" applyBorder="1" applyAlignment="1">
      <alignment horizontal="center" vertical="center"/>
    </xf>
    <xf numFmtId="49" fontId="7" fillId="0" borderId="33" xfId="0" applyNumberFormat="1" applyFont="1" applyFill="1" applyBorder="1" applyAlignment="1">
      <alignment horizontal="center" vertical="center"/>
    </xf>
    <xf numFmtId="49" fontId="7" fillId="0" borderId="43" xfId="0" applyNumberFormat="1" applyFont="1" applyFill="1" applyBorder="1" applyAlignment="1">
      <alignment horizontal="center" vertical="center"/>
    </xf>
    <xf numFmtId="49" fontId="7" fillId="0" borderId="44" xfId="0" applyNumberFormat="1" applyFont="1" applyFill="1" applyBorder="1" applyAlignment="1">
      <alignment horizontal="center" vertical="center"/>
    </xf>
    <xf numFmtId="49" fontId="7" fillId="0" borderId="45" xfId="0" applyNumberFormat="1" applyFont="1" applyFill="1" applyBorder="1" applyAlignment="1">
      <alignment horizontal="center" vertical="center"/>
    </xf>
    <xf numFmtId="49" fontId="5" fillId="4" borderId="43" xfId="0" applyNumberFormat="1" applyFont="1" applyFill="1" applyBorder="1" applyAlignment="1">
      <alignment horizontal="center"/>
    </xf>
    <xf numFmtId="49" fontId="5" fillId="4" borderId="44" xfId="0" applyNumberFormat="1" applyFont="1" applyFill="1" applyBorder="1" applyAlignment="1">
      <alignment horizontal="center"/>
    </xf>
    <xf numFmtId="0" fontId="0" fillId="0" borderId="45" xfId="0" applyBorder="1" applyAlignment="1"/>
    <xf numFmtId="49" fontId="5" fillId="4" borderId="13" xfId="0" applyNumberFormat="1" applyFont="1" applyFill="1" applyBorder="1" applyAlignment="1">
      <alignment horizontal="center"/>
    </xf>
    <xf numFmtId="49" fontId="5" fillId="4" borderId="21" xfId="0" applyNumberFormat="1" applyFont="1" applyFill="1" applyBorder="1" applyAlignment="1">
      <alignment horizontal="center"/>
    </xf>
    <xf numFmtId="0" fontId="0" fillId="0" borderId="25" xfId="0" applyBorder="1" applyAlignment="1"/>
    <xf numFmtId="49" fontId="5" fillId="3" borderId="20" xfId="0" applyNumberFormat="1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49" fontId="5" fillId="7" borderId="20" xfId="0" applyNumberFormat="1" applyFont="1" applyFill="1" applyBorder="1" applyAlignment="1">
      <alignment horizontal="center"/>
    </xf>
    <xf numFmtId="49" fontId="5" fillId="7" borderId="0" xfId="0" applyNumberFormat="1" applyFont="1" applyFill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5" fillId="3" borderId="63" xfId="0" applyNumberFormat="1" applyFont="1" applyFill="1" applyBorder="1" applyAlignment="1">
      <alignment horizontal="center"/>
    </xf>
    <xf numFmtId="49" fontId="5" fillId="3" borderId="62" xfId="0" applyNumberFormat="1" applyFont="1" applyFill="1" applyBorder="1" applyAlignment="1">
      <alignment horizontal="center"/>
    </xf>
    <xf numFmtId="49" fontId="5" fillId="7" borderId="62" xfId="0" applyNumberFormat="1" applyFont="1" applyFill="1" applyBorder="1" applyAlignment="1">
      <alignment horizontal="center"/>
    </xf>
    <xf numFmtId="49" fontId="0" fillId="0" borderId="62" xfId="0" applyNumberFormat="1" applyBorder="1" applyAlignment="1">
      <alignment horizontal="center"/>
    </xf>
    <xf numFmtId="49" fontId="7" fillId="0" borderId="13" xfId="0" applyNumberFormat="1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center" vertical="center"/>
    </xf>
    <xf numFmtId="49" fontId="7" fillId="0" borderId="25" xfId="0" applyNumberFormat="1" applyFont="1" applyFill="1" applyBorder="1" applyAlignment="1">
      <alignment horizontal="center" vertical="center"/>
    </xf>
    <xf numFmtId="49" fontId="5" fillId="3" borderId="64" xfId="0" applyNumberFormat="1" applyFont="1" applyFill="1" applyBorder="1" applyAlignment="1">
      <alignment horizontal="center"/>
    </xf>
    <xf numFmtId="49" fontId="5" fillId="3" borderId="10" xfId="0" applyNumberFormat="1" applyFont="1" applyFill="1" applyBorder="1" applyAlignment="1">
      <alignment horizontal="center"/>
    </xf>
    <xf numFmtId="49" fontId="5" fillId="7" borderId="10" xfId="0" applyNumberFormat="1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 wrapText="1"/>
    </xf>
    <xf numFmtId="0" fontId="0" fillId="0" borderId="21" xfId="0" applyBorder="1" applyAlignment="1"/>
    <xf numFmtId="0" fontId="6" fillId="3" borderId="13" xfId="0" applyNumberFormat="1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9" fontId="15" fillId="0" borderId="4" xfId="4" applyFont="1" applyBorder="1"/>
  </cellXfs>
  <cellStyles count="1548">
    <cellStyle name="%" xfId="126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20% - Accent1 10" xfId="172"/>
    <cellStyle name="20% - Accent1 2" xfId="173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cent1 10" xfId="338"/>
    <cellStyle name="Accent1 2" xfId="339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3" xfId="512"/>
    <cellStyle name="Calculation 10 4" xfId="513"/>
    <cellStyle name="Calculation 10 5" xfId="514"/>
    <cellStyle name="Calculation 2" xfId="515"/>
    <cellStyle name="Calculation 2 2" xfId="516"/>
    <cellStyle name="Calculation 2 3" xfId="517"/>
    <cellStyle name="Calculation 2 4" xfId="518"/>
    <cellStyle name="Calculation 2 5" xfId="519"/>
    <cellStyle name="Calculation 3" xfId="520"/>
    <cellStyle name="Calculation 3 2" xfId="521"/>
    <cellStyle name="Calculation 3 3" xfId="522"/>
    <cellStyle name="Calculation 3 4" xfId="523"/>
    <cellStyle name="Calculation 3 5" xfId="524"/>
    <cellStyle name="Calculation 4" xfId="525"/>
    <cellStyle name="Calculation 4 2" xfId="526"/>
    <cellStyle name="Calculation 4 3" xfId="527"/>
    <cellStyle name="Calculation 4 4" xfId="528"/>
    <cellStyle name="Calculation 4 5" xfId="529"/>
    <cellStyle name="Calculation 5" xfId="530"/>
    <cellStyle name="Calculation 5 2" xfId="531"/>
    <cellStyle name="Calculation 5 3" xfId="532"/>
    <cellStyle name="Calculation 5 4" xfId="533"/>
    <cellStyle name="Calculation 5 5" xfId="534"/>
    <cellStyle name="Calculation 6" xfId="535"/>
    <cellStyle name="Calculation 6 2" xfId="536"/>
    <cellStyle name="Calculation 6 3" xfId="537"/>
    <cellStyle name="Calculation 6 4" xfId="538"/>
    <cellStyle name="Calculation 6 5" xfId="539"/>
    <cellStyle name="Calculation 7" xfId="540"/>
    <cellStyle name="Calculation 7 2" xfId="541"/>
    <cellStyle name="Calculation 7 3" xfId="542"/>
    <cellStyle name="Calculation 7 4" xfId="543"/>
    <cellStyle name="Calculation 7 5" xfId="544"/>
    <cellStyle name="Calculation 8" xfId="545"/>
    <cellStyle name="Calculation 8 2" xfId="546"/>
    <cellStyle name="Calculation 8 3" xfId="547"/>
    <cellStyle name="Calculation 8 4" xfId="548"/>
    <cellStyle name="Calculation 8 5" xfId="549"/>
    <cellStyle name="Calculation 9" xfId="550"/>
    <cellStyle name="Calculation 9 2" xfId="551"/>
    <cellStyle name="Calculation 9 3" xfId="552"/>
    <cellStyle name="Calculation 9 4" xfId="553"/>
    <cellStyle name="Calculation 9 5" xfId="554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2" xfId="60"/>
    <cellStyle name="Comma 2 10" xfId="684"/>
    <cellStyle name="Comma 2 11" xfId="685"/>
    <cellStyle name="Comma 2 12" xfId="686"/>
    <cellStyle name="Comma 2 13" xfId="683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4" xfId="697"/>
    <cellStyle name="COMMA, 0" xfId="698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ing 1 10" xfId="836"/>
    <cellStyle name="Heading 1 2" xfId="837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Input [yellow]" xfId="874"/>
    <cellStyle name="Input 10" xfId="875"/>
    <cellStyle name="Input 10 2" xfId="876"/>
    <cellStyle name="Input 10 3" xfId="877"/>
    <cellStyle name="Input 10 4" xfId="878"/>
    <cellStyle name="Input 10 5" xfId="879"/>
    <cellStyle name="Input 2" xfId="880"/>
    <cellStyle name="Input 2 2" xfId="881"/>
    <cellStyle name="Input 2 3" xfId="882"/>
    <cellStyle name="Input 2 4" xfId="883"/>
    <cellStyle name="Input 2 5" xfId="884"/>
    <cellStyle name="Input 3" xfId="885"/>
    <cellStyle name="Input 3 2" xfId="886"/>
    <cellStyle name="Input 3 3" xfId="887"/>
    <cellStyle name="Input 3 4" xfId="888"/>
    <cellStyle name="Input 3 5" xfId="889"/>
    <cellStyle name="Input 4" xfId="890"/>
    <cellStyle name="Input 4 2" xfId="891"/>
    <cellStyle name="Input 4 3" xfId="892"/>
    <cellStyle name="Input 4 4" xfId="893"/>
    <cellStyle name="Input 4 5" xfId="894"/>
    <cellStyle name="Input 5" xfId="895"/>
    <cellStyle name="Input 5 2" xfId="896"/>
    <cellStyle name="Input 5 3" xfId="897"/>
    <cellStyle name="Input 5 4" xfId="898"/>
    <cellStyle name="Input 5 5" xfId="899"/>
    <cellStyle name="Input 6" xfId="900"/>
    <cellStyle name="Input 6 2" xfId="901"/>
    <cellStyle name="Input 6 3" xfId="902"/>
    <cellStyle name="Input 6 4" xfId="903"/>
    <cellStyle name="Input 6 5" xfId="904"/>
    <cellStyle name="Input 7" xfId="905"/>
    <cellStyle name="Input 7 2" xfId="906"/>
    <cellStyle name="Input 7 3" xfId="907"/>
    <cellStyle name="Input 7 4" xfId="908"/>
    <cellStyle name="Input 7 5" xfId="909"/>
    <cellStyle name="Input 8" xfId="910"/>
    <cellStyle name="Input 8 2" xfId="911"/>
    <cellStyle name="Input 8 3" xfId="912"/>
    <cellStyle name="Input 8 4" xfId="913"/>
    <cellStyle name="Input 8 5" xfId="914"/>
    <cellStyle name="Input 9" xfId="915"/>
    <cellStyle name="Input 9 2" xfId="916"/>
    <cellStyle name="Input 9 3" xfId="917"/>
    <cellStyle name="Input 9 4" xfId="918"/>
    <cellStyle name="Input 9 5" xfId="919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0 2 2" xfId="1506"/>
    <cellStyle name="Normal 11" xfId="61"/>
    <cellStyle name="Normal 11 2" xfId="1031"/>
    <cellStyle name="Normal 11 3" xfId="1030"/>
    <cellStyle name="Normal 11 4" xfId="1507"/>
    <cellStyle name="Normal 12" xfId="62"/>
    <cellStyle name="Normal 12 2" xfId="1032"/>
    <cellStyle name="Normal 12 3" xfId="1508"/>
    <cellStyle name="Normal 13" xfId="47"/>
    <cellStyle name="Normal 13 2" xfId="1033"/>
    <cellStyle name="Normal 14" xfId="63"/>
    <cellStyle name="Normal 14 2" xfId="1034"/>
    <cellStyle name="Normal 14 3" xfId="1509"/>
    <cellStyle name="Normal 15" xfId="64"/>
    <cellStyle name="Normal 15 2" xfId="1035"/>
    <cellStyle name="Normal 15 3" xfId="1510"/>
    <cellStyle name="Normal 16" xfId="65"/>
    <cellStyle name="Normal 16 2" xfId="1036"/>
    <cellStyle name="Normal 16 3" xfId="1511"/>
    <cellStyle name="Normal 17" xfId="66"/>
    <cellStyle name="Normal 17 2" xfId="1037"/>
    <cellStyle name="Normal 17 3" xfId="1512"/>
    <cellStyle name="Normal 18" xfId="67"/>
    <cellStyle name="Normal 18 2" xfId="1038"/>
    <cellStyle name="Normal 18 3" xfId="1513"/>
    <cellStyle name="Normal 19" xfId="68"/>
    <cellStyle name="Normal 19 2" xfId="1039"/>
    <cellStyle name="Normal 19 3" xfId="1514"/>
    <cellStyle name="Normal 2" xfId="11"/>
    <cellStyle name="Normal 2 10" xfId="14"/>
    <cellStyle name="Normal 2 10 2" xfId="56"/>
    <cellStyle name="Normal 2 10 2 2" xfId="104"/>
    <cellStyle name="Normal 2 10 2 3" xfId="1517"/>
    <cellStyle name="Normal 2 10 3" xfId="69"/>
    <cellStyle name="Normal 2 10 3 2" xfId="1518"/>
    <cellStyle name="Normal 2 10 4" xfId="70"/>
    <cellStyle name="Normal 2 10 4 2" xfId="1519"/>
    <cellStyle name="Normal 2 10 5" xfId="71"/>
    <cellStyle name="Normal 2 10 5 2" xfId="1520"/>
    <cellStyle name="Normal 2 10 6" xfId="72"/>
    <cellStyle name="Normal 2 10 6 2" xfId="1521"/>
    <cellStyle name="Normal 2 10 7" xfId="1516"/>
    <cellStyle name="Normal 2 11" xfId="15"/>
    <cellStyle name="Normal 2 11 2" xfId="105"/>
    <cellStyle name="Normal 2 11 2 2" xfId="1522"/>
    <cellStyle name="Normal 2 12" xfId="16"/>
    <cellStyle name="Normal 2 12 2" xfId="59"/>
    <cellStyle name="Normal 2 13" xfId="17"/>
    <cellStyle name="Normal 2 13 2" xfId="57"/>
    <cellStyle name="Normal 2 14" xfId="18"/>
    <cellStyle name="Normal 2 14 2" xfId="106"/>
    <cellStyle name="Normal 2 15" xfId="73"/>
    <cellStyle name="Normal 2 16" xfId="19"/>
    <cellStyle name="Normal 2 16 2" xfId="44"/>
    <cellStyle name="Normal 2 16 2 2" xfId="1523"/>
    <cellStyle name="Normal 2 17" xfId="20"/>
    <cellStyle name="Normal 2 17 2" xfId="107"/>
    <cellStyle name="Normal 2 17 2 2" xfId="1524"/>
    <cellStyle name="Normal 2 18" xfId="21"/>
    <cellStyle name="Normal 2 18 2" xfId="46"/>
    <cellStyle name="Normal 2 18 2 2" xfId="1525"/>
    <cellStyle name="Normal 2 19" xfId="74"/>
    <cellStyle name="Normal 2 19 2" xfId="1526"/>
    <cellStyle name="Normal 2 2" xfId="38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4" xfId="1055"/>
    <cellStyle name="Normal 2 2 2 2 2 2 5" xfId="1056"/>
    <cellStyle name="Normal 2 2 2 2 2 3" xfId="1057"/>
    <cellStyle name="Normal 2 2 2 2 2 3 2" xfId="1058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5" xfId="1064"/>
    <cellStyle name="Normal 2 2 2 2 6" xfId="1065"/>
    <cellStyle name="Normal 2 2 2 2 7" xfId="1042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4" xfId="1073"/>
    <cellStyle name="Normal 2 2 2 3 5" xfId="1074"/>
    <cellStyle name="Normal 2 2 2 4" xfId="1075"/>
    <cellStyle name="Normal 2 2 2 4 2" xfId="1076"/>
    <cellStyle name="Normal 2 2 2 5" xfId="1077"/>
    <cellStyle name="Normal 2 2 2 6" xfId="1078"/>
    <cellStyle name="Normal 2 2 2 7" xfId="1041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3" xfId="1084"/>
    <cellStyle name="Normal 2 2 3 2 2 4" xfId="1085"/>
    <cellStyle name="Normal 2 2 3 2 2 5" xfId="1086"/>
    <cellStyle name="Normal 2 2 3 2 3" xfId="1087"/>
    <cellStyle name="Normal 2 2 3 2 4" xfId="1088"/>
    <cellStyle name="Normal 2 2 3 2 5" xfId="1089"/>
    <cellStyle name="Normal 2 2 3 3" xfId="1090"/>
    <cellStyle name="Normal 2 2 3 4" xfId="1091"/>
    <cellStyle name="Normal 2 2 3 5" xfId="1092"/>
    <cellStyle name="Normal 2 2 3 6" xfId="1079"/>
    <cellStyle name="Normal 2 2 4" xfId="76"/>
    <cellStyle name="Normal 2 2 4 2" xfId="1093"/>
    <cellStyle name="Normal 2 2 5" xfId="77"/>
    <cellStyle name="Normal 2 2 5 2" xfId="1095"/>
    <cellStyle name="Normal 2 2 5 3" xfId="1094"/>
    <cellStyle name="Normal 2 2 6" xfId="78"/>
    <cellStyle name="Normal 2 2 6 2" xfId="1096"/>
    <cellStyle name="Normal 2 2 7" xfId="79"/>
    <cellStyle name="Normal 2 2 7 2" xfId="1097"/>
    <cellStyle name="Normal 2 2 8" xfId="1040"/>
    <cellStyle name="Normal 2 2 8 2" xfId="1527"/>
    <cellStyle name="Normal 2 2 9" xfId="1502"/>
    <cellStyle name="Normal 2 20" xfId="80"/>
    <cellStyle name="Normal 2 20 2" xfId="1528"/>
    <cellStyle name="Normal 2 21" xfId="81"/>
    <cellStyle name="Normal 2 21 2" xfId="1529"/>
    <cellStyle name="Normal 2 22" xfId="52"/>
    <cellStyle name="Normal 2 22 2" xfId="1530"/>
    <cellStyle name="Normal 2 23" xfId="54"/>
    <cellStyle name="Normal 2 23 2" xfId="1531"/>
    <cellStyle name="Normal 2 24" xfId="22"/>
    <cellStyle name="Normal 2 24 2" xfId="109"/>
    <cellStyle name="Normal 2 24 2 2" xfId="1532"/>
    <cellStyle name="Normal 2 25" xfId="82"/>
    <cellStyle name="Normal 2 25 2" xfId="1533"/>
    <cellStyle name="Normal 2 26" xfId="8"/>
    <cellStyle name="Normal 2 27" xfId="1515"/>
    <cellStyle name="Normal 2 28" xfId="1500"/>
    <cellStyle name="Normal 2 3" xfId="50"/>
    <cellStyle name="Normal 2 3 2" xfId="110"/>
    <cellStyle name="Normal 2 3 2 2" xfId="1100"/>
    <cellStyle name="Normal 2 3 2 2 2" xfId="1101"/>
    <cellStyle name="Normal 2 3 2 2 2 2" xfId="1102"/>
    <cellStyle name="Normal 2 3 2 2 3" xfId="1103"/>
    <cellStyle name="Normal 2 3 2 2 4" xfId="1104"/>
    <cellStyle name="Normal 2 3 2 2 5" xfId="1105"/>
    <cellStyle name="Normal 2 3 2 3" xfId="1106"/>
    <cellStyle name="Normal 2 3 2 4" xfId="1107"/>
    <cellStyle name="Normal 2 3 2 5" xfId="1108"/>
    <cellStyle name="Normal 2 3 2 6" xfId="1099"/>
    <cellStyle name="Normal 2 3 3" xfId="1109"/>
    <cellStyle name="Normal 2 3 4" xfId="1110"/>
    <cellStyle name="Normal 2 3 5" xfId="1111"/>
    <cellStyle name="Normal 2 3 6" xfId="1098"/>
    <cellStyle name="Normal 2 3 7" xfId="1534"/>
    <cellStyle name="Normal 2 4" xfId="23"/>
    <cellStyle name="Normal 2 4 2" xfId="111"/>
    <cellStyle name="Normal 2 4 2 2" xfId="1112"/>
    <cellStyle name="Normal 2 4 2 3" xfId="1535"/>
    <cellStyle name="Normal 2 4 3" xfId="1113"/>
    <cellStyle name="Normal 2 4 4" xfId="1114"/>
    <cellStyle name="Normal 2 4 5" xfId="1115"/>
    <cellStyle name="Normal 2 5" xfId="83"/>
    <cellStyle name="Normal 2 5 2" xfId="1117"/>
    <cellStyle name="Normal 2 5 3" xfId="1116"/>
    <cellStyle name="Normal 2 5 4" xfId="1536"/>
    <cellStyle name="Normal 2 6" xfId="9"/>
    <cellStyle name="Normal 2 6 2" xfId="112"/>
    <cellStyle name="Normal 2 6 2 2" xfId="1118"/>
    <cellStyle name="Normal 2 6 2 3" xfId="1537"/>
    <cellStyle name="Normal 2 7" xfId="84"/>
    <cellStyle name="Normal 2 7 2" xfId="1119"/>
    <cellStyle name="Normal 2 7 3" xfId="1538"/>
    <cellStyle name="Normal 2 8" xfId="10"/>
    <cellStyle name="Normal 2 8 2" xfId="113"/>
    <cellStyle name="Normal 2 8 2 2" xfId="1539"/>
    <cellStyle name="Normal 2 9" xfId="85"/>
    <cellStyle name="Normal 2 9 2" xfId="1120"/>
    <cellStyle name="Normal 2 9 3" xfId="1540"/>
    <cellStyle name="Normal 2_EMEA" xfId="36"/>
    <cellStyle name="Normal 20" xfId="120"/>
    <cellStyle name="Normal 20 2" xfId="1121"/>
    <cellStyle name="Normal 20 3" xfId="1545"/>
    <cellStyle name="Normal 21" xfId="49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8 2" xfId="1547"/>
    <cellStyle name="Normal 29" xfId="121"/>
    <cellStyle name="Normal 29 2" xfId="1546"/>
    <cellStyle name="Normal 3" xfId="7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3" xfId="1128"/>
    <cellStyle name="Normal 3 2 4" xfId="1129"/>
    <cellStyle name="Normal 3 2 5" xfId="1130"/>
    <cellStyle name="Normal 3 2 6" xfId="1131"/>
    <cellStyle name="Normal 3 2 7" xfId="1124"/>
    <cellStyle name="Normal 3 3" xfId="98"/>
    <cellStyle name="Normal 3 3 2" xfId="1133"/>
    <cellStyle name="Normal 3 3 2 2" xfId="1134"/>
    <cellStyle name="Normal 3 3 3" xfId="1135"/>
    <cellStyle name="Normal 3 3 4" xfId="1132"/>
    <cellStyle name="Normal 3 4" xfId="1136"/>
    <cellStyle name="Normal 3 4 2" xfId="1137"/>
    <cellStyle name="Normal 3 4 2 2" xfId="1138"/>
    <cellStyle name="Normal 3 4 3" xfId="1139"/>
    <cellStyle name="Normal 3 4 4" xfId="1541"/>
    <cellStyle name="Normal 3 5" xfId="1140"/>
    <cellStyle name="Normal 3 5 2" xfId="1141"/>
    <cellStyle name="Normal 3 6" xfId="1142"/>
    <cellStyle name="Normal 3 6 2" xfId="1143"/>
    <cellStyle name="Normal 3 7" xfId="1144"/>
    <cellStyle name="Normal 3 7 2" xfId="1145"/>
    <cellStyle name="Normal 3 8" xfId="1123"/>
    <cellStyle name="Normal 30" xfId="102"/>
    <cellStyle name="Normal 30 2" xfId="1505"/>
    <cellStyle name="Normal 31" xfId="117"/>
    <cellStyle name="Normal 31 2" xfId="1504"/>
    <cellStyle name="Normal 32" xfId="116"/>
    <cellStyle name="Normal 33" xfId="115"/>
    <cellStyle name="Normal 34" xfId="114"/>
    <cellStyle name="Normal 35" xfId="123"/>
    <cellStyle name="Normal 36" xfId="5"/>
    <cellStyle name="Normal 37" xfId="125"/>
    <cellStyle name="Normal 38" xfId="1499"/>
    <cellStyle name="Normal 4" xfId="12"/>
    <cellStyle name="Normal 4 10" xfId="39"/>
    <cellStyle name="Normal 4 10 2" xfId="1503"/>
    <cellStyle name="Normal 4 11" xfId="24"/>
    <cellStyle name="Normal 4 12" xfId="25"/>
    <cellStyle name="Normal 4 13" xfId="26"/>
    <cellStyle name="Normal 4 14" xfId="42"/>
    <cellStyle name="Normal 4 15" xfId="1501"/>
    <cellStyle name="Normal 4 2" xfId="27"/>
    <cellStyle name="Normal 4 2 2" xfId="1147"/>
    <cellStyle name="Normal 4 2 3" xfId="1146"/>
    <cellStyle name="Normal 4 3" xfId="28"/>
    <cellStyle name="Normal 4 3 2" xfId="114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5" xfId="6"/>
    <cellStyle name="Normal 5 2" xfId="119"/>
    <cellStyle name="Normal 5 2 2" xfId="1149"/>
    <cellStyle name="Normal 5 3" xfId="1150"/>
    <cellStyle name="Normal 6" xfId="43"/>
    <cellStyle name="Normal 6 2" xfId="45"/>
    <cellStyle name="Normal 6 2 2" xfId="1151"/>
    <cellStyle name="Normal 6 3" xfId="35"/>
    <cellStyle name="Normal 7" xfId="99"/>
    <cellStyle name="Normal 7 2" xfId="1153"/>
    <cellStyle name="Normal 7 3" xfId="1152"/>
    <cellStyle name="Normal 7 4" xfId="1542"/>
    <cellStyle name="Normal 8" xfId="100"/>
    <cellStyle name="Normal 8 2" xfId="1154"/>
    <cellStyle name="Normal 8 3" xfId="1543"/>
    <cellStyle name="Normal 9" xfId="101"/>
    <cellStyle name="Normal 9 2" xfId="1155"/>
    <cellStyle name="Normal 9 3" xfId="1544"/>
    <cellStyle name="Normal_Sheet6" xfId="41"/>
    <cellStyle name="Note 10" xfId="1156"/>
    <cellStyle name="Note 10 2" xfId="1157"/>
    <cellStyle name="Note 10 3" xfId="1158"/>
    <cellStyle name="Note 10 4" xfId="1159"/>
    <cellStyle name="Note 10 5" xfId="1160"/>
    <cellStyle name="Note 2" xfId="1161"/>
    <cellStyle name="Note 2 2" xfId="1162"/>
    <cellStyle name="Note 2 3" xfId="1163"/>
    <cellStyle name="Note 2 4" xfId="1164"/>
    <cellStyle name="Note 2 5" xfId="1165"/>
    <cellStyle name="Note 3" xfId="1166"/>
    <cellStyle name="Note 3 2" xfId="1167"/>
    <cellStyle name="Note 3 3" xfId="1168"/>
    <cellStyle name="Note 3 4" xfId="1169"/>
    <cellStyle name="Note 3 5" xfId="1170"/>
    <cellStyle name="Note 4" xfId="1171"/>
    <cellStyle name="Note 4 2" xfId="1172"/>
    <cellStyle name="Note 4 3" xfId="1173"/>
    <cellStyle name="Note 4 4" xfId="1174"/>
    <cellStyle name="Note 4 5" xfId="1175"/>
    <cellStyle name="Note 5" xfId="1176"/>
    <cellStyle name="Note 5 2" xfId="1177"/>
    <cellStyle name="Note 5 3" xfId="1178"/>
    <cellStyle name="Note 5 4" xfId="1179"/>
    <cellStyle name="Note 5 5" xfId="1180"/>
    <cellStyle name="Note 6" xfId="1181"/>
    <cellStyle name="Note 6 2" xfId="1182"/>
    <cellStyle name="Note 6 3" xfId="1183"/>
    <cellStyle name="Note 6 4" xfId="1184"/>
    <cellStyle name="Note 6 5" xfId="1185"/>
    <cellStyle name="Note 7" xfId="1186"/>
    <cellStyle name="Note 7 2" xfId="1187"/>
    <cellStyle name="Note 7 3" xfId="1188"/>
    <cellStyle name="Note 7 4" xfId="1189"/>
    <cellStyle name="Note 7 5" xfId="1190"/>
    <cellStyle name="Note 8" xfId="1191"/>
    <cellStyle name="Note 8 2" xfId="1192"/>
    <cellStyle name="Note 8 3" xfId="1193"/>
    <cellStyle name="Note 8 4" xfId="1194"/>
    <cellStyle name="Note 8 5" xfId="1195"/>
    <cellStyle name="Note 9" xfId="1196"/>
    <cellStyle name="Note 9 2" xfId="1197"/>
    <cellStyle name="Note 9 3" xfId="1198"/>
    <cellStyle name="Note 9 4" xfId="1199"/>
    <cellStyle name="Note 9 5" xfId="1200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3" xfId="1205"/>
    <cellStyle name="Output 10 4" xfId="1206"/>
    <cellStyle name="Output 10 5" xfId="1207"/>
    <cellStyle name="Output 2" xfId="1208"/>
    <cellStyle name="Output 2 2" xfId="1209"/>
    <cellStyle name="Output 2 3" xfId="1210"/>
    <cellStyle name="Output 2 4" xfId="1211"/>
    <cellStyle name="Output 2 5" xfId="1212"/>
    <cellStyle name="Output 3" xfId="1213"/>
    <cellStyle name="Output 3 2" xfId="1214"/>
    <cellStyle name="Output 3 3" xfId="1215"/>
    <cellStyle name="Output 3 4" xfId="1216"/>
    <cellStyle name="Output 3 5" xfId="1217"/>
    <cellStyle name="Output 4" xfId="1218"/>
    <cellStyle name="Output 4 2" xfId="1219"/>
    <cellStyle name="Output 4 3" xfId="1220"/>
    <cellStyle name="Output 4 4" xfId="1221"/>
    <cellStyle name="Output 4 5" xfId="1222"/>
    <cellStyle name="Output 5" xfId="1223"/>
    <cellStyle name="Output 5 2" xfId="1224"/>
    <cellStyle name="Output 5 3" xfId="1225"/>
    <cellStyle name="Output 5 4" xfId="1226"/>
    <cellStyle name="Output 5 5" xfId="1227"/>
    <cellStyle name="Output 6" xfId="1228"/>
    <cellStyle name="Output 6 2" xfId="1229"/>
    <cellStyle name="Output 6 3" xfId="1230"/>
    <cellStyle name="Output 6 4" xfId="1231"/>
    <cellStyle name="Output 6 5" xfId="1232"/>
    <cellStyle name="Output 7" xfId="1233"/>
    <cellStyle name="Output 7 2" xfId="1234"/>
    <cellStyle name="Output 7 3" xfId="1235"/>
    <cellStyle name="Output 7 4" xfId="1236"/>
    <cellStyle name="Output 7 5" xfId="1237"/>
    <cellStyle name="Output 8" xfId="1238"/>
    <cellStyle name="Output 8 2" xfId="1239"/>
    <cellStyle name="Output 8 3" xfId="1240"/>
    <cellStyle name="Output 8 4" xfId="1241"/>
    <cellStyle name="Output 8 5" xfId="1242"/>
    <cellStyle name="Output 9" xfId="1243"/>
    <cellStyle name="Output 9 2" xfId="1244"/>
    <cellStyle name="Output 9 3" xfId="1245"/>
    <cellStyle name="Output 9 4" xfId="1246"/>
    <cellStyle name="Output 9 5" xfId="1247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2" xfId="40"/>
    <cellStyle name="Percent 2 2" xfId="1278"/>
    <cellStyle name="Percent 2 3" xfId="1277"/>
    <cellStyle name="Percent 3" xfId="1279"/>
    <cellStyle name="Percent 4" xfId="1280"/>
    <cellStyle name="Percent 5" xfId="124"/>
    <cellStyle name="Percent 6" xfId="1498"/>
    <cellStyle name="Percent 7" xfId="1281"/>
    <cellStyle name="Porcentual 2" xfId="1282"/>
    <cellStyle name="Porcentual 3" xfId="1283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HADEDSTORES" xfId="1369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2" xfId="1376"/>
    <cellStyle name="Style 1 2 2" xfId="1377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Blue" xfId="1391"/>
    <cellStyle name="Table Head Green" xfId="1392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3" xfId="1436"/>
    <cellStyle name="Total 10 4" xfId="1437"/>
    <cellStyle name="Total 10 5" xfId="1438"/>
    <cellStyle name="Total 2" xfId="1439"/>
    <cellStyle name="Total 2 2" xfId="1440"/>
    <cellStyle name="Total 2 3" xfId="1441"/>
    <cellStyle name="Total 2 4" xfId="1442"/>
    <cellStyle name="Total 2 5" xfId="1443"/>
    <cellStyle name="Total 3" xfId="1444"/>
    <cellStyle name="Total 3 2" xfId="1445"/>
    <cellStyle name="Total 3 3" xfId="1446"/>
    <cellStyle name="Total 3 4" xfId="1447"/>
    <cellStyle name="Total 3 5" xfId="1448"/>
    <cellStyle name="Total 4" xfId="1449"/>
    <cellStyle name="Total 4 2" xfId="1450"/>
    <cellStyle name="Total 4 3" xfId="1451"/>
    <cellStyle name="Total 4 4" xfId="1452"/>
    <cellStyle name="Total 4 5" xfId="1453"/>
    <cellStyle name="Total 5" xfId="1454"/>
    <cellStyle name="Total 5 2" xfId="1455"/>
    <cellStyle name="Total 5 3" xfId="1456"/>
    <cellStyle name="Total 5 4" xfId="1457"/>
    <cellStyle name="Total 5 5" xfId="1458"/>
    <cellStyle name="Total 6" xfId="1459"/>
    <cellStyle name="Total 6 2" xfId="1460"/>
    <cellStyle name="Total 6 3" xfId="1461"/>
    <cellStyle name="Total 6 4" xfId="1462"/>
    <cellStyle name="Total 6 5" xfId="1463"/>
    <cellStyle name="Total 7" xfId="1464"/>
    <cellStyle name="Total 7 2" xfId="1465"/>
    <cellStyle name="Total 7 3" xfId="1466"/>
    <cellStyle name="Total 7 4" xfId="1467"/>
    <cellStyle name="Total 7 5" xfId="1468"/>
    <cellStyle name="Total 8" xfId="1469"/>
    <cellStyle name="Total 8 2" xfId="1470"/>
    <cellStyle name="Total 8 3" xfId="1471"/>
    <cellStyle name="Total 8 4" xfId="1472"/>
    <cellStyle name="Total 8 5" xfId="1473"/>
    <cellStyle name="Total 9" xfId="1474"/>
    <cellStyle name="Total 9 2" xfId="1475"/>
    <cellStyle name="Total 9 3" xfId="1476"/>
    <cellStyle name="Total 9 4" xfId="1477"/>
    <cellStyle name="Total 9 5" xfId="1478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3"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E32" sqref="E32"/>
    </sheetView>
  </sheetViews>
  <sheetFormatPr defaultRowHeight="12.75"/>
  <cols>
    <col min="1" max="1" width="16.42578125" bestFit="1" customWidth="1"/>
    <col min="2" max="2" width="14.28515625" style="11" customWidth="1"/>
    <col min="3" max="5" width="12.7109375" style="11" bestFit="1" customWidth="1"/>
    <col min="6" max="8" width="11.7109375" style="11" bestFit="1" customWidth="1"/>
    <col min="9" max="9" width="11.7109375" bestFit="1" customWidth="1"/>
    <col min="10" max="10" width="10.7109375" bestFit="1" customWidth="1"/>
    <col min="11" max="11" width="15.42578125" bestFit="1" customWidth="1"/>
    <col min="12" max="12" width="15.5703125" customWidth="1"/>
    <col min="13" max="13" width="17.42578125" customWidth="1"/>
    <col min="14" max="14" width="11.85546875" customWidth="1"/>
    <col min="16" max="16" width="13.85546875" customWidth="1"/>
    <col min="17" max="17" width="13.42578125" customWidth="1"/>
    <col min="18" max="18" width="12" customWidth="1"/>
  </cols>
  <sheetData>
    <row r="1" spans="1:19" ht="18.75" thickBot="1">
      <c r="A1" s="146" t="s">
        <v>436</v>
      </c>
      <c r="B1" s="147"/>
      <c r="C1" s="147"/>
      <c r="D1" s="147"/>
      <c r="E1" s="147"/>
      <c r="F1" s="147"/>
      <c r="G1" s="147"/>
      <c r="H1" s="147"/>
      <c r="I1" s="147"/>
      <c r="J1" s="147"/>
      <c r="K1" s="148"/>
    </row>
    <row r="2" spans="1:19" s="23" customFormat="1" ht="42" customHeight="1" thickTop="1" thickBot="1">
      <c r="A2" s="4" t="s">
        <v>5</v>
      </c>
      <c r="B2" s="106" t="s">
        <v>30</v>
      </c>
      <c r="C2" s="106" t="s">
        <v>31</v>
      </c>
      <c r="D2" s="106" t="s">
        <v>341</v>
      </c>
      <c r="E2" s="118" t="s">
        <v>322</v>
      </c>
      <c r="F2" s="118" t="s">
        <v>323</v>
      </c>
      <c r="G2" s="118" t="s">
        <v>324</v>
      </c>
      <c r="H2" s="118" t="s">
        <v>22</v>
      </c>
      <c r="I2" s="119" t="s">
        <v>327</v>
      </c>
      <c r="J2" s="119" t="s">
        <v>328</v>
      </c>
      <c r="K2" s="27" t="s">
        <v>16</v>
      </c>
      <c r="L2" s="28" t="s">
        <v>32</v>
      </c>
      <c r="M2" s="24" t="s">
        <v>343</v>
      </c>
      <c r="N2" s="24" t="s">
        <v>23</v>
      </c>
      <c r="O2" s="24" t="s">
        <v>24</v>
      </c>
      <c r="P2" s="29" t="s">
        <v>33</v>
      </c>
      <c r="Q2" s="29" t="s">
        <v>344</v>
      </c>
      <c r="R2" s="25" t="s">
        <v>25</v>
      </c>
      <c r="S2" s="25" t="s">
        <v>26</v>
      </c>
    </row>
    <row r="3" spans="1:19" ht="13.5" thickTop="1">
      <c r="A3" s="79" t="s">
        <v>342</v>
      </c>
      <c r="B3" s="107">
        <f t="shared" ref="B3:H3" si="0">SUMIF($A$4:$A$111,"Site Total",B$4:B$111)</f>
        <v>14577157.821727177</v>
      </c>
      <c r="C3" s="107">
        <f t="shared" si="0"/>
        <v>13228482.810907913</v>
      </c>
      <c r="D3" s="107">
        <f t="shared" si="0"/>
        <v>11545224.736834835</v>
      </c>
      <c r="E3" s="107">
        <f t="shared" si="0"/>
        <v>8595456.0875708014</v>
      </c>
      <c r="F3" s="107">
        <f t="shared" si="0"/>
        <v>5147944.0863058092</v>
      </c>
      <c r="G3" s="107">
        <f t="shared" si="0"/>
        <v>3427927.3712649918</v>
      </c>
      <c r="H3" s="107">
        <f t="shared" si="0"/>
        <v>7367250.0977948084</v>
      </c>
      <c r="I3" s="108">
        <f>F3/E3</f>
        <v>0.59891459322907104</v>
      </c>
      <c r="J3" s="108">
        <f>H3/D3</f>
        <v>0.63812097778311128</v>
      </c>
      <c r="K3" s="109">
        <f>SUMIF($A$4:$A$111,"Site Total",K$4:K$111)</f>
        <v>96</v>
      </c>
      <c r="L3" s="32">
        <f>B3/1024</f>
        <v>14235.505685280446</v>
      </c>
      <c r="M3" s="33">
        <f>D3/1024</f>
        <v>11274.633532065269</v>
      </c>
      <c r="N3" s="33">
        <f>H3/1024</f>
        <v>7194.5801736277426</v>
      </c>
      <c r="O3" s="33">
        <f>G3/1024</f>
        <v>3347.5853235009686</v>
      </c>
      <c r="P3" s="33">
        <f t="shared" ref="P3:S3" si="1">L3/1024</f>
        <v>13.901861020781686</v>
      </c>
      <c r="Q3" s="33">
        <f t="shared" si="1"/>
        <v>11.010384308657489</v>
      </c>
      <c r="R3" s="33">
        <f t="shared" si="1"/>
        <v>7.0259572008083424</v>
      </c>
      <c r="S3" s="33">
        <f t="shared" si="1"/>
        <v>3.2691262924814146</v>
      </c>
    </row>
    <row r="4" spans="1:19">
      <c r="A4" s="1" t="s">
        <v>329</v>
      </c>
      <c r="B4" s="3">
        <f>SUMIF('SAN Storage Inventory'!A:A,A:A,'SAN Storage Inventory'!D:D)</f>
        <v>223776</v>
      </c>
      <c r="C4" s="3">
        <f>SUMIF('SAN Storage Inventory'!A:A,A:A,'SAN Storage Inventory'!E:E)</f>
        <v>203380</v>
      </c>
      <c r="D4" s="3">
        <f>SUMIF('SAN Storage Inventory'!A:A,A:A,'SAN Storage Inventory'!G:G)</f>
        <v>135956</v>
      </c>
      <c r="E4" s="3">
        <f>SUMIF('SAN Storage Inventory'!A:A,A:A,'SAN Storage Inventory'!I:I)</f>
        <v>118961.5</v>
      </c>
      <c r="F4" s="3">
        <f>SUMIF('SAN Storage Inventory'!A:A,A:A,'SAN Storage Inventory'!J:J)</f>
        <v>53963.5</v>
      </c>
      <c r="G4" s="3">
        <f>SUMIF('SAN Storage Inventory'!A:A,A:A,'SAN Storage Inventory'!K:K)</f>
        <v>64998</v>
      </c>
      <c r="H4" s="3">
        <f>SUMIF('SAN Storage Inventory'!A:A,A:A,'SAN Storage Inventory'!M:M)</f>
        <v>125767.79999999999</v>
      </c>
      <c r="I4" s="117">
        <f>F4/E4</f>
        <v>0.45362154982914643</v>
      </c>
      <c r="J4" s="117">
        <f>H4/D4</f>
        <v>0.9250625202271322</v>
      </c>
      <c r="K4" s="1">
        <f>COUNTIF('SAN Storage Inventory'!A:A,A:A)</f>
        <v>4</v>
      </c>
      <c r="L4" s="26"/>
      <c r="M4" s="30"/>
      <c r="N4" s="30"/>
      <c r="O4" s="30"/>
      <c r="P4" s="2"/>
    </row>
    <row r="5" spans="1:19">
      <c r="A5" s="1" t="s">
        <v>206</v>
      </c>
      <c r="B5" s="3">
        <f>SUMIF('SAN Storage Inventory'!A:A,A:A,'SAN Storage Inventory'!D:D)</f>
        <v>5915205.376465138</v>
      </c>
      <c r="C5" s="3">
        <f>SUMIF('SAN Storage Inventory'!A:A,A:A,'SAN Storage Inventory'!E:E)</f>
        <v>5366606.1933769528</v>
      </c>
      <c r="D5" s="3">
        <f>SUMIF('SAN Storage Inventory'!A:A,A:A,'SAN Storage Inventory'!G:G)</f>
        <v>4601912.2239213642</v>
      </c>
      <c r="E5" s="3">
        <f>SUMIF('SAN Storage Inventory'!A:A,A:A,'SAN Storage Inventory'!I:I)</f>
        <v>3481991.7293017576</v>
      </c>
      <c r="F5" s="3">
        <f>SUMIF('SAN Storage Inventory'!A:A,A:A,'SAN Storage Inventory'!J:J)</f>
        <v>2131884.4213078124</v>
      </c>
      <c r="G5" s="3">
        <f>SUMIF('SAN Storage Inventory'!A:A,A:A,'SAN Storage Inventory'!K:K)</f>
        <v>1350107.3079939454</v>
      </c>
      <c r="H5" s="3">
        <f>SUMIF('SAN Storage Inventory'!A:A,A:A,'SAN Storage Inventory'!M:M)</f>
        <v>3175748.5857658125</v>
      </c>
      <c r="I5" s="117">
        <f t="shared" ref="I5:I13" si="2">F5/E5</f>
        <v>0.61226004742271989</v>
      </c>
      <c r="J5" s="117">
        <f t="shared" ref="J5:J13" si="3">H5/D5</f>
        <v>0.69009325498601226</v>
      </c>
      <c r="K5" s="1">
        <f>COUNTIF('SAN Storage Inventory'!A:A,A:A)</f>
        <v>35</v>
      </c>
      <c r="L5" s="26"/>
      <c r="M5" s="30"/>
      <c r="N5" s="30"/>
      <c r="O5" s="30"/>
      <c r="P5" s="2"/>
    </row>
    <row r="6" spans="1:19">
      <c r="A6" s="1" t="s">
        <v>93</v>
      </c>
      <c r="B6" s="3">
        <f>SUMIF('SAN Storage Inventory'!A:A,A:A,'SAN Storage Inventory'!D:D)</f>
        <v>7220603.8859428409</v>
      </c>
      <c r="C6" s="3">
        <f>SUMIF('SAN Storage Inventory'!A:A,A:A,'SAN Storage Inventory'!E:E)</f>
        <v>6556734.7397407843</v>
      </c>
      <c r="D6" s="3">
        <f>SUMIF('SAN Storage Inventory'!A:A,A:A,'SAN Storage Inventory'!G:G)</f>
        <v>5816170.4915741868</v>
      </c>
      <c r="E6" s="3">
        <f>SUMIF('SAN Storage Inventory'!A:A,A:A,'SAN Storage Inventory'!I:I)</f>
        <v>4150281.5637182617</v>
      </c>
      <c r="F6" s="3">
        <f>SUMIF('SAN Storage Inventory'!A:A,A:A,'SAN Storage Inventory'!J:J)</f>
        <v>2458125.9318729965</v>
      </c>
      <c r="G6" s="3">
        <f>SUMIF('SAN Storage Inventory'!A:A,A:A,'SAN Storage Inventory'!K:K)</f>
        <v>1672571.0018452653</v>
      </c>
      <c r="H6" s="3">
        <f>SUMIF('SAN Storage Inventory'!A:A,A:A,'SAN Storage Inventory'!M:M)</f>
        <v>3468926.0789039964</v>
      </c>
      <c r="I6" s="117">
        <f t="shared" si="2"/>
        <v>0.59227931747135421</v>
      </c>
      <c r="J6" s="117">
        <f t="shared" si="3"/>
        <v>0.59642785298838574</v>
      </c>
      <c r="K6" s="1">
        <f>COUNTIF('SAN Storage Inventory'!A:A,A:A)</f>
        <v>39</v>
      </c>
      <c r="L6" s="26"/>
      <c r="M6" s="30"/>
      <c r="N6" s="30"/>
      <c r="O6" s="30"/>
      <c r="P6" s="2"/>
    </row>
    <row r="7" spans="1:19">
      <c r="A7" s="1" t="s">
        <v>41</v>
      </c>
      <c r="B7" s="3">
        <f>SUMIF('SAN Storage Inventory'!A:A,A:A,'SAN Storage Inventory'!D:D)</f>
        <v>754144.73046875</v>
      </c>
      <c r="C7" s="3">
        <f>SUMIF('SAN Storage Inventory'!A:A,A:A,'SAN Storage Inventory'!E:E)</f>
        <v>680463.8515625</v>
      </c>
      <c r="D7" s="3">
        <f>SUMIF('SAN Storage Inventory'!A:A,A:A,'SAN Storage Inventory'!G:G)</f>
        <v>640059.42368303577</v>
      </c>
      <c r="E7" s="3">
        <f>SUMIF('SAN Storage Inventory'!A:A,A:A,'SAN Storage Inventory'!I:I)</f>
        <v>560051.99572265625</v>
      </c>
      <c r="F7" s="3">
        <f>SUMIF('SAN Storage Inventory'!A:A,A:A,'SAN Storage Inventory'!J:J)</f>
        <v>232008.934296875</v>
      </c>
      <c r="G7" s="3">
        <f>SUMIF('SAN Storage Inventory'!A:A,A:A,'SAN Storage Inventory'!K:K)</f>
        <v>328043.06142578123</v>
      </c>
      <c r="H7" s="3">
        <f>SUMIF('SAN Storage Inventory'!A:A,A:A,'SAN Storage Inventory'!M:M)</f>
        <v>324846.33429687499</v>
      </c>
      <c r="I7" s="117">
        <f t="shared" si="2"/>
        <v>0.41426320425392843</v>
      </c>
      <c r="J7" s="117">
        <f t="shared" si="3"/>
        <v>0.50752527386854374</v>
      </c>
      <c r="K7" s="1">
        <f>COUNTIF('SAN Storage Inventory'!A:A,A:A)</f>
        <v>5</v>
      </c>
      <c r="L7" s="26"/>
      <c r="M7" s="30"/>
      <c r="N7" s="30"/>
      <c r="O7" s="30"/>
      <c r="P7" s="2"/>
    </row>
    <row r="8" spans="1:19">
      <c r="A8" s="1" t="s">
        <v>333</v>
      </c>
      <c r="B8" s="3">
        <f>SUMIF('SAN Storage Inventory'!A:A,A:A,'SAN Storage Inventory'!D:D)</f>
        <v>239104.8</v>
      </c>
      <c r="C8" s="3">
        <f>SUMIF('SAN Storage Inventory'!A:A,A:A,'SAN Storage Inventory'!E:E)</f>
        <v>217368</v>
      </c>
      <c r="D8" s="3">
        <f>SUMIF('SAN Storage Inventory'!A:A,A:A,'SAN Storage Inventory'!G:G)</f>
        <v>146821.71428571429</v>
      </c>
      <c r="E8" s="3">
        <f>SUMIF('SAN Storage Inventory'!A:A,A:A,'SAN Storage Inventory'!I:I)</f>
        <v>128469</v>
      </c>
      <c r="F8" s="3">
        <f>SUMIF('SAN Storage Inventory'!A:A,A:A,'SAN Storage Inventory'!J:J)</f>
        <v>128469</v>
      </c>
      <c r="G8" s="3">
        <f>SUMIF('SAN Storage Inventory'!A:A,A:A,'SAN Storage Inventory'!K:K)</f>
        <v>0</v>
      </c>
      <c r="H8" s="3">
        <f>SUMIF('SAN Storage Inventory'!A:A,A:A,'SAN Storage Inventory'!M:M)</f>
        <v>128469</v>
      </c>
      <c r="I8" s="117">
        <f t="shared" si="2"/>
        <v>1</v>
      </c>
      <c r="J8" s="117">
        <f t="shared" si="3"/>
        <v>0.875</v>
      </c>
      <c r="K8" s="1">
        <f>COUNTIF('SAN Storage Inventory'!A:A,A:A)</f>
        <v>4</v>
      </c>
      <c r="L8" s="26"/>
      <c r="M8" s="30"/>
      <c r="N8" s="30"/>
      <c r="O8" s="30"/>
      <c r="P8" s="2"/>
    </row>
    <row r="9" spans="1:19">
      <c r="A9" s="1" t="s">
        <v>334</v>
      </c>
      <c r="B9" s="3">
        <f>SUMIF('SAN Storage Inventory'!A:A,A:A,'SAN Storage Inventory'!D:D)</f>
        <v>114340.6</v>
      </c>
      <c r="C9" s="3">
        <f>SUMIF('SAN Storage Inventory'!A:A,A:A,'SAN Storage Inventory'!E:E)</f>
        <v>103946</v>
      </c>
      <c r="D9" s="3">
        <f>SUMIF('SAN Storage Inventory'!A:A,A:A,'SAN Storage Inventory'!G:G)</f>
        <v>104320.85714285714</v>
      </c>
      <c r="E9" s="3">
        <f>SUMIF('SAN Storage Inventory'!A:A,A:A,'SAN Storage Inventory'!I:I)</f>
        <v>89930</v>
      </c>
      <c r="F9" s="3">
        <f>SUMIF('SAN Storage Inventory'!A:A,A:A,'SAN Storage Inventory'!J:J)</f>
        <v>89930</v>
      </c>
      <c r="G9" s="3">
        <f>SUMIF('SAN Storage Inventory'!A:A,A:A,'SAN Storage Inventory'!K:K)</f>
        <v>0</v>
      </c>
      <c r="H9" s="3">
        <f>SUMIF('SAN Storage Inventory'!A:A,A:A,'SAN Storage Inventory'!M:M)</f>
        <v>89930</v>
      </c>
      <c r="I9" s="117">
        <f t="shared" si="2"/>
        <v>1</v>
      </c>
      <c r="J9" s="117">
        <f t="shared" si="3"/>
        <v>0.86205196604979695</v>
      </c>
      <c r="K9" s="1">
        <f>COUNTIF('SAN Storage Inventory'!A:A,A:A)</f>
        <v>3</v>
      </c>
      <c r="L9" s="26"/>
      <c r="M9" s="30"/>
      <c r="N9" s="30"/>
      <c r="O9" s="30"/>
      <c r="P9" s="2"/>
    </row>
    <row r="10" spans="1:19">
      <c r="A10" s="1" t="s">
        <v>412</v>
      </c>
      <c r="B10" s="3">
        <f>SUMIF('SAN Storage Inventory'!A:A,A:A,'SAN Storage Inventory'!D:D)</f>
        <v>63699.457421875006</v>
      </c>
      <c r="C10" s="3">
        <f>SUMIF('SAN Storage Inventory'!A:A,A:A,'SAN Storage Inventory'!E:E)</f>
        <v>57908.59765625</v>
      </c>
      <c r="D10" s="3">
        <f>SUMIF('SAN Storage Inventory'!A:A,A:A,'SAN Storage Inventory'!G:G)</f>
        <v>57908.59765625</v>
      </c>
      <c r="E10" s="3">
        <f>SUMIF('SAN Storage Inventory'!A:A,A:A,'SAN Storage Inventory'!I:I)</f>
        <v>28954.298828125</v>
      </c>
      <c r="F10" s="3">
        <f>SUMIF('SAN Storage Inventory'!A:A,A:A,'SAN Storage Inventory'!J:J)</f>
        <v>28954.298828125</v>
      </c>
      <c r="G10" s="3">
        <f>SUMIF('SAN Storage Inventory'!A:A,A:A,'SAN Storage Inventory'!K:K)</f>
        <v>0</v>
      </c>
      <c r="H10" s="3">
        <f>SUMIF('SAN Storage Inventory'!A:A,A:A,'SAN Storage Inventory'!M:M)</f>
        <v>28954.298828125</v>
      </c>
      <c r="I10" s="117">
        <f t="shared" si="2"/>
        <v>1</v>
      </c>
      <c r="J10" s="117">
        <f t="shared" si="3"/>
        <v>0.5</v>
      </c>
      <c r="K10" s="1">
        <f>COUNTIF('SAN Storage Inventory'!A:A,A:A)</f>
        <v>4</v>
      </c>
      <c r="L10" s="26"/>
      <c r="M10" s="30"/>
      <c r="N10" s="30"/>
      <c r="O10" s="30"/>
      <c r="P10" s="2"/>
    </row>
    <row r="11" spans="1:19">
      <c r="A11" s="1" t="s">
        <v>305</v>
      </c>
      <c r="B11" s="3">
        <f>SUMIF('SAN Storage Inventory'!A:A,A:A,'SAN Storage Inventory'!D:D)</f>
        <v>22025.142857142859</v>
      </c>
      <c r="C11" s="3">
        <f>SUMIF('SAN Storage Inventory'!A:A,A:A,'SAN Storage Inventory'!E:E)</f>
        <v>20022.857142857141</v>
      </c>
      <c r="D11" s="3">
        <f>SUMIF('SAN Storage Inventory'!A:A,A:A,'SAN Storage Inventory'!G:G)</f>
        <v>20022.857142857141</v>
      </c>
      <c r="E11" s="3">
        <f>SUMIF('SAN Storage Inventory'!A:A,A:A,'SAN Storage Inventory'!I:I)</f>
        <v>17520</v>
      </c>
      <c r="F11" s="3">
        <f>SUMIF('SAN Storage Inventory'!A:A,A:A,'SAN Storage Inventory'!J:J)</f>
        <v>12844</v>
      </c>
      <c r="G11" s="3">
        <f>SUMIF('SAN Storage Inventory'!A:A,A:A,'SAN Storage Inventory'!K:K)</f>
        <v>4676</v>
      </c>
      <c r="H11" s="3">
        <f>SUMIF('SAN Storage Inventory'!A:A,A:A,'SAN Storage Inventory'!M:M)</f>
        <v>12844</v>
      </c>
      <c r="I11" s="117">
        <f t="shared" si="2"/>
        <v>0.73310502283105028</v>
      </c>
      <c r="J11" s="117">
        <f t="shared" si="3"/>
        <v>0.64146689497716902</v>
      </c>
      <c r="K11" s="1">
        <f>COUNTIF('SAN Storage Inventory'!A:A,A:A)</f>
        <v>1</v>
      </c>
      <c r="L11" s="26"/>
      <c r="M11" s="30"/>
      <c r="N11" s="30"/>
      <c r="O11" s="30"/>
      <c r="P11" s="2"/>
    </row>
    <row r="12" spans="1:19">
      <c r="A12" s="1" t="s">
        <v>304</v>
      </c>
      <c r="B12" s="3">
        <f>SUMIF('SAN Storage Inventory'!A:A,A:A,'SAN Storage Inventory'!D:D)</f>
        <v>24257.828571428574</v>
      </c>
      <c r="C12" s="3">
        <f>SUMIF('SAN Storage Inventory'!A:A,A:A,'SAN Storage Inventory'!E:E)</f>
        <v>22052.571428571428</v>
      </c>
      <c r="D12" s="3">
        <f>SUMIF('SAN Storage Inventory'!A:A,A:A,'SAN Storage Inventory'!G:G)</f>
        <v>22052.571428571428</v>
      </c>
      <c r="E12" s="3">
        <f>SUMIF('SAN Storage Inventory'!A:A,A:A,'SAN Storage Inventory'!I:I)</f>
        <v>19296</v>
      </c>
      <c r="F12" s="3">
        <f>SUMIF('SAN Storage Inventory'!A:A,A:A,'SAN Storage Inventory'!J:J)</f>
        <v>11764</v>
      </c>
      <c r="G12" s="3">
        <f>SUMIF('SAN Storage Inventory'!A:A,A:A,'SAN Storage Inventory'!K:K)</f>
        <v>7532</v>
      </c>
      <c r="H12" s="3">
        <f>SUMIF('SAN Storage Inventory'!A:A,A:A,'SAN Storage Inventory'!M:M)</f>
        <v>11764</v>
      </c>
      <c r="I12" s="117">
        <f t="shared" si="2"/>
        <v>0.60966003316749584</v>
      </c>
      <c r="J12" s="117">
        <f t="shared" si="3"/>
        <v>0.53345252902155893</v>
      </c>
      <c r="K12" s="1">
        <f>COUNTIF('SAN Storage Inventory'!A:A,A:A)</f>
        <v>1</v>
      </c>
      <c r="L12" s="26"/>
      <c r="M12" s="30"/>
      <c r="N12" s="30"/>
      <c r="O12" s="30"/>
      <c r="P12" s="2"/>
    </row>
    <row r="13" spans="1:19" ht="13.5" thickBot="1">
      <c r="A13" s="110" t="s">
        <v>6</v>
      </c>
      <c r="B13" s="111">
        <f t="shared" ref="B13:H13" si="4">SUM(B4:B12)</f>
        <v>14577157.821727177</v>
      </c>
      <c r="C13" s="111">
        <f t="shared" si="4"/>
        <v>13228482.810907913</v>
      </c>
      <c r="D13" s="111">
        <f t="shared" si="4"/>
        <v>11545224.736834835</v>
      </c>
      <c r="E13" s="111">
        <f t="shared" si="4"/>
        <v>8595456.0875708014</v>
      </c>
      <c r="F13" s="111">
        <f t="shared" si="4"/>
        <v>5147944.0863058092</v>
      </c>
      <c r="G13" s="111">
        <f t="shared" si="4"/>
        <v>3427927.3712649918</v>
      </c>
      <c r="H13" s="111">
        <f t="shared" si="4"/>
        <v>7367250.0977948084</v>
      </c>
      <c r="I13" s="112">
        <f t="shared" si="2"/>
        <v>0.59891459322907104</v>
      </c>
      <c r="J13" s="112">
        <f t="shared" si="3"/>
        <v>0.63812097778311128</v>
      </c>
      <c r="K13" s="113">
        <f>SUM(K4:K12)</f>
        <v>96</v>
      </c>
      <c r="L13" s="2"/>
      <c r="M13" s="26"/>
      <c r="N13" s="26"/>
      <c r="O13" s="26"/>
      <c r="P13" s="2"/>
    </row>
    <row r="14" spans="1:19" ht="13.5" thickTop="1"/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zoomScaleNormal="100" workbookViewId="0">
      <pane ySplit="4" topLeftCell="A5" activePane="bottomLeft" state="frozen"/>
      <selection pane="bottomLeft" activeCell="B45" sqref="B45"/>
    </sheetView>
  </sheetViews>
  <sheetFormatPr defaultRowHeight="12.75"/>
  <cols>
    <col min="1" max="1" width="27.5703125" style="7" bestFit="1" customWidth="1"/>
    <col min="2" max="2" width="28.42578125" customWidth="1"/>
    <col min="3" max="7" width="8.7109375" customWidth="1"/>
  </cols>
  <sheetData>
    <row r="1" spans="1:7" s="31" customFormat="1" ht="24" customHeight="1" thickTop="1" thickBot="1">
      <c r="A1" s="164" t="s">
        <v>352</v>
      </c>
      <c r="B1" s="171"/>
      <c r="C1" s="171"/>
      <c r="D1" s="171"/>
      <c r="E1" s="171"/>
      <c r="F1" s="171"/>
      <c r="G1" s="172"/>
    </row>
    <row r="2" spans="1:7" s="31" customFormat="1" ht="52.5" customHeight="1" thickTop="1" thickBot="1">
      <c r="A2" s="173" t="s">
        <v>40</v>
      </c>
      <c r="B2" s="174"/>
      <c r="C2" s="174"/>
      <c r="D2" s="174"/>
      <c r="E2" s="174"/>
      <c r="F2" s="174"/>
      <c r="G2" s="154"/>
    </row>
    <row r="3" spans="1:7" s="12" customFormat="1" ht="27" thickTop="1" thickBot="1">
      <c r="A3" s="18" t="s">
        <v>5</v>
      </c>
      <c r="B3" s="19" t="s">
        <v>18</v>
      </c>
      <c r="C3" s="19" t="s">
        <v>19</v>
      </c>
      <c r="D3" s="19" t="s">
        <v>10</v>
      </c>
      <c r="E3" s="19" t="s">
        <v>11</v>
      </c>
      <c r="F3" s="19" t="s">
        <v>17</v>
      </c>
      <c r="G3" s="20" t="s">
        <v>39</v>
      </c>
    </row>
    <row r="4" spans="1:7" ht="14.25" thickTop="1" thickBot="1">
      <c r="A4" s="175" t="s">
        <v>7</v>
      </c>
      <c r="B4" s="176"/>
      <c r="C4" s="6">
        <f>SUMIF($A$5:$A$34,"Total Site",$C$5:$C$34)</f>
        <v>20701</v>
      </c>
      <c r="D4" s="6">
        <f>SUMIF($A$5:$A$34,"Total Site",$D$5:$D$34)</f>
        <v>11877</v>
      </c>
      <c r="E4" s="6">
        <f>SUMIF($A$5:$A$34,"Total Site",$E$5:$E$34)</f>
        <v>8824</v>
      </c>
      <c r="F4" s="21">
        <f>E4/(D4+E4)</f>
        <v>0.42625960098545962</v>
      </c>
      <c r="G4" s="8">
        <f>SUMIF($A$5:$A$34,"Total Site",$G$5:$G$34)</f>
        <v>116</v>
      </c>
    </row>
    <row r="5" spans="1:7" ht="13.5" thickTop="1">
      <c r="A5" s="13" t="s">
        <v>308</v>
      </c>
      <c r="B5" s="101" t="s">
        <v>45</v>
      </c>
      <c r="C5" s="3">
        <f t="shared" ref="C5:C10" si="0">SUM(D5:E5)</f>
        <v>96</v>
      </c>
      <c r="D5" s="3">
        <f>SUMIF('SAN Switch Inventory'!K5:K25,B5,'SAN Switch Inventory'!F5:F25)</f>
        <v>32</v>
      </c>
      <c r="E5" s="3">
        <f>SUMIF('SAN Switch Inventory'!K5:K25,B5,'SAN Switch Inventory'!G5:G25)</f>
        <v>64</v>
      </c>
      <c r="F5" s="14">
        <f t="shared" ref="F5:F11" si="1">E5/(D5+E5)</f>
        <v>0.66666666666666663</v>
      </c>
      <c r="G5" s="5">
        <f>COUNTIF('SAN Switch Inventory'!K5:K25,B5)</f>
        <v>2</v>
      </c>
    </row>
    <row r="6" spans="1:7">
      <c r="A6" s="13" t="s">
        <v>308</v>
      </c>
      <c r="B6" s="101" t="s">
        <v>51</v>
      </c>
      <c r="C6" s="3">
        <f t="shared" si="0"/>
        <v>393</v>
      </c>
      <c r="D6" s="3">
        <f>SUMIF('SAN Switch Inventory'!K5:K25,B6,'SAN Switch Inventory'!F5:F25)</f>
        <v>130</v>
      </c>
      <c r="E6" s="3">
        <f>SUMIF('SAN Switch Inventory'!K5:K25,B6,'SAN Switch Inventory'!G5:G25)</f>
        <v>263</v>
      </c>
      <c r="F6" s="14">
        <f t="shared" si="1"/>
        <v>0.66921119592875322</v>
      </c>
      <c r="G6" s="5">
        <f>COUNTIF('SAN Switch Inventory'!K5:K25,B6)</f>
        <v>2</v>
      </c>
    </row>
    <row r="7" spans="1:7">
      <c r="A7" s="13" t="s">
        <v>308</v>
      </c>
      <c r="B7" s="101" t="s">
        <v>56</v>
      </c>
      <c r="C7" s="3">
        <f t="shared" si="0"/>
        <v>1296</v>
      </c>
      <c r="D7" s="3">
        <f>SUMIF('SAN Switch Inventory'!K5:K25,B7,'SAN Switch Inventory'!F5:F25)</f>
        <v>415</v>
      </c>
      <c r="E7" s="3">
        <f>SUMIF('SAN Switch Inventory'!K5:K25,B7,'SAN Switch Inventory'!G5:G25)</f>
        <v>881</v>
      </c>
      <c r="F7" s="14">
        <f t="shared" si="1"/>
        <v>0.67978395061728392</v>
      </c>
      <c r="G7" s="5">
        <f>COUNTIF('SAN Switch Inventory'!K5:K25,B7)</f>
        <v>6</v>
      </c>
    </row>
    <row r="8" spans="1:7">
      <c r="A8" s="13" t="s">
        <v>308</v>
      </c>
      <c r="B8" s="101" t="s">
        <v>70</v>
      </c>
      <c r="C8" s="3">
        <f t="shared" si="0"/>
        <v>144</v>
      </c>
      <c r="D8" s="3">
        <f>SUMIF('SAN Switch Inventory'!K5:K25,B8,'SAN Switch Inventory'!F5:F25)</f>
        <v>28</v>
      </c>
      <c r="E8" s="3">
        <f>SUMIF('SAN Switch Inventory'!K5:K25,B8,'SAN Switch Inventory'!G5:G25)</f>
        <v>116</v>
      </c>
      <c r="F8" s="14">
        <f t="shared" si="1"/>
        <v>0.80555555555555558</v>
      </c>
      <c r="G8" s="5">
        <f>COUNTIF('SAN Switch Inventory'!K5:K25,B8)</f>
        <v>2</v>
      </c>
    </row>
    <row r="9" spans="1:7">
      <c r="A9" s="13" t="s">
        <v>308</v>
      </c>
      <c r="B9" s="102" t="s">
        <v>76</v>
      </c>
      <c r="C9" s="3">
        <f t="shared" si="0"/>
        <v>235</v>
      </c>
      <c r="D9" s="3">
        <f>SUMIF('SAN Switch Inventory'!K5:K25,B9,'SAN Switch Inventory'!F5:F25)</f>
        <v>72</v>
      </c>
      <c r="E9" s="3">
        <f>SUMIF('SAN Switch Inventory'!K5:K25,B9,'SAN Switch Inventory'!G5:G25)</f>
        <v>163</v>
      </c>
      <c r="F9" s="14">
        <f t="shared" si="1"/>
        <v>0.69361702127659575</v>
      </c>
      <c r="G9" s="5">
        <f>COUNTIF('SAN Switch Inventory'!K5:K25,B9)</f>
        <v>2</v>
      </c>
    </row>
    <row r="10" spans="1:7">
      <c r="A10" s="13" t="s">
        <v>308</v>
      </c>
      <c r="B10" s="101" t="s">
        <v>81</v>
      </c>
      <c r="C10" s="3">
        <f t="shared" si="0"/>
        <v>279</v>
      </c>
      <c r="D10" s="3">
        <f>SUMIF('SAN Switch Inventory'!K5:K25,B10,'SAN Switch Inventory'!F5:F25)</f>
        <v>52</v>
      </c>
      <c r="E10" s="3">
        <f>SUMIF('SAN Switch Inventory'!K5:K25,B10,'SAN Switch Inventory'!G5:G25)</f>
        <v>227</v>
      </c>
      <c r="F10" s="14">
        <f t="shared" si="1"/>
        <v>0.81362007168458783</v>
      </c>
      <c r="G10" s="5">
        <f>COUNTIF('SAN Switch Inventory'!K5:K25,B10)</f>
        <v>2</v>
      </c>
    </row>
    <row r="11" spans="1:7" ht="13.5" thickBot="1">
      <c r="A11" s="15" t="s">
        <v>20</v>
      </c>
      <c r="B11" s="9"/>
      <c r="C11" s="16">
        <f>SUM(C5:C10)</f>
        <v>2443</v>
      </c>
      <c r="D11" s="16">
        <f>SUM(D5:D10)</f>
        <v>729</v>
      </c>
      <c r="E11" s="16">
        <f>SUM(E5:E10)</f>
        <v>1714</v>
      </c>
      <c r="F11" s="114">
        <f t="shared" si="1"/>
        <v>0.70159639787146955</v>
      </c>
      <c r="G11" s="16">
        <f>SUM(G5:G10)</f>
        <v>16</v>
      </c>
    </row>
    <row r="12" spans="1:7" ht="13.5" thickTop="1">
      <c r="A12" s="17" t="s">
        <v>307</v>
      </c>
      <c r="B12" s="115" t="s">
        <v>45</v>
      </c>
      <c r="C12" s="3">
        <f t="shared" ref="C12:C17" si="2">SUM(D12:E12)</f>
        <v>264</v>
      </c>
      <c r="D12" s="3">
        <f>SUMIF('SAN Switch Inventory'!K31:K87,B12,'SAN Switch Inventory'!F31:F87)</f>
        <v>219</v>
      </c>
      <c r="E12" s="3">
        <f>SUMIF('SAN Switch Inventory'!K31:K87,B12,'SAN Switch Inventory'!G31:G87)</f>
        <v>45</v>
      </c>
      <c r="F12" s="14">
        <f t="shared" ref="F12:F18" si="3">E12/(D12+E12)</f>
        <v>0.17045454545454544</v>
      </c>
      <c r="G12" s="5">
        <f>COUNTIF('SAN Switch Inventory'!K31:K87,B12)</f>
        <v>2</v>
      </c>
    </row>
    <row r="13" spans="1:7">
      <c r="A13" s="17" t="s">
        <v>307</v>
      </c>
      <c r="B13" s="115" t="s">
        <v>51</v>
      </c>
      <c r="C13" s="3">
        <f t="shared" si="2"/>
        <v>1751</v>
      </c>
      <c r="D13" s="3">
        <f>SUMIF('SAN Switch Inventory'!K31:K87,B13,'SAN Switch Inventory'!F31:F87)</f>
        <v>906</v>
      </c>
      <c r="E13" s="3">
        <f>SUMIF('SAN Switch Inventory'!K31:K87,B13,'SAN Switch Inventory'!G31:G87)</f>
        <v>845</v>
      </c>
      <c r="F13" s="14">
        <f t="shared" si="3"/>
        <v>0.48258138206739004</v>
      </c>
      <c r="G13" s="5">
        <f>COUNTIF('SAN Switch Inventory'!K31:K87,B13)</f>
        <v>8</v>
      </c>
    </row>
    <row r="14" spans="1:7">
      <c r="A14" s="17" t="s">
        <v>307</v>
      </c>
      <c r="B14" s="115" t="s">
        <v>56</v>
      </c>
      <c r="C14" s="3">
        <f t="shared" si="2"/>
        <v>5051</v>
      </c>
      <c r="D14" s="3">
        <f>SUMIF('SAN Switch Inventory'!K31:K87,B14,'SAN Switch Inventory'!F31:F87)</f>
        <v>3468</v>
      </c>
      <c r="E14" s="3">
        <f>SUMIF('SAN Switch Inventory'!K31:K87,B14,'SAN Switch Inventory'!G31:G87)</f>
        <v>1583</v>
      </c>
      <c r="F14" s="14">
        <f t="shared" si="3"/>
        <v>0.31340328647792515</v>
      </c>
      <c r="G14" s="5">
        <f>COUNTIF('SAN Switch Inventory'!K31:K87,B14)</f>
        <v>22</v>
      </c>
    </row>
    <row r="15" spans="1:7">
      <c r="A15" s="17" t="s">
        <v>307</v>
      </c>
      <c r="B15" s="115" t="s">
        <v>70</v>
      </c>
      <c r="C15" s="3">
        <f t="shared" si="2"/>
        <v>359</v>
      </c>
      <c r="D15" s="3">
        <f>SUMIF('SAN Switch Inventory'!K31:K87,B15,'SAN Switch Inventory'!F31:F87)</f>
        <v>135</v>
      </c>
      <c r="E15" s="3">
        <f>SUMIF('SAN Switch Inventory'!K31:K87,B15,'SAN Switch Inventory'!G31:G87)</f>
        <v>224</v>
      </c>
      <c r="F15" s="14">
        <f t="shared" si="3"/>
        <v>0.62395543175487467</v>
      </c>
      <c r="G15" s="5">
        <f>COUNTIF('SAN Switch Inventory'!K31:K87,B15)</f>
        <v>2</v>
      </c>
    </row>
    <row r="16" spans="1:7">
      <c r="A16" s="17" t="s">
        <v>307</v>
      </c>
      <c r="B16" s="116" t="s">
        <v>76</v>
      </c>
      <c r="C16" s="3">
        <f t="shared" si="2"/>
        <v>752</v>
      </c>
      <c r="D16" s="3">
        <f>SUMIF('SAN Switch Inventory'!K31:K87,B16,'SAN Switch Inventory'!F31:F87)</f>
        <v>546</v>
      </c>
      <c r="E16" s="3">
        <f>SUMIF('SAN Switch Inventory'!K31:K87,B16,'SAN Switch Inventory'!G31:G87)</f>
        <v>206</v>
      </c>
      <c r="F16" s="14">
        <f t="shared" si="3"/>
        <v>0.27393617021276595</v>
      </c>
      <c r="G16" s="5">
        <f>COUNTIF('SAN Switch Inventory'!K31:K87,B16)</f>
        <v>6</v>
      </c>
    </row>
    <row r="17" spans="1:7">
      <c r="A17" s="17" t="s">
        <v>307</v>
      </c>
      <c r="B17" s="115" t="s">
        <v>81</v>
      </c>
      <c r="C17" s="3">
        <f t="shared" si="2"/>
        <v>1464</v>
      </c>
      <c r="D17" s="3">
        <f>SUMIF('SAN Switch Inventory'!K31:K87,B17,'SAN Switch Inventory'!F31:F87)</f>
        <v>370</v>
      </c>
      <c r="E17" s="3">
        <f>SUMIF('SAN Switch Inventory'!K31:K87,B17,'SAN Switch Inventory'!G31:G87)</f>
        <v>1094</v>
      </c>
      <c r="F17" s="14">
        <f t="shared" si="3"/>
        <v>0.74726775956284153</v>
      </c>
      <c r="G17" s="5">
        <f>COUNTIF('SAN Switch Inventory'!K31:K87,B17)</f>
        <v>12</v>
      </c>
    </row>
    <row r="18" spans="1:7" ht="13.5" thickBot="1">
      <c r="A18" s="15" t="s">
        <v>20</v>
      </c>
      <c r="B18" s="9"/>
      <c r="C18" s="16">
        <f>SUM(C12:C17)</f>
        <v>9641</v>
      </c>
      <c r="D18" s="16">
        <f>SUM(D12:D17)</f>
        <v>5644</v>
      </c>
      <c r="E18" s="16">
        <f>SUM(E12:E17)</f>
        <v>3997</v>
      </c>
      <c r="F18" s="114">
        <f t="shared" si="3"/>
        <v>0.41458354942433356</v>
      </c>
      <c r="G18" s="10">
        <f>SUM(G12:G17)</f>
        <v>52</v>
      </c>
    </row>
    <row r="19" spans="1:7" ht="13.5" thickTop="1">
      <c r="A19" s="17" t="s">
        <v>309</v>
      </c>
      <c r="B19" s="115" t="s">
        <v>45</v>
      </c>
      <c r="C19" s="3">
        <f t="shared" ref="C19:C22" si="4">SUM(D19:E19)</f>
        <v>240</v>
      </c>
      <c r="D19" s="3">
        <f>SUMIF('SAN Switch Inventory'!K93:K128,B19,'SAN Switch Inventory'!F93:F128)</f>
        <v>205</v>
      </c>
      <c r="E19" s="3">
        <f>SUMIF('SAN Switch Inventory'!K93:K128,B19,'SAN Switch Inventory'!G93:G128)</f>
        <v>35</v>
      </c>
      <c r="F19" s="14">
        <f t="shared" ref="F19:F23" si="5">E19/(D19+E19)</f>
        <v>0.14583333333333334</v>
      </c>
      <c r="G19" s="5">
        <f>COUNTIF('SAN Switch Inventory'!K93:K128,B19)</f>
        <v>2</v>
      </c>
    </row>
    <row r="20" spans="1:7">
      <c r="A20" s="17" t="s">
        <v>309</v>
      </c>
      <c r="B20" s="115" t="s">
        <v>51</v>
      </c>
      <c r="C20" s="3">
        <f t="shared" si="4"/>
        <v>1831</v>
      </c>
      <c r="D20" s="3">
        <f>SUMIF('SAN Switch Inventory'!K93:K128,B20,'SAN Switch Inventory'!F93:F128)</f>
        <v>1185</v>
      </c>
      <c r="E20" s="3">
        <f>SUMIF('SAN Switch Inventory'!K93:K128,B20,'SAN Switch Inventory'!G93:G128)</f>
        <v>646</v>
      </c>
      <c r="F20" s="14">
        <f t="shared" si="5"/>
        <v>0.35281267067176408</v>
      </c>
      <c r="G20" s="5">
        <f>COUNTIF('SAN Switch Inventory'!K93:K128,B20)</f>
        <v>10</v>
      </c>
    </row>
    <row r="21" spans="1:7">
      <c r="A21" s="17" t="s">
        <v>309</v>
      </c>
      <c r="B21" s="115" t="s">
        <v>56</v>
      </c>
      <c r="C21" s="3">
        <f t="shared" si="4"/>
        <v>5438</v>
      </c>
      <c r="D21" s="3">
        <f>SUMIF('SAN Switch Inventory'!K93:K128,B21,'SAN Switch Inventory'!F93:F128)</f>
        <v>3742</v>
      </c>
      <c r="E21" s="3">
        <f>SUMIF('SAN Switch Inventory'!K93:K128,B21,'SAN Switch Inventory'!G93:G128)</f>
        <v>1696</v>
      </c>
      <c r="F21" s="14">
        <f t="shared" si="5"/>
        <v>0.31187936741449063</v>
      </c>
      <c r="G21" s="5">
        <f>COUNTIF('SAN Switch Inventory'!K93:K128,B21)</f>
        <v>22</v>
      </c>
    </row>
    <row r="22" spans="1:7">
      <c r="A22" s="17" t="s">
        <v>309</v>
      </c>
      <c r="B22" s="115" t="s">
        <v>70</v>
      </c>
      <c r="C22" s="3">
        <f t="shared" si="4"/>
        <v>360</v>
      </c>
      <c r="D22" s="3">
        <f>SUMIF('SAN Switch Inventory'!K93:K128,B22,'SAN Switch Inventory'!F93:F128)</f>
        <v>121</v>
      </c>
      <c r="E22" s="3">
        <f>SUMIF('SAN Switch Inventory'!K93:K128,B22,'SAN Switch Inventory'!G93:G128)</f>
        <v>239</v>
      </c>
      <c r="F22" s="14">
        <f t="shared" si="5"/>
        <v>0.66388888888888886</v>
      </c>
      <c r="G22" s="5">
        <f>COUNTIF('SAN Switch Inventory'!K93:K128,B22)</f>
        <v>2</v>
      </c>
    </row>
    <row r="23" spans="1:7" ht="13.5" thickBot="1">
      <c r="A23" s="15" t="s">
        <v>20</v>
      </c>
      <c r="B23" s="9"/>
      <c r="C23" s="16">
        <f>SUM(C19:C22)</f>
        <v>7869</v>
      </c>
      <c r="D23" s="16">
        <f>SUM(D19:D22)</f>
        <v>5253</v>
      </c>
      <c r="E23" s="16">
        <f>SUM(E19:E22)</f>
        <v>2616</v>
      </c>
      <c r="F23" s="114">
        <f t="shared" si="5"/>
        <v>0.33244376667937475</v>
      </c>
      <c r="G23" s="10">
        <f>SUM(G19:G22)</f>
        <v>36</v>
      </c>
    </row>
    <row r="24" spans="1:7" ht="13.5" thickTop="1">
      <c r="A24" s="17" t="s">
        <v>314</v>
      </c>
      <c r="B24" s="115" t="s">
        <v>45</v>
      </c>
      <c r="C24" s="3">
        <f t="shared" ref="C24:C25" si="6">SUM(D24:E24)</f>
        <v>96</v>
      </c>
      <c r="D24" s="3">
        <f>SUMIF('SAN Switch Inventory'!K150:K153,B24,'SAN Switch Inventory'!F150:F153)</f>
        <v>35</v>
      </c>
      <c r="E24" s="3">
        <f>SUMIF('SAN Switch Inventory'!K150:K153,B24,'SAN Switch Inventory'!G150:G153)</f>
        <v>61</v>
      </c>
      <c r="F24" s="14">
        <f t="shared" ref="F24:F26" si="7">E24/(D24+E24)</f>
        <v>0.63541666666666663</v>
      </c>
      <c r="G24" s="5">
        <f>COUNTIF('SAN Switch Inventory'!K150:K153,B24)</f>
        <v>2</v>
      </c>
    </row>
    <row r="25" spans="1:7">
      <c r="A25" s="17" t="s">
        <v>314</v>
      </c>
      <c r="B25" s="115" t="s">
        <v>70</v>
      </c>
      <c r="C25" s="3">
        <f t="shared" si="6"/>
        <v>108</v>
      </c>
      <c r="D25" s="3">
        <f>SUMIF('SAN Switch Inventory'!K150:K153,B25,'SAN Switch Inventory'!F150:F153)</f>
        <v>32</v>
      </c>
      <c r="E25" s="3">
        <f>SUMIF('SAN Switch Inventory'!K150:K153,B25,'SAN Switch Inventory'!G150:G153)</f>
        <v>76</v>
      </c>
      <c r="F25" s="14">
        <f t="shared" si="7"/>
        <v>0.70370370370370372</v>
      </c>
      <c r="G25" s="5">
        <f>COUNTIF('SAN Switch Inventory'!K150:K153,B25)</f>
        <v>2</v>
      </c>
    </row>
    <row r="26" spans="1:7" ht="13.5" thickBot="1">
      <c r="A26" s="15" t="s">
        <v>20</v>
      </c>
      <c r="B26" s="9"/>
      <c r="C26" s="16">
        <f>SUM(C24:C25)</f>
        <v>204</v>
      </c>
      <c r="D26" s="16">
        <f>SUM(D24:D25)</f>
        <v>67</v>
      </c>
      <c r="E26" s="16">
        <f>SUM(E24:E25)</f>
        <v>137</v>
      </c>
      <c r="F26" s="114">
        <f t="shared" si="7"/>
        <v>0.67156862745098034</v>
      </c>
      <c r="G26" s="10">
        <f>SUM(G24:G25)</f>
        <v>4</v>
      </c>
    </row>
    <row r="27" spans="1:7" ht="13.5" thickTop="1">
      <c r="A27" s="17" t="s">
        <v>310</v>
      </c>
      <c r="B27" s="115" t="s">
        <v>45</v>
      </c>
      <c r="C27" s="3">
        <f t="shared" ref="C27:C28" si="8">SUM(D27:E27)</f>
        <v>48</v>
      </c>
      <c r="D27" s="3">
        <f>SUMIF('SAN Switch Inventory'!K134:K137,B27,'SAN Switch Inventory'!F134:F137)</f>
        <v>20</v>
      </c>
      <c r="E27" s="3">
        <f>SUMIF('SAN Switch Inventory'!K134:K137,B27,'SAN Switch Inventory'!G134:G137)</f>
        <v>28</v>
      </c>
      <c r="F27" s="14">
        <f t="shared" ref="F27:F29" si="9">E27/(D27+E27)</f>
        <v>0.58333333333333337</v>
      </c>
      <c r="G27" s="5">
        <f>COUNTIF('SAN Switch Inventory'!K134:K137,B27)</f>
        <v>2</v>
      </c>
    </row>
    <row r="28" spans="1:7">
      <c r="A28" s="17" t="s">
        <v>310</v>
      </c>
      <c r="B28" s="115" t="s">
        <v>51</v>
      </c>
      <c r="C28" s="3">
        <f t="shared" si="8"/>
        <v>224</v>
      </c>
      <c r="D28" s="3">
        <f>SUMIF('SAN Switch Inventory'!K134:K137,B28,'SAN Switch Inventory'!F134:F137)</f>
        <v>74</v>
      </c>
      <c r="E28" s="3">
        <f>SUMIF('SAN Switch Inventory'!K134:K137,B28,'SAN Switch Inventory'!G134:G137)</f>
        <v>150</v>
      </c>
      <c r="F28" s="14">
        <f t="shared" si="9"/>
        <v>0.6696428571428571</v>
      </c>
      <c r="G28" s="5">
        <f>COUNTIF('SAN Switch Inventory'!K134:K137,B28)</f>
        <v>2</v>
      </c>
    </row>
    <row r="29" spans="1:7" ht="13.5" thickBot="1">
      <c r="A29" s="15" t="s">
        <v>20</v>
      </c>
      <c r="B29" s="9"/>
      <c r="C29" s="16">
        <f>SUM(C27:C28)</f>
        <v>272</v>
      </c>
      <c r="D29" s="16">
        <f>SUM(D27:D28)</f>
        <v>94</v>
      </c>
      <c r="E29" s="16">
        <f>SUM(E27:E28)</f>
        <v>178</v>
      </c>
      <c r="F29" s="114">
        <f t="shared" si="9"/>
        <v>0.65441176470588236</v>
      </c>
      <c r="G29" s="10">
        <f>SUM(G27:G28)</f>
        <v>4</v>
      </c>
    </row>
    <row r="30" spans="1:7" ht="13.5" thickTop="1">
      <c r="A30" s="17" t="s">
        <v>313</v>
      </c>
      <c r="B30" s="115" t="s">
        <v>45</v>
      </c>
      <c r="C30" s="3">
        <f t="shared" ref="C30:C31" si="10">SUM(D30:E30)</f>
        <v>48</v>
      </c>
      <c r="D30" s="3">
        <f>SUMIF('SAN Switch Inventory'!K142:K145,B30,'SAN Switch Inventory'!F142:F145)</f>
        <v>20</v>
      </c>
      <c r="E30" s="3">
        <f>SUMIF('SAN Switch Inventory'!K142:K145,B30,'SAN Switch Inventory'!G142:G145)</f>
        <v>28</v>
      </c>
      <c r="F30" s="14">
        <f t="shared" ref="F30:F32" si="11">E30/(D30+E30)</f>
        <v>0.58333333333333337</v>
      </c>
      <c r="G30" s="5">
        <f>COUNTIF('SAN Switch Inventory'!K142:K145,B30)</f>
        <v>2</v>
      </c>
    </row>
    <row r="31" spans="1:7">
      <c r="A31" s="17" t="s">
        <v>313</v>
      </c>
      <c r="B31" s="115" t="s">
        <v>51</v>
      </c>
      <c r="C31" s="3">
        <f t="shared" si="10"/>
        <v>224</v>
      </c>
      <c r="D31" s="3">
        <f>SUMIF('SAN Switch Inventory'!K142:K145,B31,'SAN Switch Inventory'!F142:F145)</f>
        <v>70</v>
      </c>
      <c r="E31" s="3">
        <f>SUMIF('SAN Switch Inventory'!K142:K145,B31,'SAN Switch Inventory'!G142:G145)</f>
        <v>154</v>
      </c>
      <c r="F31" s="14">
        <f t="shared" si="11"/>
        <v>0.6875</v>
      </c>
      <c r="G31" s="5">
        <f>COUNTIF('SAN Switch Inventory'!K142:K145,B31)</f>
        <v>2</v>
      </c>
    </row>
    <row r="32" spans="1:7" ht="13.5" thickBot="1">
      <c r="A32" s="15" t="s">
        <v>20</v>
      </c>
      <c r="B32" s="9"/>
      <c r="C32" s="16">
        <f>SUM(C30:C31)</f>
        <v>272</v>
      </c>
      <c r="D32" s="16">
        <f>SUM(D30:D31)</f>
        <v>90</v>
      </c>
      <c r="E32" s="16">
        <f>SUM(E30:E31)</f>
        <v>182</v>
      </c>
      <c r="F32" s="114">
        <f t="shared" si="11"/>
        <v>0.66911764705882348</v>
      </c>
      <c r="G32" s="10">
        <f>SUM(G30:G31)</f>
        <v>4</v>
      </c>
    </row>
    <row r="33" spans="1:7" ht="14.25" thickTop="1" thickBot="1">
      <c r="A33" s="175" t="s">
        <v>34</v>
      </c>
      <c r="B33" s="176"/>
      <c r="C33" s="6">
        <f>SUMIF($A$5:$A$32,"Total Site",$C$5:$C$32)</f>
        <v>20701</v>
      </c>
      <c r="D33" s="6">
        <f>SUMIF($A$5:$A$32,"Total Site",$D$5:$D$32)</f>
        <v>11877</v>
      </c>
      <c r="E33" s="6">
        <f>SUMIF($A$5:$A$32,"Total Site",$E$5:$E$32)</f>
        <v>8824</v>
      </c>
      <c r="F33" s="21">
        <f>E33/(D33+E33)</f>
        <v>0.42625960098545962</v>
      </c>
      <c r="G33" s="8">
        <f>SUMIF($A$5:$A$32,"Total Site",$G$5:$G$32)</f>
        <v>116</v>
      </c>
    </row>
    <row r="34" spans="1:7" ht="13.5" thickTop="1"/>
  </sheetData>
  <autoFilter ref="A3:G33"/>
  <mergeCells count="4">
    <mergeCell ref="A1:G1"/>
    <mergeCell ref="A2:G2"/>
    <mergeCell ref="A4:B4"/>
    <mergeCell ref="A33:B33"/>
  </mergeCells>
  <conditionalFormatting sqref="F5:F10 F12:F17 F27:F28 F19:F22 F30:F31 F24:F25">
    <cfRule type="cellIs" dxfId="2" priority="4" stopIfTrue="1" operator="between">
      <formula>0.0001</formula>
      <formula>0.1</formula>
    </cfRule>
    <cfRule type="cellIs" dxfId="1" priority="5" stopIfTrue="1" operator="between">
      <formula>0.1001</formula>
      <formula>0.3</formula>
    </cfRule>
    <cfRule type="cellIs" dxfId="0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1"/>
  <headerFooter alignWithMargins="0">
    <oddHeader>&amp;L&amp;G</oddHeader>
    <oddFooter>&amp;R&amp;G 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topLeftCell="A4" workbookViewId="0">
      <selection activeCell="L104" sqref="L104"/>
    </sheetView>
  </sheetViews>
  <sheetFormatPr defaultRowHeight="12.75"/>
  <cols>
    <col min="1" max="1" width="15.42578125" bestFit="1" customWidth="1"/>
    <col min="2" max="2" width="8" bestFit="1" customWidth="1"/>
    <col min="3" max="3" width="17" bestFit="1" customWidth="1"/>
    <col min="4" max="4" width="10.140625" bestFit="1" customWidth="1"/>
    <col min="5" max="5" width="16" bestFit="1" customWidth="1"/>
    <col min="6" max="6" width="12" bestFit="1" customWidth="1"/>
    <col min="7" max="7" width="19.140625" bestFit="1" customWidth="1"/>
    <col min="8" max="8" width="12.28515625" bestFit="1" customWidth="1"/>
    <col min="12" max="12" width="16.28515625" bestFit="1" customWidth="1"/>
    <col min="13" max="13" width="11" bestFit="1" customWidth="1"/>
    <col min="14" max="14" width="12.140625" bestFit="1" customWidth="1"/>
    <col min="15" max="15" width="9.42578125" bestFit="1" customWidth="1"/>
    <col min="16" max="16" width="13" bestFit="1" customWidth="1"/>
  </cols>
  <sheetData>
    <row r="1" spans="1:16" ht="18">
      <c r="A1" s="144" t="s">
        <v>437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</row>
    <row r="2" spans="1:16" ht="15">
      <c r="A2" s="104" t="s">
        <v>315</v>
      </c>
      <c r="B2" s="104" t="s">
        <v>316</v>
      </c>
      <c r="C2" s="104" t="s">
        <v>21</v>
      </c>
      <c r="D2" s="104" t="s">
        <v>317</v>
      </c>
      <c r="E2" s="104" t="s">
        <v>318</v>
      </c>
      <c r="F2" s="104" t="s">
        <v>319</v>
      </c>
      <c r="G2" s="104" t="s">
        <v>320</v>
      </c>
      <c r="H2" s="104" t="s">
        <v>321</v>
      </c>
      <c r="I2" s="104" t="s">
        <v>322</v>
      </c>
      <c r="J2" s="104" t="s">
        <v>323</v>
      </c>
      <c r="K2" s="104" t="s">
        <v>324</v>
      </c>
      <c r="L2" s="104" t="s">
        <v>325</v>
      </c>
      <c r="M2" s="104" t="s">
        <v>22</v>
      </c>
      <c r="N2" s="104" t="s">
        <v>326</v>
      </c>
      <c r="O2" s="104" t="s">
        <v>327</v>
      </c>
      <c r="P2" s="104" t="s">
        <v>328</v>
      </c>
    </row>
    <row r="3" spans="1:16">
      <c r="A3" s="1" t="s">
        <v>41</v>
      </c>
      <c r="B3" s="1" t="s">
        <v>331</v>
      </c>
      <c r="C3" s="105">
        <v>290103336</v>
      </c>
      <c r="D3" s="3">
        <v>36097.359375</v>
      </c>
      <c r="E3" s="3">
        <v>32815.78125</v>
      </c>
      <c r="F3" s="3">
        <v>3281.578125</v>
      </c>
      <c r="G3" s="3">
        <v>31721.921875</v>
      </c>
      <c r="H3" s="3">
        <v>3965.240234375</v>
      </c>
      <c r="I3" s="3">
        <v>27756.681640625</v>
      </c>
      <c r="J3" s="3">
        <v>0.08</v>
      </c>
      <c r="K3" s="3">
        <v>27756.601640624998</v>
      </c>
      <c r="L3" s="3">
        <v>1093.859375</v>
      </c>
      <c r="M3" s="3">
        <v>0.08</v>
      </c>
      <c r="N3" s="3"/>
      <c r="O3" s="117">
        <f>J3/I3</f>
        <v>2.8821889098915585E-6</v>
      </c>
      <c r="P3" s="117">
        <f>M3/G3</f>
        <v>2.5219152961551137E-6</v>
      </c>
    </row>
    <row r="4" spans="1:16">
      <c r="A4" s="1" t="s">
        <v>353</v>
      </c>
      <c r="B4" s="1" t="s">
        <v>331</v>
      </c>
      <c r="C4" s="105">
        <v>290103452</v>
      </c>
      <c r="D4" s="3">
        <v>131725.57578125002</v>
      </c>
      <c r="E4" s="3">
        <v>119750.5234375</v>
      </c>
      <c r="F4" s="3">
        <v>11975.052343750023</v>
      </c>
      <c r="G4" s="3">
        <v>116409.62890625</v>
      </c>
      <c r="H4" s="3">
        <v>14551.20361328125</v>
      </c>
      <c r="I4" s="3">
        <v>101858.42529296875</v>
      </c>
      <c r="J4" s="3">
        <v>46304.1796875</v>
      </c>
      <c r="K4" s="3">
        <v>55554.24560546875</v>
      </c>
      <c r="L4" s="3">
        <v>3340.89453125</v>
      </c>
      <c r="M4" s="3">
        <v>46304.1796875</v>
      </c>
      <c r="N4" s="3"/>
      <c r="O4" s="117">
        <f>J4/I4</f>
        <v>0.45459351599357939</v>
      </c>
      <c r="P4" s="117">
        <f>M4/G4</f>
        <v>0.39776932649438196</v>
      </c>
    </row>
    <row r="5" spans="1:16">
      <c r="A5" s="1" t="s">
        <v>353</v>
      </c>
      <c r="B5" s="1" t="s">
        <v>331</v>
      </c>
      <c r="C5" s="105">
        <v>290103471</v>
      </c>
      <c r="D5" s="3">
        <v>36097.359375</v>
      </c>
      <c r="E5" s="3">
        <v>32815.78125</v>
      </c>
      <c r="F5" s="3">
        <v>3281.578125</v>
      </c>
      <c r="G5" s="3">
        <v>31721.921875</v>
      </c>
      <c r="H5" s="3">
        <v>3965.240234375</v>
      </c>
      <c r="I5" s="3">
        <v>27756.681640625</v>
      </c>
      <c r="J5" s="3">
        <v>472.259765625</v>
      </c>
      <c r="K5" s="3">
        <v>27284.421875</v>
      </c>
      <c r="L5" s="3">
        <v>1093.859375</v>
      </c>
      <c r="M5" s="3">
        <v>472.259765625</v>
      </c>
      <c r="N5" s="3"/>
      <c r="O5" s="117">
        <f>J5/I5</f>
        <v>1.7014273238404518E-2</v>
      </c>
      <c r="P5" s="117">
        <f>M5/G5</f>
        <v>1.4887489083603956E-2</v>
      </c>
    </row>
    <row r="6" spans="1:16">
      <c r="A6" s="1" t="s">
        <v>206</v>
      </c>
      <c r="B6" s="1" t="s">
        <v>331</v>
      </c>
      <c r="C6" s="105">
        <v>290103544</v>
      </c>
      <c r="D6" s="3">
        <v>116387.54960937501</v>
      </c>
      <c r="E6" s="3">
        <v>105806.86328125</v>
      </c>
      <c r="F6" s="3">
        <v>10580.686328125012</v>
      </c>
      <c r="G6" s="3">
        <v>103048.48828125</v>
      </c>
      <c r="H6" s="3">
        <v>12881.06103515625</v>
      </c>
      <c r="I6" s="3">
        <v>90167.42724609375</v>
      </c>
      <c r="J6" s="3">
        <v>12240.11328</v>
      </c>
      <c r="K6" s="3">
        <v>77927.313966093745</v>
      </c>
      <c r="L6" s="3">
        <v>2758.375</v>
      </c>
      <c r="M6" s="3">
        <v>21107.630858</v>
      </c>
      <c r="N6" s="3"/>
      <c r="O6" s="117">
        <f>J6/I6</f>
        <v>0.13574872494246826</v>
      </c>
      <c r="P6" s="117">
        <f>M6/G6</f>
        <v>0.20483202820395571</v>
      </c>
    </row>
    <row r="7" spans="1:16">
      <c r="A7" s="1" t="s">
        <v>206</v>
      </c>
      <c r="B7" s="1" t="s">
        <v>331</v>
      </c>
      <c r="C7" s="105">
        <v>290103550</v>
      </c>
      <c r="D7" s="3">
        <v>72508.579687500009</v>
      </c>
      <c r="E7" s="3">
        <v>65916.890625</v>
      </c>
      <c r="F7" s="3">
        <v>6591.6890625000087</v>
      </c>
      <c r="G7" s="3">
        <v>63443.84375</v>
      </c>
      <c r="H7" s="3">
        <v>7930.48046875</v>
      </c>
      <c r="I7" s="3">
        <v>55513.36328125</v>
      </c>
      <c r="J7" s="3">
        <v>472.25900000000001</v>
      </c>
      <c r="K7" s="3">
        <v>55041.104281250002</v>
      </c>
      <c r="L7" s="3">
        <v>2473.046875</v>
      </c>
      <c r="M7" s="3">
        <v>944.28899999999999</v>
      </c>
      <c r="N7" s="3"/>
      <c r="O7" s="117">
        <f>J7/I7</f>
        <v>8.5071228274779843E-3</v>
      </c>
      <c r="P7" s="117">
        <f>M7/G7</f>
        <v>1.488385545681885E-2</v>
      </c>
    </row>
    <row r="8" spans="1:16">
      <c r="A8" s="1" t="s">
        <v>354</v>
      </c>
      <c r="B8" s="1" t="s">
        <v>331</v>
      </c>
      <c r="C8" s="105">
        <v>290103564</v>
      </c>
      <c r="D8" s="3">
        <v>135842.57070312501</v>
      </c>
      <c r="E8" s="3">
        <v>123493.24609375</v>
      </c>
      <c r="F8" s="3">
        <v>12349.324609375006</v>
      </c>
      <c r="G8" s="3">
        <v>120699.28125</v>
      </c>
      <c r="H8" s="3">
        <v>15087.41015625</v>
      </c>
      <c r="I8" s="3">
        <v>105611.87109375</v>
      </c>
      <c r="J8" s="3">
        <v>48594.587890624898</v>
      </c>
      <c r="K8" s="3">
        <v>57017.283203125102</v>
      </c>
      <c r="L8" s="3">
        <v>2793.96484375</v>
      </c>
      <c r="M8" s="3">
        <v>48594.587890624898</v>
      </c>
      <c r="N8" s="3"/>
      <c r="O8" s="117">
        <f>J8/I8</f>
        <v>0.46012429651481362</v>
      </c>
      <c r="P8" s="117">
        <f>M8/G8</f>
        <v>0.40260875945046193</v>
      </c>
    </row>
    <row r="9" spans="1:16">
      <c r="A9" s="1" t="s">
        <v>353</v>
      </c>
      <c r="B9" s="1" t="s">
        <v>331</v>
      </c>
      <c r="C9" s="105">
        <v>290103720</v>
      </c>
      <c r="D9" s="3">
        <v>72822.440625000003</v>
      </c>
      <c r="E9" s="3">
        <v>66202.21875</v>
      </c>
      <c r="F9" s="3">
        <v>6620.2218750000029</v>
      </c>
      <c r="G9" s="3">
        <v>64549.56640625</v>
      </c>
      <c r="H9" s="3">
        <v>8068.69580078125</v>
      </c>
      <c r="I9" s="3">
        <v>56480.87060546875</v>
      </c>
      <c r="J9" s="3">
        <v>38642.52734375</v>
      </c>
      <c r="K9" s="3">
        <v>17838.34326171875</v>
      </c>
      <c r="L9" s="3">
        <v>1652.65234375</v>
      </c>
      <c r="M9" s="3">
        <v>38642.52734375</v>
      </c>
      <c r="N9" s="3"/>
      <c r="O9" s="117">
        <f>J9/I9</f>
        <v>0.68417017885004849</v>
      </c>
      <c r="P9" s="117">
        <f>M9/G9</f>
        <v>0.59864890649379243</v>
      </c>
    </row>
    <row r="10" spans="1:16">
      <c r="A10" s="1" t="s">
        <v>206</v>
      </c>
      <c r="B10" s="1" t="s">
        <v>331</v>
      </c>
      <c r="C10" s="105">
        <v>290103810</v>
      </c>
      <c r="D10" s="3">
        <v>145017.15937500002</v>
      </c>
      <c r="E10" s="3">
        <v>131833.78125</v>
      </c>
      <c r="F10" s="3">
        <v>13183.378125000017</v>
      </c>
      <c r="G10" s="3">
        <v>128956.46875</v>
      </c>
      <c r="H10" s="3">
        <v>16119.55859375</v>
      </c>
      <c r="I10" s="3">
        <v>112836.91015625</v>
      </c>
      <c r="J10" s="3">
        <v>38406.509769999997</v>
      </c>
      <c r="K10" s="3">
        <v>74430.400386249996</v>
      </c>
      <c r="L10" s="3">
        <v>2877.3125</v>
      </c>
      <c r="M10" s="3">
        <v>67807.566649999993</v>
      </c>
      <c r="N10" s="3"/>
      <c r="O10" s="117">
        <f>J10/I10</f>
        <v>0.34037186694333343</v>
      </c>
      <c r="P10" s="117">
        <f>M10/G10</f>
        <v>0.52581748947743256</v>
      </c>
    </row>
    <row r="11" spans="1:16">
      <c r="A11" s="1" t="s">
        <v>206</v>
      </c>
      <c r="B11" s="1" t="s">
        <v>331</v>
      </c>
      <c r="C11" s="105">
        <v>290103943</v>
      </c>
      <c r="D11" s="3">
        <v>147521.34375</v>
      </c>
      <c r="E11" s="3">
        <v>134110.3125</v>
      </c>
      <c r="F11" s="3">
        <v>13411.03125</v>
      </c>
      <c r="G11" s="3">
        <v>129639.96875</v>
      </c>
      <c r="H11" s="3">
        <v>16204.99609375</v>
      </c>
      <c r="I11" s="3">
        <v>113434.97265625</v>
      </c>
      <c r="J11" s="3">
        <v>53512.966796875</v>
      </c>
      <c r="K11" s="3">
        <v>59922.005859375</v>
      </c>
      <c r="L11" s="3">
        <v>4470.34375</v>
      </c>
      <c r="M11" s="3">
        <v>53512.966796875</v>
      </c>
      <c r="N11" s="3"/>
      <c r="O11" s="117">
        <f>J11/I11</f>
        <v>0.47175016261553759</v>
      </c>
      <c r="P11" s="117">
        <f>M11/G11</f>
        <v>0.41278139228859539</v>
      </c>
    </row>
    <row r="12" spans="1:16">
      <c r="A12" s="1" t="s">
        <v>206</v>
      </c>
      <c r="B12" s="1" t="s">
        <v>331</v>
      </c>
      <c r="C12" s="105">
        <v>290105349</v>
      </c>
      <c r="D12" s="3">
        <v>25193.970312500001</v>
      </c>
      <c r="E12" s="3">
        <v>22903.609375</v>
      </c>
      <c r="F12" s="3">
        <v>2290.3609375000015</v>
      </c>
      <c r="G12" s="3">
        <v>20426.2109375</v>
      </c>
      <c r="H12" s="3">
        <v>2553.2763671875</v>
      </c>
      <c r="I12" s="3">
        <v>17872.9345703125</v>
      </c>
      <c r="J12" s="3">
        <v>11828.1845703125</v>
      </c>
      <c r="K12" s="3">
        <v>6044.75</v>
      </c>
      <c r="L12" s="3">
        <v>2477.3984375</v>
      </c>
      <c r="M12" s="3">
        <v>11828.1845703125</v>
      </c>
      <c r="N12" s="3"/>
      <c r="O12" s="117">
        <f>J12/I12</f>
        <v>0.66179308852612728</v>
      </c>
      <c r="P12" s="117">
        <f>M12/G12</f>
        <v>0.57906895246036127</v>
      </c>
    </row>
    <row r="13" spans="1:16">
      <c r="A13" s="1" t="s">
        <v>329</v>
      </c>
      <c r="B13" s="1" t="s">
        <v>330</v>
      </c>
      <c r="C13" s="105">
        <v>292602262</v>
      </c>
      <c r="D13" s="3">
        <v>75600</v>
      </c>
      <c r="E13" s="3">
        <v>68695</v>
      </c>
      <c r="F13" s="3">
        <v>6905</v>
      </c>
      <c r="G13" s="3">
        <v>63029.714285714283</v>
      </c>
      <c r="H13" s="3">
        <v>7878.7142857142826</v>
      </c>
      <c r="I13" s="3">
        <v>55151</v>
      </c>
      <c r="J13" s="3">
        <v>14950.3</v>
      </c>
      <c r="K13" s="3">
        <v>40200.699999999997</v>
      </c>
      <c r="L13" s="3">
        <v>3271</v>
      </c>
      <c r="M13" s="3">
        <v>57858.1</v>
      </c>
      <c r="N13" s="3"/>
      <c r="O13" s="117">
        <f>J13/I13</f>
        <v>0.27107940019219956</v>
      </c>
      <c r="P13" s="117">
        <f>M13/G13</f>
        <v>0.91794958386973946</v>
      </c>
    </row>
    <row r="14" spans="1:16">
      <c r="A14" s="1" t="s">
        <v>206</v>
      </c>
      <c r="B14" s="1" t="s">
        <v>330</v>
      </c>
      <c r="C14" s="105">
        <v>295700667</v>
      </c>
      <c r="D14" s="3">
        <v>235200</v>
      </c>
      <c r="E14" s="3">
        <v>213716.5625</v>
      </c>
      <c r="F14" s="3">
        <v>21483.4375</v>
      </c>
      <c r="G14" s="3">
        <v>200650</v>
      </c>
      <c r="H14" s="3">
        <v>98453.5</v>
      </c>
      <c r="I14" s="3">
        <v>102196.5</v>
      </c>
      <c r="J14" s="3">
        <v>142</v>
      </c>
      <c r="K14" s="3">
        <v>102054.5</v>
      </c>
      <c r="L14" s="3">
        <v>4361.5625</v>
      </c>
      <c r="M14" s="3">
        <v>21612.5</v>
      </c>
      <c r="N14" s="3"/>
      <c r="O14" s="117">
        <f>J14/I14</f>
        <v>1.3894800702568093E-3</v>
      </c>
      <c r="P14" s="117">
        <f>M14/G14</f>
        <v>0.10771243458759033</v>
      </c>
    </row>
    <row r="15" spans="1:16">
      <c r="A15" s="1" t="s">
        <v>93</v>
      </c>
      <c r="B15" s="1" t="s">
        <v>330</v>
      </c>
      <c r="C15" s="105">
        <v>295700671</v>
      </c>
      <c r="D15" s="3">
        <v>480000</v>
      </c>
      <c r="E15" s="3">
        <v>436156.25</v>
      </c>
      <c r="F15" s="3">
        <v>43843.75</v>
      </c>
      <c r="G15" s="3">
        <v>415250</v>
      </c>
      <c r="H15" s="3">
        <v>205753.5</v>
      </c>
      <c r="I15" s="3">
        <v>209496.5</v>
      </c>
      <c r="J15" s="3">
        <v>283.8</v>
      </c>
      <c r="K15" s="3">
        <v>209212.7</v>
      </c>
      <c r="L15" s="3">
        <v>8723.125</v>
      </c>
      <c r="M15" s="3">
        <v>21612.5</v>
      </c>
      <c r="N15" s="3"/>
      <c r="O15" s="117">
        <f>J15/I15</f>
        <v>1.3546765697756288E-3</v>
      </c>
      <c r="P15" s="117">
        <f>M15/G15</f>
        <v>5.2046959662853699E-2</v>
      </c>
    </row>
    <row r="16" spans="1:16">
      <c r="A16" s="1" t="s">
        <v>329</v>
      </c>
      <c r="B16" s="1" t="s">
        <v>330</v>
      </c>
      <c r="C16" s="105">
        <v>492600377</v>
      </c>
      <c r="D16" s="3">
        <v>46800</v>
      </c>
      <c r="E16" s="3">
        <v>42525</v>
      </c>
      <c r="F16" s="3">
        <v>4275</v>
      </c>
      <c r="G16" s="3">
        <v>37817.714285714283</v>
      </c>
      <c r="H16" s="3">
        <v>4727.2142857142826</v>
      </c>
      <c r="I16" s="3">
        <v>33090.5</v>
      </c>
      <c r="J16" s="3">
        <v>8293.2000000000007</v>
      </c>
      <c r="K16" s="3">
        <v>24797.3</v>
      </c>
      <c r="L16" s="3">
        <v>3271</v>
      </c>
      <c r="M16" s="3">
        <v>37189.699999999997</v>
      </c>
      <c r="N16" s="3"/>
      <c r="O16" s="117">
        <f>J16/I16</f>
        <v>0.25062177966485849</v>
      </c>
      <c r="P16" s="117">
        <f>M16/G16</f>
        <v>0.98339364772366689</v>
      </c>
    </row>
    <row r="17" spans="1:16">
      <c r="A17" s="1" t="s">
        <v>93</v>
      </c>
      <c r="B17" s="1" t="s">
        <v>331</v>
      </c>
      <c r="C17" s="105" t="s">
        <v>355</v>
      </c>
      <c r="D17" s="3">
        <v>137686.58750000002</v>
      </c>
      <c r="E17" s="3">
        <v>125169.625</v>
      </c>
      <c r="F17" s="3">
        <v>12516.962500000023</v>
      </c>
      <c r="G17" s="3">
        <v>122655.056640625</v>
      </c>
      <c r="H17" s="3">
        <v>15331.882080078125</v>
      </c>
      <c r="I17" s="3">
        <v>107323.17456054687</v>
      </c>
      <c r="J17" s="3">
        <v>35706.255859375095</v>
      </c>
      <c r="K17" s="3">
        <v>71616.918701171788</v>
      </c>
      <c r="L17" s="3">
        <v>2514.568359375</v>
      </c>
      <c r="M17" s="3">
        <v>35706.255859375095</v>
      </c>
      <c r="N17" s="3"/>
      <c r="O17" s="117">
        <f>J17/I17</f>
        <v>0.33269846895212035</v>
      </c>
      <c r="P17" s="117">
        <f>M17/G17</f>
        <v>0.2911111603331053</v>
      </c>
    </row>
    <row r="18" spans="1:16">
      <c r="A18" s="1" t="s">
        <v>41</v>
      </c>
      <c r="B18" s="1" t="s">
        <v>331</v>
      </c>
      <c r="C18" s="105" t="s">
        <v>356</v>
      </c>
      <c r="D18" s="3">
        <v>72979.37109375</v>
      </c>
      <c r="E18" s="3">
        <v>66344.8828125</v>
      </c>
      <c r="F18" s="3">
        <v>6634.48828125</v>
      </c>
      <c r="G18" s="3">
        <v>65096.49609375</v>
      </c>
      <c r="H18" s="3">
        <v>8137.06201171875</v>
      </c>
      <c r="I18" s="3">
        <v>56959.43408203125</v>
      </c>
      <c r="J18" s="3">
        <v>1688.154296875</v>
      </c>
      <c r="K18" s="3">
        <v>55271.27978515625</v>
      </c>
      <c r="L18" s="3">
        <v>1248.38671875</v>
      </c>
      <c r="M18" s="3">
        <v>1688.154296875</v>
      </c>
      <c r="N18" s="3"/>
      <c r="O18" s="117">
        <f>J18/I18</f>
        <v>2.9637834786837441E-2</v>
      </c>
      <c r="P18" s="117">
        <f>M18/G18</f>
        <v>2.5933105438482762E-2</v>
      </c>
    </row>
    <row r="19" spans="1:16">
      <c r="A19" s="1" t="s">
        <v>353</v>
      </c>
      <c r="B19" s="1" t="s">
        <v>331</v>
      </c>
      <c r="C19" s="105" t="s">
        <v>357</v>
      </c>
      <c r="D19" s="3">
        <v>72508.579687500009</v>
      </c>
      <c r="E19" s="3">
        <v>65916.890625</v>
      </c>
      <c r="F19" s="3">
        <v>6591.6890625000087</v>
      </c>
      <c r="G19" s="3">
        <v>64811.16796875</v>
      </c>
      <c r="H19" s="3">
        <v>8101.39599609375</v>
      </c>
      <c r="I19" s="3">
        <v>56709.77197265625</v>
      </c>
      <c r="J19" s="3">
        <v>12783.037109375</v>
      </c>
      <c r="K19" s="3">
        <v>43926.73486328125</v>
      </c>
      <c r="L19" s="3">
        <v>1105.72265625</v>
      </c>
      <c r="M19" s="3">
        <v>12783.037109375</v>
      </c>
      <c r="N19" s="3"/>
      <c r="O19" s="117">
        <f>J19/I19</f>
        <v>0.22541154133962304</v>
      </c>
      <c r="P19" s="117">
        <f>M19/G19</f>
        <v>0.19723509867217015</v>
      </c>
    </row>
    <row r="20" spans="1:16">
      <c r="A20" s="1" t="s">
        <v>353</v>
      </c>
      <c r="B20" s="1" t="s">
        <v>331</v>
      </c>
      <c r="C20" s="105" t="s">
        <v>358</v>
      </c>
      <c r="D20" s="3">
        <v>68850</v>
      </c>
      <c r="E20" s="3">
        <v>63533.599999999999</v>
      </c>
      <c r="F20" s="3">
        <v>5316.4000000000015</v>
      </c>
      <c r="G20" s="3">
        <v>60211.519999999997</v>
      </c>
      <c r="H20" s="3">
        <v>7526.44</v>
      </c>
      <c r="I20" s="3">
        <v>52685.079999999994</v>
      </c>
      <c r="J20" s="3">
        <v>3080.9853520000001</v>
      </c>
      <c r="K20" s="3">
        <v>49604.094647999991</v>
      </c>
      <c r="L20" s="3">
        <v>3322.08</v>
      </c>
      <c r="M20" s="3">
        <v>4883.1923829999996</v>
      </c>
      <c r="N20" s="3"/>
      <c r="O20" s="117">
        <f>J20/I20</f>
        <v>5.8479276334020953E-2</v>
      </c>
      <c r="P20" s="117">
        <f>M20/G20</f>
        <v>8.1100632951966664E-2</v>
      </c>
    </row>
    <row r="21" spans="1:16">
      <c r="A21" s="1" t="s">
        <v>93</v>
      </c>
      <c r="B21" s="1" t="s">
        <v>330</v>
      </c>
      <c r="C21" s="105" t="s">
        <v>359</v>
      </c>
      <c r="D21" s="3">
        <v>202800</v>
      </c>
      <c r="E21" s="3">
        <v>184276.015625</v>
      </c>
      <c r="F21" s="3">
        <v>18523.984375</v>
      </c>
      <c r="G21" s="3">
        <v>172019.08571428573</v>
      </c>
      <c r="H21" s="3">
        <v>21502.385714285716</v>
      </c>
      <c r="I21" s="3">
        <v>150516.70000000001</v>
      </c>
      <c r="J21" s="3">
        <v>84091.1</v>
      </c>
      <c r="K21" s="3">
        <v>66425.600000000006</v>
      </c>
      <c r="L21" s="3">
        <v>3816.3671875</v>
      </c>
      <c r="M21" s="3">
        <v>99565.7</v>
      </c>
      <c r="N21" s="3"/>
      <c r="O21" s="117">
        <f>J21/I21</f>
        <v>0.55868285711818022</v>
      </c>
      <c r="P21" s="117">
        <f>M21/G21</f>
        <v>0.57880612250999386</v>
      </c>
    </row>
    <row r="22" spans="1:16">
      <c r="A22" s="1" t="s">
        <v>41</v>
      </c>
      <c r="B22" s="1" t="s">
        <v>330</v>
      </c>
      <c r="C22" s="105" t="s">
        <v>360</v>
      </c>
      <c r="D22" s="3">
        <v>340268</v>
      </c>
      <c r="E22" s="3">
        <v>304207.171875</v>
      </c>
      <c r="F22" s="3">
        <v>36060.828125</v>
      </c>
      <c r="G22" s="3">
        <v>285735.3142857143</v>
      </c>
      <c r="H22" s="3">
        <v>35716.914285714302</v>
      </c>
      <c r="I22" s="3">
        <v>250018.4</v>
      </c>
      <c r="J22" s="3">
        <v>100649.7</v>
      </c>
      <c r="K22" s="3">
        <v>149368.70000000001</v>
      </c>
      <c r="L22" s="3">
        <v>8209.546875</v>
      </c>
      <c r="M22" s="3">
        <v>171297</v>
      </c>
      <c r="N22" s="3"/>
      <c r="O22" s="117">
        <f>J22/I22</f>
        <v>0.40256917090902111</v>
      </c>
      <c r="P22" s="117">
        <f>M22/G22</f>
        <v>0.59949537714024248</v>
      </c>
    </row>
    <row r="23" spans="1:16">
      <c r="A23" s="1" t="s">
        <v>93</v>
      </c>
      <c r="B23" s="1" t="s">
        <v>330</v>
      </c>
      <c r="C23" s="105" t="s">
        <v>361</v>
      </c>
      <c r="D23" s="3">
        <v>243000</v>
      </c>
      <c r="E23" s="3">
        <v>220804.1015625</v>
      </c>
      <c r="F23" s="3">
        <v>22195.8984375</v>
      </c>
      <c r="G23" s="3">
        <v>207998.62857142856</v>
      </c>
      <c r="H23" s="3">
        <v>25999.828571428574</v>
      </c>
      <c r="I23" s="3">
        <v>181998.8</v>
      </c>
      <c r="J23" s="3">
        <v>156778.6</v>
      </c>
      <c r="K23" s="3">
        <v>25220.199999999983</v>
      </c>
      <c r="L23" s="3">
        <v>4906.7578125</v>
      </c>
      <c r="M23" s="3">
        <v>254974</v>
      </c>
      <c r="N23" s="3">
        <v>16.843800000000002</v>
      </c>
      <c r="O23" s="117">
        <f>J23/I23</f>
        <v>0.86142655885643216</v>
      </c>
      <c r="P23" s="117">
        <f>M23/G23</f>
        <v>1.2258446209535447</v>
      </c>
    </row>
    <row r="24" spans="1:16">
      <c r="A24" s="1" t="s">
        <v>41</v>
      </c>
      <c r="B24" s="1" t="s">
        <v>330</v>
      </c>
      <c r="C24" s="105" t="s">
        <v>362</v>
      </c>
      <c r="D24" s="3">
        <v>202800</v>
      </c>
      <c r="E24" s="3">
        <v>184276.015625</v>
      </c>
      <c r="F24" s="3">
        <v>18523.984375</v>
      </c>
      <c r="G24" s="3">
        <v>172019.08571428573</v>
      </c>
      <c r="H24" s="3">
        <v>21502.385714285716</v>
      </c>
      <c r="I24" s="3">
        <v>150516.70000000001</v>
      </c>
      <c r="J24" s="3">
        <v>82749</v>
      </c>
      <c r="K24" s="3">
        <v>67767.700000000012</v>
      </c>
      <c r="L24" s="3">
        <v>3816.3671875</v>
      </c>
      <c r="M24" s="3">
        <v>98689.1</v>
      </c>
      <c r="N24" s="3"/>
      <c r="O24" s="117">
        <f>J24/I24</f>
        <v>0.54976623856356133</v>
      </c>
      <c r="P24" s="117">
        <f>M24/G24</f>
        <v>0.57371017634588051</v>
      </c>
    </row>
    <row r="25" spans="1:16">
      <c r="A25" s="1" t="s">
        <v>206</v>
      </c>
      <c r="B25" s="1" t="s">
        <v>330</v>
      </c>
      <c r="C25" s="105" t="s">
        <v>363</v>
      </c>
      <c r="D25" s="3">
        <v>257400</v>
      </c>
      <c r="E25" s="3">
        <v>233888.7890625</v>
      </c>
      <c r="F25" s="3">
        <v>23511.2109375</v>
      </c>
      <c r="G25" s="3">
        <v>220604.68571428573</v>
      </c>
      <c r="H25" s="3">
        <v>27575.585714285728</v>
      </c>
      <c r="I25" s="3">
        <v>193029.1</v>
      </c>
      <c r="J25" s="3">
        <v>168437</v>
      </c>
      <c r="K25" s="3">
        <v>24592.100000000006</v>
      </c>
      <c r="L25" s="3">
        <v>4906.7578125</v>
      </c>
      <c r="M25" s="3">
        <v>268409</v>
      </c>
      <c r="N25" s="3">
        <v>16.843800000000002</v>
      </c>
      <c r="O25" s="117">
        <f>J25/I25</f>
        <v>0.8725990019121469</v>
      </c>
      <c r="P25" s="117">
        <f>M25/G25</f>
        <v>1.2166967312182462</v>
      </c>
    </row>
    <row r="26" spans="1:16">
      <c r="A26" s="1" t="s">
        <v>93</v>
      </c>
      <c r="B26" s="1" t="s">
        <v>330</v>
      </c>
      <c r="C26" s="105" t="s">
        <v>364</v>
      </c>
      <c r="D26" s="3">
        <v>227700</v>
      </c>
      <c r="E26" s="3">
        <v>206901.62109375</v>
      </c>
      <c r="F26" s="3">
        <v>20798.37890625</v>
      </c>
      <c r="G26" s="3">
        <v>197406.48571428572</v>
      </c>
      <c r="H26" s="3">
        <v>25430.985714285722</v>
      </c>
      <c r="I26" s="3">
        <v>171975.5</v>
      </c>
      <c r="J26" s="3">
        <v>117895.9</v>
      </c>
      <c r="K26" s="3">
        <v>54079.600000000006</v>
      </c>
      <c r="L26" s="3">
        <v>4088.96484375</v>
      </c>
      <c r="M26" s="3">
        <v>171318</v>
      </c>
      <c r="N26" s="3"/>
      <c r="O26" s="117">
        <f>J26/I26</f>
        <v>0.68553892851016562</v>
      </c>
      <c r="P26" s="117">
        <f>M26/G26</f>
        <v>0.86784382681304284</v>
      </c>
    </row>
    <row r="27" spans="1:16">
      <c r="A27" s="1" t="s">
        <v>206</v>
      </c>
      <c r="B27" s="1" t="s">
        <v>330</v>
      </c>
      <c r="C27" s="105" t="s">
        <v>365</v>
      </c>
      <c r="D27" s="3">
        <v>367200</v>
      </c>
      <c r="E27" s="3">
        <v>333659.53125</v>
      </c>
      <c r="F27" s="3">
        <v>33540.46875</v>
      </c>
      <c r="G27" s="3">
        <v>315899.37142857141</v>
      </c>
      <c r="H27" s="3">
        <v>39768.971428571385</v>
      </c>
      <c r="I27" s="3">
        <v>276130.40000000002</v>
      </c>
      <c r="J27" s="3">
        <v>216207.8</v>
      </c>
      <c r="K27" s="3">
        <v>59922.600000000035</v>
      </c>
      <c r="L27" s="3">
        <v>6542.34375</v>
      </c>
      <c r="M27" s="3">
        <v>324071</v>
      </c>
      <c r="N27" s="3"/>
      <c r="O27" s="117">
        <f>J27/I27</f>
        <v>0.78299165901327772</v>
      </c>
      <c r="P27" s="117">
        <f>M27/G27</f>
        <v>1.0258678215612604</v>
      </c>
    </row>
    <row r="28" spans="1:16">
      <c r="A28" s="1" t="s">
        <v>206</v>
      </c>
      <c r="B28" s="1" t="s">
        <v>330</v>
      </c>
      <c r="C28" s="105" t="s">
        <v>366</v>
      </c>
      <c r="D28" s="3">
        <v>118400</v>
      </c>
      <c r="E28" s="3">
        <v>107740.88671875</v>
      </c>
      <c r="F28" s="3">
        <v>10659.11328125</v>
      </c>
      <c r="G28" s="3">
        <v>95169.085714285713</v>
      </c>
      <c r="H28" s="3">
        <v>12130.28571428571</v>
      </c>
      <c r="I28" s="3">
        <v>83038.8</v>
      </c>
      <c r="J28" s="3">
        <v>59142.2</v>
      </c>
      <c r="K28" s="3">
        <v>23896.600000000006</v>
      </c>
      <c r="L28" s="3">
        <v>3643.79296875</v>
      </c>
      <c r="M28" s="3">
        <v>125308</v>
      </c>
      <c r="N28" s="3">
        <v>4595.96</v>
      </c>
      <c r="O28" s="117">
        <f>J28/I28</f>
        <v>0.71222368338656139</v>
      </c>
      <c r="P28" s="117">
        <f>M28/G28</f>
        <v>1.3166880721770995</v>
      </c>
    </row>
    <row r="29" spans="1:16">
      <c r="A29" s="1" t="s">
        <v>206</v>
      </c>
      <c r="B29" s="1" t="s">
        <v>330</v>
      </c>
      <c r="C29" s="105" t="s">
        <v>367</v>
      </c>
      <c r="D29" s="3">
        <v>597408</v>
      </c>
      <c r="E29" s="3">
        <v>527587.59375</v>
      </c>
      <c r="F29" s="3">
        <v>69820.40625</v>
      </c>
      <c r="G29" s="3">
        <v>500822.74285714282</v>
      </c>
      <c r="H29" s="3">
        <v>62602.842857142794</v>
      </c>
      <c r="I29" s="3">
        <v>438219.9</v>
      </c>
      <c r="J29" s="3">
        <v>200202.40000000002</v>
      </c>
      <c r="K29" s="3">
        <v>238017.5</v>
      </c>
      <c r="L29" s="3">
        <v>10767.09375</v>
      </c>
      <c r="M29" s="3">
        <v>366641</v>
      </c>
      <c r="N29" s="3"/>
      <c r="O29" s="117">
        <f>J29/I29</f>
        <v>0.45685373941256435</v>
      </c>
      <c r="P29" s="117">
        <f>M29/G29</f>
        <v>0.73207737713417398</v>
      </c>
    </row>
    <row r="30" spans="1:16">
      <c r="A30" s="1" t="s">
        <v>93</v>
      </c>
      <c r="B30" s="1" t="s">
        <v>330</v>
      </c>
      <c r="C30" s="105" t="s">
        <v>368</v>
      </c>
      <c r="D30" s="3">
        <v>531872</v>
      </c>
      <c r="E30" s="3">
        <v>470601.1875</v>
      </c>
      <c r="F30" s="3">
        <v>61270.8125</v>
      </c>
      <c r="G30" s="3">
        <v>445148.57142857136</v>
      </c>
      <c r="H30" s="3">
        <v>55643.571428571362</v>
      </c>
      <c r="I30" s="3">
        <v>389505</v>
      </c>
      <c r="J30" s="3">
        <v>202296</v>
      </c>
      <c r="K30" s="3">
        <v>187209</v>
      </c>
      <c r="L30" s="3">
        <v>10767.09375</v>
      </c>
      <c r="M30" s="3">
        <v>444084</v>
      </c>
      <c r="N30" s="3"/>
      <c r="O30" s="117">
        <f>J30/I30</f>
        <v>0.51936688874340509</v>
      </c>
      <c r="P30" s="117">
        <f>M30/G30</f>
        <v>0.99760850310008875</v>
      </c>
    </row>
    <row r="31" spans="1:16">
      <c r="A31" s="1" t="s">
        <v>93</v>
      </c>
      <c r="B31" s="1" t="s">
        <v>330</v>
      </c>
      <c r="C31" s="105" t="s">
        <v>369</v>
      </c>
      <c r="D31" s="3">
        <v>227300</v>
      </c>
      <c r="E31" s="3">
        <v>206693.8359375</v>
      </c>
      <c r="F31" s="3">
        <v>20606.1640625</v>
      </c>
      <c r="G31" s="3">
        <v>189714.11428571428</v>
      </c>
      <c r="H31" s="3">
        <v>23948.414285714272</v>
      </c>
      <c r="I31" s="3">
        <v>165765.70000000001</v>
      </c>
      <c r="J31" s="3">
        <v>114336.3</v>
      </c>
      <c r="K31" s="3">
        <v>51429.400000000009</v>
      </c>
      <c r="L31" s="3">
        <v>4461.5859375</v>
      </c>
      <c r="M31" s="3">
        <v>236035</v>
      </c>
      <c r="N31" s="3">
        <v>4595.96</v>
      </c>
      <c r="O31" s="117">
        <f>J31/I31</f>
        <v>0.68974643125809498</v>
      </c>
      <c r="P31" s="117">
        <f>M31/G31</f>
        <v>1.2441615158085986</v>
      </c>
    </row>
    <row r="32" spans="1:16">
      <c r="A32" s="1" t="s">
        <v>93</v>
      </c>
      <c r="B32" s="1" t="s">
        <v>330</v>
      </c>
      <c r="C32" s="105" t="s">
        <v>370</v>
      </c>
      <c r="D32" s="3">
        <v>227100</v>
      </c>
      <c r="E32" s="3">
        <v>206507.525390625</v>
      </c>
      <c r="F32" s="3">
        <v>20592.474609375</v>
      </c>
      <c r="G32" s="3">
        <v>190338.71428571429</v>
      </c>
      <c r="H32" s="3">
        <v>24260.71428571429</v>
      </c>
      <c r="I32" s="3">
        <v>166078</v>
      </c>
      <c r="J32" s="3">
        <v>38616.9</v>
      </c>
      <c r="K32" s="3">
        <v>127461.1</v>
      </c>
      <c r="L32" s="3">
        <v>4275.275390625</v>
      </c>
      <c r="M32" s="3">
        <v>83890.5</v>
      </c>
      <c r="N32" s="3">
        <v>4595.96</v>
      </c>
      <c r="O32" s="117">
        <f>J32/I32</f>
        <v>0.23252267007068969</v>
      </c>
      <c r="P32" s="117">
        <f>M32/G32</f>
        <v>0.44074323142728261</v>
      </c>
    </row>
    <row r="33" spans="1:16">
      <c r="A33" s="1" t="s">
        <v>206</v>
      </c>
      <c r="B33" s="1" t="s">
        <v>330</v>
      </c>
      <c r="C33" s="105" t="s">
        <v>371</v>
      </c>
      <c r="D33" s="3">
        <v>118400</v>
      </c>
      <c r="E33" s="3">
        <v>107740.88671875</v>
      </c>
      <c r="F33" s="3">
        <v>10659.11328125</v>
      </c>
      <c r="G33" s="3">
        <v>95793.685714285719</v>
      </c>
      <c r="H33" s="3">
        <v>12442.585714285713</v>
      </c>
      <c r="I33" s="3">
        <v>83351.100000000006</v>
      </c>
      <c r="J33" s="3">
        <v>20008.599999999999</v>
      </c>
      <c r="K33" s="3">
        <v>63342.500000000007</v>
      </c>
      <c r="L33" s="3">
        <v>3643.79296875</v>
      </c>
      <c r="M33" s="3">
        <v>58609.3</v>
      </c>
      <c r="N33" s="3">
        <v>4595.96</v>
      </c>
      <c r="O33" s="117">
        <f>J33/I33</f>
        <v>0.24005202090914213</v>
      </c>
      <c r="P33" s="117">
        <f>M33/G33</f>
        <v>0.61182842650827862</v>
      </c>
    </row>
    <row r="34" spans="1:16">
      <c r="A34" s="1" t="s">
        <v>93</v>
      </c>
      <c r="B34" s="1" t="s">
        <v>330</v>
      </c>
      <c r="C34" s="105" t="s">
        <v>372</v>
      </c>
      <c r="D34" s="3">
        <v>287100</v>
      </c>
      <c r="E34" s="3">
        <v>260875.95703125</v>
      </c>
      <c r="F34" s="3">
        <v>26224.04296875</v>
      </c>
      <c r="G34" s="3">
        <v>248038.2</v>
      </c>
      <c r="H34" s="3">
        <v>124019.1</v>
      </c>
      <c r="I34" s="3">
        <v>124019.1</v>
      </c>
      <c r="J34" s="3">
        <v>65211.4</v>
      </c>
      <c r="K34" s="3">
        <v>58807.700000000004</v>
      </c>
      <c r="L34" s="3">
        <v>5724.55078125</v>
      </c>
      <c r="M34" s="3">
        <v>139263.79999999999</v>
      </c>
      <c r="N34" s="3"/>
      <c r="O34" s="117">
        <f>J34/I34</f>
        <v>0.52581739425620733</v>
      </c>
      <c r="P34" s="117">
        <f>M34/G34</f>
        <v>0.56146109752449413</v>
      </c>
    </row>
    <row r="35" spans="1:16">
      <c r="A35" s="1" t="s">
        <v>206</v>
      </c>
      <c r="B35" s="1" t="s">
        <v>330</v>
      </c>
      <c r="C35" s="105" t="s">
        <v>373</v>
      </c>
      <c r="D35" s="3">
        <v>441000</v>
      </c>
      <c r="E35" s="3">
        <v>400718.5546875</v>
      </c>
      <c r="F35" s="3">
        <v>40281.4453125</v>
      </c>
      <c r="G35" s="3">
        <v>383236.2</v>
      </c>
      <c r="H35" s="3">
        <v>191618.1</v>
      </c>
      <c r="I35" s="3">
        <v>191618.1</v>
      </c>
      <c r="J35" s="3">
        <v>107080.9</v>
      </c>
      <c r="K35" s="3">
        <v>84537.200000000012</v>
      </c>
      <c r="L35" s="3">
        <v>8177.9296875</v>
      </c>
      <c r="M35" s="3">
        <v>216691.6</v>
      </c>
      <c r="N35" s="3"/>
      <c r="O35" s="117">
        <f>J35/I35</f>
        <v>0.55882455780534301</v>
      </c>
      <c r="P35" s="117">
        <f>M35/G35</f>
        <v>0.56542570874045828</v>
      </c>
    </row>
    <row r="36" spans="1:16">
      <c r="A36" s="1" t="s">
        <v>93</v>
      </c>
      <c r="B36" s="1" t="s">
        <v>330</v>
      </c>
      <c r="C36" s="105" t="s">
        <v>374</v>
      </c>
      <c r="D36" s="3">
        <v>588456</v>
      </c>
      <c r="E36" s="3">
        <v>535316.41796875</v>
      </c>
      <c r="F36" s="3">
        <v>53139.58203125</v>
      </c>
      <c r="G36" s="3">
        <v>354225.8</v>
      </c>
      <c r="H36" s="3">
        <v>130154.5</v>
      </c>
      <c r="I36" s="3">
        <v>224071.3</v>
      </c>
      <c r="J36" s="3">
        <v>23117.699999999997</v>
      </c>
      <c r="K36" s="3">
        <v>200953.59999999998</v>
      </c>
      <c r="L36" s="3">
        <v>10868.48046875</v>
      </c>
      <c r="M36" s="3">
        <v>137224</v>
      </c>
      <c r="N36" s="3">
        <v>165000</v>
      </c>
      <c r="O36" s="117">
        <f>J36/I36</f>
        <v>0.10317117810268427</v>
      </c>
      <c r="P36" s="117">
        <f>M36/G36</f>
        <v>0.38739131932230797</v>
      </c>
    </row>
    <row r="37" spans="1:16">
      <c r="A37" s="1" t="s">
        <v>206</v>
      </c>
      <c r="B37" s="1" t="s">
        <v>330</v>
      </c>
      <c r="C37" s="105" t="s">
        <v>375</v>
      </c>
      <c r="D37" s="3">
        <v>588456</v>
      </c>
      <c r="E37" s="3">
        <v>535316.41796875</v>
      </c>
      <c r="F37" s="3">
        <v>53139.58203125</v>
      </c>
      <c r="G37" s="3">
        <v>354225.8</v>
      </c>
      <c r="H37" s="3">
        <v>130154.5</v>
      </c>
      <c r="I37" s="3">
        <v>224071.3</v>
      </c>
      <c r="J37" s="3">
        <v>107748.90000000001</v>
      </c>
      <c r="K37" s="3">
        <v>116322.39999999998</v>
      </c>
      <c r="L37" s="3">
        <v>10868.48046875</v>
      </c>
      <c r="M37" s="3">
        <v>260487</v>
      </c>
      <c r="N37" s="3">
        <v>165000</v>
      </c>
      <c r="O37" s="117">
        <f>J37/I37</f>
        <v>0.48086881273951648</v>
      </c>
      <c r="P37" s="117">
        <f>M37/G37</f>
        <v>0.7353699250591007</v>
      </c>
    </row>
    <row r="38" spans="1:16" ht="15">
      <c r="A38" s="1" t="s">
        <v>333</v>
      </c>
      <c r="B38" s="1" t="s">
        <v>332</v>
      </c>
      <c r="C38" s="105" t="s">
        <v>376</v>
      </c>
      <c r="D38" s="3">
        <v>44002.200000000004</v>
      </c>
      <c r="E38" s="3">
        <v>40002</v>
      </c>
      <c r="F38" s="3">
        <v>4000.2000000000044</v>
      </c>
      <c r="G38" s="3">
        <v>16625.142857142859</v>
      </c>
      <c r="H38" s="3">
        <v>2078.1428571428587</v>
      </c>
      <c r="I38" s="3">
        <v>14547</v>
      </c>
      <c r="J38" s="3">
        <v>14547</v>
      </c>
      <c r="K38" s="3">
        <v>0</v>
      </c>
      <c r="L38" s="3"/>
      <c r="M38" s="3">
        <v>14547</v>
      </c>
      <c r="N38" s="3"/>
      <c r="O38" s="177">
        <f>J38/I38</f>
        <v>1</v>
      </c>
      <c r="P38" s="177">
        <f>M38/G38</f>
        <v>0.87499999999999989</v>
      </c>
    </row>
    <row r="39" spans="1:16" ht="15">
      <c r="A39" s="1" t="s">
        <v>333</v>
      </c>
      <c r="B39" s="1" t="s">
        <v>332</v>
      </c>
      <c r="C39" s="105" t="s">
        <v>377</v>
      </c>
      <c r="D39" s="3">
        <v>64930.8</v>
      </c>
      <c r="E39" s="3">
        <v>59028</v>
      </c>
      <c r="F39" s="3">
        <v>5902.8000000000029</v>
      </c>
      <c r="G39" s="3">
        <v>55448</v>
      </c>
      <c r="H39" s="3">
        <v>6931</v>
      </c>
      <c r="I39" s="3">
        <v>48517</v>
      </c>
      <c r="J39" s="3">
        <v>48517</v>
      </c>
      <c r="K39" s="3">
        <v>0</v>
      </c>
      <c r="L39" s="3"/>
      <c r="M39" s="3">
        <v>48517</v>
      </c>
      <c r="N39" s="3"/>
      <c r="O39" s="177">
        <f>J39/I39</f>
        <v>1</v>
      </c>
      <c r="P39" s="177">
        <f>M39/G39</f>
        <v>0.875</v>
      </c>
    </row>
    <row r="40" spans="1:16" ht="15">
      <c r="A40" s="1" t="s">
        <v>333</v>
      </c>
      <c r="B40" s="1" t="s">
        <v>332</v>
      </c>
      <c r="C40" s="105" t="s">
        <v>378</v>
      </c>
      <c r="D40" s="3">
        <v>86168.5</v>
      </c>
      <c r="E40" s="3">
        <v>78335</v>
      </c>
      <c r="F40" s="3">
        <v>7833.5</v>
      </c>
      <c r="G40" s="3">
        <v>58121.142857142855</v>
      </c>
      <c r="H40" s="3">
        <v>7265.1428571428551</v>
      </c>
      <c r="I40" s="3">
        <v>50856</v>
      </c>
      <c r="J40" s="3">
        <v>50856</v>
      </c>
      <c r="K40" s="3">
        <v>0</v>
      </c>
      <c r="L40" s="3"/>
      <c r="M40" s="3">
        <v>50856</v>
      </c>
      <c r="N40" s="3"/>
      <c r="O40" s="177">
        <f>J40/I40</f>
        <v>1</v>
      </c>
      <c r="P40" s="177">
        <f>M40/G40</f>
        <v>0.875</v>
      </c>
    </row>
    <row r="41" spans="1:16" ht="15">
      <c r="A41" s="1" t="s">
        <v>333</v>
      </c>
      <c r="B41" s="1" t="s">
        <v>332</v>
      </c>
      <c r="C41" s="105" t="s">
        <v>379</v>
      </c>
      <c r="D41" s="3">
        <v>44003.3</v>
      </c>
      <c r="E41" s="3">
        <v>40003</v>
      </c>
      <c r="F41" s="3">
        <v>4000.3000000000029</v>
      </c>
      <c r="G41" s="3">
        <v>16627.428571428572</v>
      </c>
      <c r="H41" s="3">
        <v>2078.4285714285725</v>
      </c>
      <c r="I41" s="3">
        <v>14549</v>
      </c>
      <c r="J41" s="3">
        <v>14549</v>
      </c>
      <c r="K41" s="3">
        <v>0</v>
      </c>
      <c r="L41" s="3"/>
      <c r="M41" s="3">
        <v>14549</v>
      </c>
      <c r="N41" s="3"/>
      <c r="O41" s="177">
        <f>J41/I41</f>
        <v>1</v>
      </c>
      <c r="P41" s="177">
        <f>M41/G41</f>
        <v>0.875</v>
      </c>
    </row>
    <row r="42" spans="1:16" ht="15">
      <c r="A42" s="1" t="s">
        <v>329</v>
      </c>
      <c r="B42" s="1" t="s">
        <v>332</v>
      </c>
      <c r="C42" s="105" t="s">
        <v>380</v>
      </c>
      <c r="D42" s="3">
        <v>50688.000000000007</v>
      </c>
      <c r="E42" s="3">
        <v>46080</v>
      </c>
      <c r="F42" s="3">
        <v>4608.0000000000073</v>
      </c>
      <c r="G42" s="3">
        <v>15213.714285714286</v>
      </c>
      <c r="H42" s="3">
        <v>1901.7142857142862</v>
      </c>
      <c r="I42" s="3">
        <v>13312</v>
      </c>
      <c r="J42" s="3">
        <v>13312</v>
      </c>
      <c r="K42" s="3">
        <v>0</v>
      </c>
      <c r="L42" s="3"/>
      <c r="M42" s="3">
        <v>13312</v>
      </c>
      <c r="N42" s="3"/>
      <c r="O42" s="177">
        <f>J42/I42</f>
        <v>1</v>
      </c>
      <c r="P42" s="177">
        <f>M42/G42</f>
        <v>0.875</v>
      </c>
    </row>
    <row r="43" spans="1:16" ht="15">
      <c r="A43" s="1" t="s">
        <v>329</v>
      </c>
      <c r="B43" s="1" t="s">
        <v>332</v>
      </c>
      <c r="C43" s="105" t="s">
        <v>381</v>
      </c>
      <c r="D43" s="3">
        <v>50688.000000000007</v>
      </c>
      <c r="E43" s="3">
        <v>46080</v>
      </c>
      <c r="F43" s="3">
        <v>4608.0000000000073</v>
      </c>
      <c r="G43" s="3">
        <v>19894.857142857141</v>
      </c>
      <c r="H43" s="3">
        <v>2486.8571428571413</v>
      </c>
      <c r="I43" s="3">
        <v>17408</v>
      </c>
      <c r="J43" s="3">
        <v>17408</v>
      </c>
      <c r="K43" s="3">
        <v>0</v>
      </c>
      <c r="L43" s="3"/>
      <c r="M43" s="3">
        <v>17408</v>
      </c>
      <c r="N43" s="3"/>
      <c r="O43" s="177">
        <f>J43/I43</f>
        <v>1</v>
      </c>
      <c r="P43" s="177">
        <f>M43/G43</f>
        <v>0.87500000000000011</v>
      </c>
    </row>
    <row r="44" spans="1:16" ht="15">
      <c r="A44" s="1" t="s">
        <v>334</v>
      </c>
      <c r="B44" s="1" t="s">
        <v>332</v>
      </c>
      <c r="C44" s="105" t="s">
        <v>382</v>
      </c>
      <c r="D44" s="3">
        <v>55559.9</v>
      </c>
      <c r="E44" s="3">
        <v>50509</v>
      </c>
      <c r="F44" s="3">
        <v>5050.9000000000015</v>
      </c>
      <c r="G44" s="3">
        <v>54083.428571428572</v>
      </c>
      <c r="H44" s="3">
        <v>6760.4285714285725</v>
      </c>
      <c r="I44" s="3">
        <v>47323</v>
      </c>
      <c r="J44" s="3">
        <v>47323</v>
      </c>
      <c r="K44" s="3">
        <v>0</v>
      </c>
      <c r="L44" s="3"/>
      <c r="M44" s="3">
        <v>47323</v>
      </c>
      <c r="N44" s="3"/>
      <c r="O44" s="177">
        <f>J44/I44</f>
        <v>1</v>
      </c>
      <c r="P44" s="177">
        <f>M44/G44</f>
        <v>0.875</v>
      </c>
    </row>
    <row r="45" spans="1:16" ht="15">
      <c r="A45" s="1" t="s">
        <v>334</v>
      </c>
      <c r="B45" s="1" t="s">
        <v>332</v>
      </c>
      <c r="C45" s="105" t="s">
        <v>383</v>
      </c>
      <c r="D45" s="3">
        <v>54818.500000000007</v>
      </c>
      <c r="E45" s="3">
        <v>49835</v>
      </c>
      <c r="F45" s="3">
        <v>4983.5000000000073</v>
      </c>
      <c r="G45" s="3">
        <v>46635.428571428572</v>
      </c>
      <c r="H45" s="3">
        <v>5829.4285714285725</v>
      </c>
      <c r="I45" s="3">
        <v>40806</v>
      </c>
      <c r="J45" s="3">
        <v>40806</v>
      </c>
      <c r="K45" s="3">
        <v>0</v>
      </c>
      <c r="L45" s="3"/>
      <c r="M45" s="3">
        <v>40806</v>
      </c>
      <c r="N45" s="3"/>
      <c r="O45" s="177">
        <f>J45/I45</f>
        <v>1</v>
      </c>
      <c r="P45" s="177">
        <f>M45/G45</f>
        <v>0.875</v>
      </c>
    </row>
    <row r="46" spans="1:16" ht="15">
      <c r="A46" s="1" t="s">
        <v>206</v>
      </c>
      <c r="B46" s="1" t="s">
        <v>332</v>
      </c>
      <c r="C46" s="105" t="s">
        <v>384</v>
      </c>
      <c r="D46" s="3">
        <v>272923.2</v>
      </c>
      <c r="E46" s="3">
        <v>248112</v>
      </c>
      <c r="F46" s="3">
        <v>24811.200000000012</v>
      </c>
      <c r="G46" s="3">
        <v>176107.42857142858</v>
      </c>
      <c r="H46" s="3">
        <v>22013.42857142858</v>
      </c>
      <c r="I46" s="3">
        <v>154094</v>
      </c>
      <c r="J46" s="3">
        <v>154094</v>
      </c>
      <c r="K46" s="3">
        <v>0</v>
      </c>
      <c r="L46" s="3"/>
      <c r="M46" s="3">
        <v>154094</v>
      </c>
      <c r="N46" s="3"/>
      <c r="O46" s="177">
        <f>J46/I46</f>
        <v>1</v>
      </c>
      <c r="P46" s="177">
        <f>M46/G46</f>
        <v>0.875</v>
      </c>
    </row>
    <row r="47" spans="1:16" ht="15">
      <c r="A47" s="1" t="s">
        <v>353</v>
      </c>
      <c r="B47" s="1" t="s">
        <v>332</v>
      </c>
      <c r="C47" s="105" t="s">
        <v>385</v>
      </c>
      <c r="D47" s="3">
        <v>269577</v>
      </c>
      <c r="E47" s="3">
        <v>245070</v>
      </c>
      <c r="F47" s="3">
        <v>24507</v>
      </c>
      <c r="G47" s="3">
        <v>176035.42857142858</v>
      </c>
      <c r="H47" s="3">
        <v>22004.42857142858</v>
      </c>
      <c r="I47" s="3">
        <v>154031</v>
      </c>
      <c r="J47" s="3">
        <v>154031</v>
      </c>
      <c r="K47" s="3">
        <v>0</v>
      </c>
      <c r="L47" s="3"/>
      <c r="M47" s="3">
        <v>154031</v>
      </c>
      <c r="N47" s="3"/>
      <c r="O47" s="177">
        <f>J47/I47</f>
        <v>1</v>
      </c>
      <c r="P47" s="177">
        <f>M47/G47</f>
        <v>0.875</v>
      </c>
    </row>
    <row r="48" spans="1:16" ht="15">
      <c r="A48" s="1" t="s">
        <v>206</v>
      </c>
      <c r="B48" s="1" t="s">
        <v>332</v>
      </c>
      <c r="C48" s="105" t="s">
        <v>386</v>
      </c>
      <c r="D48" s="3">
        <v>109422.50000000001</v>
      </c>
      <c r="E48" s="3">
        <v>99475</v>
      </c>
      <c r="F48" s="3">
        <v>9947.5000000000146</v>
      </c>
      <c r="G48" s="3">
        <v>82211.428571428565</v>
      </c>
      <c r="H48" s="3">
        <v>10276.428571428565</v>
      </c>
      <c r="I48" s="3">
        <v>71935</v>
      </c>
      <c r="J48" s="3">
        <v>71935</v>
      </c>
      <c r="K48" s="3">
        <v>0</v>
      </c>
      <c r="L48" s="3"/>
      <c r="M48" s="3">
        <v>71935</v>
      </c>
      <c r="N48" s="3"/>
      <c r="O48" s="177">
        <f>J48/I48</f>
        <v>1</v>
      </c>
      <c r="P48" s="177">
        <f>M48/G48</f>
        <v>0.87500000000000011</v>
      </c>
    </row>
    <row r="49" spans="1:16" ht="15">
      <c r="A49" s="1" t="s">
        <v>353</v>
      </c>
      <c r="B49" s="1" t="s">
        <v>332</v>
      </c>
      <c r="C49" s="105" t="s">
        <v>387</v>
      </c>
      <c r="D49" s="3">
        <v>116045.6</v>
      </c>
      <c r="E49" s="3">
        <v>105496</v>
      </c>
      <c r="F49" s="3">
        <v>10549.600000000006</v>
      </c>
      <c r="G49" s="3">
        <v>85177.142857142855</v>
      </c>
      <c r="H49" s="3">
        <v>10647.142857142855</v>
      </c>
      <c r="I49" s="3">
        <v>74530</v>
      </c>
      <c r="J49" s="3">
        <v>74530</v>
      </c>
      <c r="K49" s="3">
        <v>0</v>
      </c>
      <c r="L49" s="3"/>
      <c r="M49" s="3">
        <v>74530</v>
      </c>
      <c r="N49" s="3"/>
      <c r="O49" s="177">
        <f>J49/I49</f>
        <v>1</v>
      </c>
      <c r="P49" s="177">
        <f>M49/G49</f>
        <v>0.875</v>
      </c>
    </row>
    <row r="50" spans="1:16">
      <c r="A50" s="1" t="s">
        <v>353</v>
      </c>
      <c r="B50" s="1" t="s">
        <v>332</v>
      </c>
      <c r="C50" s="105" t="s">
        <v>388</v>
      </c>
      <c r="D50" s="3">
        <v>28154.500000000004</v>
      </c>
      <c r="E50" s="3">
        <v>25595</v>
      </c>
      <c r="F50" s="3">
        <v>2559.5000000000036</v>
      </c>
      <c r="G50" s="3">
        <v>4720</v>
      </c>
      <c r="H50" s="3">
        <v>590</v>
      </c>
      <c r="I50" s="3">
        <v>4130</v>
      </c>
      <c r="J50" s="3">
        <v>4130</v>
      </c>
      <c r="K50" s="3">
        <v>0</v>
      </c>
      <c r="L50" s="3"/>
      <c r="M50" s="3">
        <v>4130</v>
      </c>
      <c r="N50" s="3"/>
      <c r="O50" s="117">
        <f>J50/I50</f>
        <v>1</v>
      </c>
      <c r="P50" s="117">
        <f>M50/G50</f>
        <v>0.875</v>
      </c>
    </row>
    <row r="51" spans="1:16">
      <c r="A51" s="1" t="s">
        <v>354</v>
      </c>
      <c r="B51" s="1" t="s">
        <v>332</v>
      </c>
      <c r="C51" s="105" t="s">
        <v>389</v>
      </c>
      <c r="D51" s="3">
        <v>28164.400000000001</v>
      </c>
      <c r="E51" s="3">
        <v>25604</v>
      </c>
      <c r="F51" s="3">
        <v>2560.4000000000015</v>
      </c>
      <c r="G51" s="3">
        <v>9387.4285714285706</v>
      </c>
      <c r="H51" s="3">
        <v>1173.4285714285706</v>
      </c>
      <c r="I51" s="3">
        <v>8214</v>
      </c>
      <c r="J51" s="3">
        <v>8214</v>
      </c>
      <c r="K51" s="3">
        <v>0</v>
      </c>
      <c r="L51" s="3"/>
      <c r="M51" s="3">
        <v>8214</v>
      </c>
      <c r="N51" s="3"/>
      <c r="O51" s="117">
        <f>J51/I51</f>
        <v>1</v>
      </c>
      <c r="P51" s="117">
        <f>M51/G51</f>
        <v>0.87500000000000011</v>
      </c>
    </row>
    <row r="52" spans="1:16">
      <c r="A52" s="1" t="s">
        <v>93</v>
      </c>
      <c r="B52" s="1" t="s">
        <v>337</v>
      </c>
      <c r="C52" s="105" t="s">
        <v>390</v>
      </c>
      <c r="D52" s="3">
        <v>147581.60260467531</v>
      </c>
      <c r="E52" s="3">
        <v>134165.09327697754</v>
      </c>
      <c r="F52" s="3">
        <v>13416.509327697771</v>
      </c>
      <c r="G52" s="3">
        <v>134165.09327697754</v>
      </c>
      <c r="H52" s="3">
        <v>49199.998489379883</v>
      </c>
      <c r="I52" s="3">
        <v>84965.094787597656</v>
      </c>
      <c r="J52" s="3">
        <v>84965.094787597656</v>
      </c>
      <c r="K52" s="3">
        <v>0</v>
      </c>
      <c r="L52" s="3">
        <v>2885.0947875976562</v>
      </c>
      <c r="M52" s="3">
        <v>84965.094787597656</v>
      </c>
      <c r="N52" s="3"/>
      <c r="O52" s="117">
        <f>J52/I52</f>
        <v>1</v>
      </c>
      <c r="P52" s="117">
        <f>M52/G52</f>
        <v>0.63328763624224671</v>
      </c>
    </row>
    <row r="53" spans="1:16">
      <c r="A53" s="1" t="s">
        <v>93</v>
      </c>
      <c r="B53" s="1" t="s">
        <v>337</v>
      </c>
      <c r="C53" s="105" t="s">
        <v>391</v>
      </c>
      <c r="D53" s="3">
        <v>20876.676117706302</v>
      </c>
      <c r="E53" s="3">
        <v>18978.79647064209</v>
      </c>
      <c r="F53" s="3">
        <v>1897.8796470642119</v>
      </c>
      <c r="G53" s="3">
        <v>18978.79647064209</v>
      </c>
      <c r="H53" s="3">
        <v>8964.0000228881836</v>
      </c>
      <c r="I53" s="3">
        <v>10014.796447753906</v>
      </c>
      <c r="J53" s="3">
        <v>10014.796447753906</v>
      </c>
      <c r="K53" s="3">
        <v>0</v>
      </c>
      <c r="L53" s="3">
        <v>1050.7964477539062</v>
      </c>
      <c r="M53" s="3">
        <v>10014.796447753906</v>
      </c>
      <c r="N53" s="3"/>
      <c r="O53" s="117">
        <f>J53/I53</f>
        <v>1</v>
      </c>
      <c r="P53" s="117">
        <f>M53/G53</f>
        <v>0.52768343152030683</v>
      </c>
    </row>
    <row r="54" spans="1:16">
      <c r="A54" s="1" t="s">
        <v>93</v>
      </c>
      <c r="B54" s="1" t="s">
        <v>336</v>
      </c>
      <c r="C54" s="105" t="s">
        <v>392</v>
      </c>
      <c r="D54" s="3">
        <v>922300</v>
      </c>
      <c r="E54" s="3">
        <v>838454.76100000006</v>
      </c>
      <c r="F54" s="3">
        <v>83845.238999999943</v>
      </c>
      <c r="G54" s="3">
        <v>769905.99699999997</v>
      </c>
      <c r="H54" s="3">
        <v>350386.99699999997</v>
      </c>
      <c r="I54" s="3">
        <v>419519</v>
      </c>
      <c r="J54" s="3">
        <v>419519</v>
      </c>
      <c r="K54" s="3">
        <v>0</v>
      </c>
      <c r="L54" s="3"/>
      <c r="M54" s="3">
        <v>419519</v>
      </c>
      <c r="N54" s="3">
        <v>68548.763999999996</v>
      </c>
      <c r="O54" s="117">
        <f>J54/I54</f>
        <v>1</v>
      </c>
      <c r="P54" s="117">
        <f>M54/G54</f>
        <v>0.54489639207213503</v>
      </c>
    </row>
    <row r="55" spans="1:16">
      <c r="A55" s="1" t="s">
        <v>93</v>
      </c>
      <c r="B55" s="1" t="s">
        <v>336</v>
      </c>
      <c r="C55" s="105" t="s">
        <v>393</v>
      </c>
      <c r="D55" s="3">
        <v>922300</v>
      </c>
      <c r="E55" s="3">
        <v>838454.76100000006</v>
      </c>
      <c r="F55" s="3">
        <v>83845.238999999943</v>
      </c>
      <c r="G55" s="3">
        <v>769905.99699999997</v>
      </c>
      <c r="H55" s="3">
        <v>350386.99699999997</v>
      </c>
      <c r="I55" s="3">
        <v>419519</v>
      </c>
      <c r="J55" s="3">
        <v>419519</v>
      </c>
      <c r="K55" s="3">
        <v>0</v>
      </c>
      <c r="L55" s="3"/>
      <c r="M55" s="3">
        <v>419519</v>
      </c>
      <c r="N55" s="3">
        <v>68548.763999999996</v>
      </c>
      <c r="O55" s="117">
        <f>J55/I55</f>
        <v>1</v>
      </c>
      <c r="P55" s="117">
        <f>M55/G55</f>
        <v>0.54489639207213503</v>
      </c>
    </row>
    <row r="56" spans="1:16">
      <c r="A56" s="1" t="s">
        <v>206</v>
      </c>
      <c r="B56" s="1" t="s">
        <v>336</v>
      </c>
      <c r="C56" s="105" t="s">
        <v>394</v>
      </c>
      <c r="D56" s="3">
        <v>583722.19510000001</v>
      </c>
      <c r="E56" s="3">
        <v>530656.54099999997</v>
      </c>
      <c r="F56" s="3">
        <v>53065.654100000043</v>
      </c>
      <c r="G56" s="3">
        <v>436644.25099999999</v>
      </c>
      <c r="H56" s="3">
        <v>183005.25099999999</v>
      </c>
      <c r="I56" s="3">
        <v>253639</v>
      </c>
      <c r="J56" s="3">
        <v>253639</v>
      </c>
      <c r="K56" s="3">
        <v>0</v>
      </c>
      <c r="L56" s="3"/>
      <c r="M56" s="3">
        <v>253639</v>
      </c>
      <c r="N56" s="3">
        <v>94010.274999999994</v>
      </c>
      <c r="O56" s="117">
        <f>J56/I56</f>
        <v>1</v>
      </c>
      <c r="P56" s="117">
        <f>M56/G56</f>
        <v>0.58088249053804675</v>
      </c>
    </row>
    <row r="57" spans="1:16">
      <c r="A57" s="1" t="s">
        <v>206</v>
      </c>
      <c r="B57" s="1" t="s">
        <v>336</v>
      </c>
      <c r="C57" s="105" t="s">
        <v>395</v>
      </c>
      <c r="D57" s="3">
        <v>472031.98460000003</v>
      </c>
      <c r="E57" s="3">
        <v>429119.98599999998</v>
      </c>
      <c r="F57" s="3">
        <v>42911.99860000005</v>
      </c>
      <c r="G57" s="3">
        <v>293078.13900000002</v>
      </c>
      <c r="H57" s="3">
        <v>114910.13900000002</v>
      </c>
      <c r="I57" s="3">
        <v>178168</v>
      </c>
      <c r="J57" s="3">
        <v>178168</v>
      </c>
      <c r="K57" s="3">
        <v>0</v>
      </c>
      <c r="L57" s="3"/>
      <c r="M57" s="3">
        <v>178168</v>
      </c>
      <c r="N57" s="3">
        <v>136039.83300000001</v>
      </c>
      <c r="O57" s="117">
        <f>J57/I57</f>
        <v>1</v>
      </c>
      <c r="P57" s="117">
        <f>M57/G57</f>
        <v>0.60791978756218312</v>
      </c>
    </row>
    <row r="58" spans="1:16">
      <c r="A58" s="1" t="s">
        <v>206</v>
      </c>
      <c r="B58" s="1" t="s">
        <v>335</v>
      </c>
      <c r="C58" s="105" t="s">
        <v>396</v>
      </c>
      <c r="D58" s="3">
        <v>159412</v>
      </c>
      <c r="E58" s="3">
        <v>145064.92000000001</v>
      </c>
      <c r="F58" s="3">
        <v>14347.079999999987</v>
      </c>
      <c r="G58" s="3">
        <v>108402.81142857143</v>
      </c>
      <c r="H58" s="3">
        <v>13550.351428571434</v>
      </c>
      <c r="I58" s="3">
        <v>94852.459999999992</v>
      </c>
      <c r="J58" s="3">
        <v>80712</v>
      </c>
      <c r="K58" s="3">
        <v>14140.459999999992</v>
      </c>
      <c r="L58" s="3">
        <v>2449.7200000000003</v>
      </c>
      <c r="M58" s="3">
        <v>56725</v>
      </c>
      <c r="N58" s="3">
        <v>31000</v>
      </c>
      <c r="O58" s="117">
        <f>J58/I58</f>
        <v>0.85092152591508963</v>
      </c>
      <c r="P58" s="117">
        <f>M58/G58</f>
        <v>0.5232797863123424</v>
      </c>
    </row>
    <row r="59" spans="1:16">
      <c r="A59" s="1" t="s">
        <v>206</v>
      </c>
      <c r="B59" s="1" t="s">
        <v>335</v>
      </c>
      <c r="C59" s="105" t="s">
        <v>397</v>
      </c>
      <c r="D59" s="3">
        <v>247956</v>
      </c>
      <c r="E59" s="3">
        <v>225639.96000000002</v>
      </c>
      <c r="F59" s="3">
        <v>22316.039999999979</v>
      </c>
      <c r="G59" s="3">
        <v>160967.19999999998</v>
      </c>
      <c r="H59" s="3">
        <v>20120.899999999994</v>
      </c>
      <c r="I59" s="3">
        <v>140846.29999999999</v>
      </c>
      <c r="J59" s="3">
        <v>75268</v>
      </c>
      <c r="K59" s="3">
        <v>65578.299999999988</v>
      </c>
      <c r="L59" s="3">
        <v>4080.44</v>
      </c>
      <c r="M59" s="3">
        <v>88275</v>
      </c>
      <c r="N59" s="3">
        <v>69890.587</v>
      </c>
      <c r="O59" s="117">
        <f>J59/I59</f>
        <v>0.5343981347042841</v>
      </c>
      <c r="P59" s="117">
        <f>M59/G59</f>
        <v>0.54840364993613611</v>
      </c>
    </row>
    <row r="60" spans="1:16">
      <c r="A60" s="1" t="s">
        <v>206</v>
      </c>
      <c r="B60" s="1" t="s">
        <v>335</v>
      </c>
      <c r="C60" s="105" t="s">
        <v>398</v>
      </c>
      <c r="D60" s="3">
        <v>270000</v>
      </c>
      <c r="E60" s="3">
        <v>245700</v>
      </c>
      <c r="F60" s="3">
        <v>24300</v>
      </c>
      <c r="G60" s="3">
        <v>240489.37142857144</v>
      </c>
      <c r="H60" s="3">
        <v>30061.171428571426</v>
      </c>
      <c r="I60" s="3">
        <v>210428.2</v>
      </c>
      <c r="J60" s="3">
        <v>69423</v>
      </c>
      <c r="K60" s="3">
        <v>141005.20000000001</v>
      </c>
      <c r="L60" s="3">
        <v>1092</v>
      </c>
      <c r="M60" s="3">
        <v>261538.96</v>
      </c>
      <c r="N60" s="3"/>
      <c r="O60" s="117">
        <f>J60/I60</f>
        <v>0.32991300595642598</v>
      </c>
      <c r="P60" s="117">
        <f>M60/G60</f>
        <v>1.0875281449919734</v>
      </c>
    </row>
    <row r="61" spans="1:16">
      <c r="A61" s="1" t="s">
        <v>206</v>
      </c>
      <c r="B61" s="1" t="s">
        <v>335</v>
      </c>
      <c r="C61" s="105" t="s">
        <v>399</v>
      </c>
      <c r="D61" s="3">
        <v>260400</v>
      </c>
      <c r="E61" s="3">
        <v>236964</v>
      </c>
      <c r="F61" s="3">
        <v>23436</v>
      </c>
      <c r="G61" s="3">
        <v>231894.86857142858</v>
      </c>
      <c r="H61" s="3">
        <v>28986.858571428573</v>
      </c>
      <c r="I61" s="3">
        <v>202908.01</v>
      </c>
      <c r="J61" s="3">
        <v>158667</v>
      </c>
      <c r="K61" s="3">
        <v>44241.010000000009</v>
      </c>
      <c r="L61" s="3">
        <v>1092</v>
      </c>
      <c r="M61" s="3">
        <v>219795</v>
      </c>
      <c r="N61" s="3"/>
      <c r="O61" s="117">
        <f>J61/I61</f>
        <v>0.78196518708157448</v>
      </c>
      <c r="P61" s="117">
        <f>M61/G61</f>
        <v>0.94782174937302865</v>
      </c>
    </row>
    <row r="62" spans="1:16">
      <c r="A62" s="1" t="s">
        <v>206</v>
      </c>
      <c r="B62" s="1" t="s">
        <v>335</v>
      </c>
      <c r="C62" s="105" t="s">
        <v>400</v>
      </c>
      <c r="D62" s="3">
        <v>58800</v>
      </c>
      <c r="E62" s="3">
        <v>53508</v>
      </c>
      <c r="F62" s="3">
        <v>5292</v>
      </c>
      <c r="G62" s="3">
        <v>51533.533333333333</v>
      </c>
      <c r="H62" s="3">
        <v>12883.383333333331</v>
      </c>
      <c r="I62" s="3">
        <v>38650.15</v>
      </c>
      <c r="J62" s="3">
        <v>0</v>
      </c>
      <c r="K62" s="3">
        <v>38650.15</v>
      </c>
      <c r="L62" s="3">
        <v>1092</v>
      </c>
      <c r="M62" s="3">
        <v>0</v>
      </c>
      <c r="N62" s="3"/>
      <c r="O62" s="117">
        <f>J62/I62</f>
        <v>0</v>
      </c>
      <c r="P62" s="117">
        <f>M62/G62</f>
        <v>0</v>
      </c>
    </row>
    <row r="63" spans="1:16">
      <c r="A63" s="1" t="s">
        <v>206</v>
      </c>
      <c r="B63" s="1" t="s">
        <v>337</v>
      </c>
      <c r="C63" s="105" t="s">
        <v>401</v>
      </c>
      <c r="D63" s="3">
        <v>8366.0141479492195</v>
      </c>
      <c r="E63" s="3">
        <v>8006.9348144531223</v>
      </c>
      <c r="F63" s="3">
        <v>359.07933349609721</v>
      </c>
      <c r="G63" s="3">
        <v>7605.4674072265625</v>
      </c>
      <c r="H63" s="3">
        <v>3602</v>
      </c>
      <c r="I63" s="3">
        <v>4003.4674072265625</v>
      </c>
      <c r="J63" s="3">
        <v>3602</v>
      </c>
      <c r="K63" s="3">
        <v>401.4674072265625</v>
      </c>
      <c r="L63" s="3">
        <v>401.4674072265625</v>
      </c>
      <c r="M63" s="3">
        <v>3602</v>
      </c>
      <c r="N63" s="3"/>
      <c r="O63" s="117">
        <f>J63/I63</f>
        <v>0.89972007602662551</v>
      </c>
      <c r="P63" s="117">
        <f>M63/G63</f>
        <v>0.4736066578337384</v>
      </c>
    </row>
    <row r="64" spans="1:16" ht="15">
      <c r="A64" s="1" t="s">
        <v>93</v>
      </c>
      <c r="B64" s="1" t="s">
        <v>337</v>
      </c>
      <c r="C64" s="105" t="s">
        <v>402</v>
      </c>
      <c r="D64" s="3">
        <v>8366.0141479492195</v>
      </c>
      <c r="E64" s="3">
        <v>8006.934814453125</v>
      </c>
      <c r="F64" s="3">
        <v>359.07933349609448</v>
      </c>
      <c r="G64" s="3">
        <v>7605.4674072265625</v>
      </c>
      <c r="H64" s="3">
        <v>3602</v>
      </c>
      <c r="I64" s="3">
        <v>4003.4674072265625</v>
      </c>
      <c r="J64" s="3">
        <v>3602</v>
      </c>
      <c r="K64" s="3">
        <v>401.4674072265625</v>
      </c>
      <c r="L64" s="3">
        <v>401.4674072265625</v>
      </c>
      <c r="M64" s="3">
        <v>3602</v>
      </c>
      <c r="N64" s="3"/>
      <c r="O64" s="177">
        <f>J64/I64</f>
        <v>0.89972007602662551</v>
      </c>
      <c r="P64" s="177">
        <f>M64/G64</f>
        <v>0.4736066578337384</v>
      </c>
    </row>
    <row r="65" spans="1:16">
      <c r="A65" s="1" t="s">
        <v>93</v>
      </c>
      <c r="B65" s="1" t="s">
        <v>337</v>
      </c>
      <c r="C65" s="105" t="s">
        <v>403</v>
      </c>
      <c r="D65" s="3">
        <v>8366.0141479492195</v>
      </c>
      <c r="E65" s="3">
        <v>8006.9348144531223</v>
      </c>
      <c r="F65" s="3">
        <v>359.07933349609721</v>
      </c>
      <c r="G65" s="3">
        <v>7605.4674072265625</v>
      </c>
      <c r="H65" s="3">
        <v>3602</v>
      </c>
      <c r="I65" s="3">
        <v>4003.4674072265625</v>
      </c>
      <c r="J65" s="3">
        <v>3602</v>
      </c>
      <c r="K65" s="3">
        <v>401.4674072265625</v>
      </c>
      <c r="L65" s="3">
        <v>401.4674072265625</v>
      </c>
      <c r="M65" s="3">
        <v>3602</v>
      </c>
      <c r="N65" s="3"/>
      <c r="O65" s="117">
        <f>J65/I65</f>
        <v>0.89972007602662551</v>
      </c>
      <c r="P65" s="117">
        <f>M65/G65</f>
        <v>0.4736066578337384</v>
      </c>
    </row>
    <row r="66" spans="1:16">
      <c r="A66" s="1" t="s">
        <v>93</v>
      </c>
      <c r="B66" s="1" t="s">
        <v>337</v>
      </c>
      <c r="C66" s="105" t="s">
        <v>404</v>
      </c>
      <c r="D66" s="3">
        <v>8366.0141479492195</v>
      </c>
      <c r="E66" s="3">
        <v>8006.9348144531223</v>
      </c>
      <c r="F66" s="3">
        <v>359.07933349609721</v>
      </c>
      <c r="G66" s="3">
        <v>7605.4674072265625</v>
      </c>
      <c r="H66" s="3">
        <v>3602</v>
      </c>
      <c r="I66" s="3">
        <v>4003.4674072265625</v>
      </c>
      <c r="J66" s="3">
        <v>3602</v>
      </c>
      <c r="K66" s="3">
        <v>401.4674072265625</v>
      </c>
      <c r="L66" s="3">
        <v>401.4674072265625</v>
      </c>
      <c r="M66" s="3">
        <v>3602</v>
      </c>
      <c r="N66" s="3"/>
      <c r="O66" s="117">
        <f>J66/I66</f>
        <v>0.89972007602662551</v>
      </c>
      <c r="P66" s="117">
        <f>M66/G66</f>
        <v>0.4736066578337384</v>
      </c>
    </row>
    <row r="67" spans="1:16">
      <c r="A67" s="1" t="s">
        <v>93</v>
      </c>
      <c r="B67" s="1" t="s">
        <v>337</v>
      </c>
      <c r="C67" s="105" t="s">
        <v>405</v>
      </c>
      <c r="D67" s="3">
        <v>7924.4000000000005</v>
      </c>
      <c r="E67" s="3">
        <v>7204</v>
      </c>
      <c r="F67" s="3">
        <v>720.40000000000055</v>
      </c>
      <c r="G67" s="3">
        <v>7204</v>
      </c>
      <c r="H67" s="3">
        <v>3602</v>
      </c>
      <c r="I67" s="3">
        <v>3602</v>
      </c>
      <c r="J67" s="3">
        <v>3602</v>
      </c>
      <c r="K67" s="3">
        <v>0</v>
      </c>
      <c r="L67" s="3"/>
      <c r="M67" s="3">
        <v>3602</v>
      </c>
      <c r="N67" s="3"/>
      <c r="O67" s="117">
        <f>J67/I67</f>
        <v>1</v>
      </c>
      <c r="P67" s="117">
        <f>M67/G67</f>
        <v>0.5</v>
      </c>
    </row>
    <row r="68" spans="1:16">
      <c r="A68" s="1" t="s">
        <v>93</v>
      </c>
      <c r="B68" s="1" t="s">
        <v>337</v>
      </c>
      <c r="C68" s="105" t="s">
        <v>406</v>
      </c>
      <c r="D68" s="3">
        <v>8366.0141479492195</v>
      </c>
      <c r="E68" s="3">
        <v>8006.9348144531223</v>
      </c>
      <c r="F68" s="3">
        <v>359.07933349609721</v>
      </c>
      <c r="G68" s="3">
        <v>7605.4674072265625</v>
      </c>
      <c r="H68" s="3">
        <v>3602</v>
      </c>
      <c r="I68" s="3">
        <v>4003.4674072265625</v>
      </c>
      <c r="J68" s="3">
        <v>3602</v>
      </c>
      <c r="K68" s="3">
        <v>401.4674072265625</v>
      </c>
      <c r="L68" s="3">
        <v>401.4674072265625</v>
      </c>
      <c r="M68" s="3">
        <v>3602</v>
      </c>
      <c r="N68" s="3"/>
      <c r="O68" s="117">
        <f>J68/I68</f>
        <v>0.89972007602662551</v>
      </c>
      <c r="P68" s="117">
        <f>M68/G68</f>
        <v>0.4736066578337384</v>
      </c>
    </row>
    <row r="69" spans="1:16">
      <c r="A69" s="1" t="s">
        <v>93</v>
      </c>
      <c r="B69" s="1" t="s">
        <v>337</v>
      </c>
      <c r="C69" s="105" t="s">
        <v>407</v>
      </c>
      <c r="D69" s="3">
        <v>8366.0141479492195</v>
      </c>
      <c r="E69" s="3">
        <v>8006.9348144531223</v>
      </c>
      <c r="F69" s="3">
        <v>359.07933349609721</v>
      </c>
      <c r="G69" s="3">
        <v>7605.4674072265625</v>
      </c>
      <c r="H69" s="3">
        <v>3602</v>
      </c>
      <c r="I69" s="3">
        <v>4003.4674072265625</v>
      </c>
      <c r="J69" s="3">
        <v>3602</v>
      </c>
      <c r="K69" s="3">
        <v>401.4674072265625</v>
      </c>
      <c r="L69" s="3">
        <v>401.4674072265625</v>
      </c>
      <c r="M69" s="3">
        <v>3602</v>
      </c>
      <c r="N69" s="3"/>
      <c r="O69" s="117">
        <f>J69/I69</f>
        <v>0.89972007602662551</v>
      </c>
      <c r="P69" s="117">
        <f>M69/G69</f>
        <v>0.4736066578337384</v>
      </c>
    </row>
    <row r="70" spans="1:16">
      <c r="A70" s="1" t="s">
        <v>93</v>
      </c>
      <c r="B70" s="1" t="s">
        <v>337</v>
      </c>
      <c r="C70" s="105" t="s">
        <v>408</v>
      </c>
      <c r="D70" s="3">
        <v>8366.0141479492195</v>
      </c>
      <c r="E70" s="3">
        <v>8006.9348144531223</v>
      </c>
      <c r="F70" s="3">
        <v>359.07933349609721</v>
      </c>
      <c r="G70" s="3">
        <v>7605.4674072265625</v>
      </c>
      <c r="H70" s="3">
        <v>3602</v>
      </c>
      <c r="I70" s="3">
        <v>4003.4674072265625</v>
      </c>
      <c r="J70" s="3">
        <v>3602</v>
      </c>
      <c r="K70" s="3">
        <v>401.4674072265625</v>
      </c>
      <c r="L70" s="3">
        <v>401.4674072265625</v>
      </c>
      <c r="M70" s="3">
        <v>3602</v>
      </c>
      <c r="N70" s="3"/>
      <c r="O70" s="117">
        <f>J70/I70</f>
        <v>0.89972007602662551</v>
      </c>
      <c r="P70" s="117">
        <f>M70/G70</f>
        <v>0.4736066578337384</v>
      </c>
    </row>
    <row r="71" spans="1:16">
      <c r="A71" s="1" t="s">
        <v>93</v>
      </c>
      <c r="B71" s="1" t="s">
        <v>337</v>
      </c>
      <c r="C71" s="105" t="s">
        <v>409</v>
      </c>
      <c r="D71" s="3">
        <v>8366.0141479492195</v>
      </c>
      <c r="E71" s="3">
        <v>8006.9348144531223</v>
      </c>
      <c r="F71" s="3">
        <v>359.07933349609721</v>
      </c>
      <c r="G71" s="3">
        <v>7605.4674072265625</v>
      </c>
      <c r="H71" s="3">
        <v>3602</v>
      </c>
      <c r="I71" s="3">
        <v>4003.4674072265625</v>
      </c>
      <c r="J71" s="3">
        <v>3602</v>
      </c>
      <c r="K71" s="3">
        <v>401.4674072265625</v>
      </c>
      <c r="L71" s="3">
        <v>401.4674072265625</v>
      </c>
      <c r="M71" s="3">
        <v>3602</v>
      </c>
      <c r="N71" s="3"/>
      <c r="O71" s="117">
        <f>J71/I71</f>
        <v>0.89972007602662551</v>
      </c>
      <c r="P71" s="117">
        <f>M71/G71</f>
        <v>0.4736066578337384</v>
      </c>
    </row>
    <row r="72" spans="1:16">
      <c r="A72" s="1" t="s">
        <v>206</v>
      </c>
      <c r="B72" s="1" t="s">
        <v>337</v>
      </c>
      <c r="C72" s="105" t="s">
        <v>410</v>
      </c>
      <c r="D72" s="3">
        <v>4078.9050720214846</v>
      </c>
      <c r="E72" s="3">
        <v>3976.1910400390611</v>
      </c>
      <c r="F72" s="3">
        <v>102.71403198242342</v>
      </c>
      <c r="G72" s="3">
        <v>3708.0955200195312</v>
      </c>
      <c r="H72" s="3">
        <v>1720</v>
      </c>
      <c r="I72" s="3">
        <v>1988.0955200195312</v>
      </c>
      <c r="J72" s="3">
        <v>1720</v>
      </c>
      <c r="K72" s="3">
        <v>268.09552001953125</v>
      </c>
      <c r="L72" s="3">
        <v>268.09552001953125</v>
      </c>
      <c r="M72" s="3">
        <v>1720</v>
      </c>
      <c r="N72" s="3"/>
      <c r="O72" s="117">
        <f>J72/I72</f>
        <v>0.86514957791520131</v>
      </c>
      <c r="P72" s="117">
        <f>M72/G72</f>
        <v>0.46384997115471838</v>
      </c>
    </row>
    <row r="73" spans="1:16">
      <c r="A73" s="1" t="s">
        <v>93</v>
      </c>
      <c r="B73" s="1" t="s">
        <v>337</v>
      </c>
      <c r="C73" s="105" t="s">
        <v>411</v>
      </c>
      <c r="D73" s="3">
        <v>4078.9050720214846</v>
      </c>
      <c r="E73" s="3">
        <v>3976.1910400390611</v>
      </c>
      <c r="F73" s="3">
        <v>102.71403198242342</v>
      </c>
      <c r="G73" s="3">
        <v>3708.0955200195312</v>
      </c>
      <c r="H73" s="3">
        <v>1720</v>
      </c>
      <c r="I73" s="3">
        <v>1988.0955200195312</v>
      </c>
      <c r="J73" s="3">
        <v>1720</v>
      </c>
      <c r="K73" s="3">
        <v>268.09552001953125</v>
      </c>
      <c r="L73" s="3">
        <v>268.09552001953125</v>
      </c>
      <c r="M73" s="3">
        <v>1720</v>
      </c>
      <c r="N73" s="3"/>
      <c r="O73" s="117">
        <f>J73/I73</f>
        <v>0.86514957791520131</v>
      </c>
      <c r="P73" s="117">
        <f>M73/G73</f>
        <v>0.46384997115471838</v>
      </c>
    </row>
    <row r="74" spans="1:16">
      <c r="A74" s="1" t="s">
        <v>412</v>
      </c>
      <c r="B74" s="1" t="s">
        <v>337</v>
      </c>
      <c r="C74" s="105" t="s">
        <v>413</v>
      </c>
      <c r="D74" s="3">
        <v>8847.1453125000007</v>
      </c>
      <c r="E74" s="3">
        <v>8042.859375</v>
      </c>
      <c r="F74" s="3">
        <v>804.28593750000073</v>
      </c>
      <c r="G74" s="3">
        <v>8042.859375</v>
      </c>
      <c r="H74" s="3">
        <v>4021.4296875</v>
      </c>
      <c r="I74" s="3">
        <v>4021.4296875</v>
      </c>
      <c r="J74" s="3">
        <v>4021.4296875</v>
      </c>
      <c r="K74" s="3">
        <v>0</v>
      </c>
      <c r="L74" s="3"/>
      <c r="M74" s="3">
        <v>4021.4296875</v>
      </c>
      <c r="N74" s="3"/>
      <c r="O74" s="117">
        <f>J74/I74</f>
        <v>1</v>
      </c>
      <c r="P74" s="117">
        <f>M74/G74</f>
        <v>0.5</v>
      </c>
    </row>
    <row r="75" spans="1:16">
      <c r="A75" s="1" t="s">
        <v>412</v>
      </c>
      <c r="B75" s="1" t="s">
        <v>337</v>
      </c>
      <c r="C75" s="105" t="s">
        <v>414</v>
      </c>
      <c r="D75" s="3">
        <v>8847.1453125000007</v>
      </c>
      <c r="E75" s="3">
        <v>8042.859375</v>
      </c>
      <c r="F75" s="3">
        <v>804.28593750000073</v>
      </c>
      <c r="G75" s="3">
        <v>8042.859375</v>
      </c>
      <c r="H75" s="3">
        <v>4021.4296875</v>
      </c>
      <c r="I75" s="3">
        <v>4021.4296875</v>
      </c>
      <c r="J75" s="3">
        <v>4021.4296875</v>
      </c>
      <c r="K75" s="3">
        <v>0</v>
      </c>
      <c r="L75" s="3"/>
      <c r="M75" s="3">
        <v>4021.4296875</v>
      </c>
      <c r="N75" s="3"/>
      <c r="O75" s="117">
        <f>J75/I75</f>
        <v>1</v>
      </c>
      <c r="P75" s="117">
        <f>M75/G75</f>
        <v>0.5</v>
      </c>
    </row>
    <row r="76" spans="1:16">
      <c r="A76" s="1" t="s">
        <v>93</v>
      </c>
      <c r="B76" s="1" t="s">
        <v>335</v>
      </c>
      <c r="C76" s="105" t="s">
        <v>415</v>
      </c>
      <c r="D76" s="3">
        <v>211912</v>
      </c>
      <c r="E76" s="3">
        <v>192839.92</v>
      </c>
      <c r="F76" s="3">
        <v>19072.079999999987</v>
      </c>
      <c r="G76" s="3">
        <v>122902.09142857145</v>
      </c>
      <c r="H76" s="3">
        <v>15362.761428571437</v>
      </c>
      <c r="I76" s="3">
        <v>107539.33000000002</v>
      </c>
      <c r="J76" s="3">
        <v>50924</v>
      </c>
      <c r="K76" s="3">
        <v>56615.330000000016</v>
      </c>
      <c r="L76" s="3">
        <v>2176.7200000000003</v>
      </c>
      <c r="M76" s="3">
        <v>52012</v>
      </c>
      <c r="N76" s="3">
        <v>61000</v>
      </c>
      <c r="O76" s="117">
        <f>J76/I76</f>
        <v>0.47353837893540895</v>
      </c>
      <c r="P76" s="117">
        <f>M76/G76</f>
        <v>0.42319865671471069</v>
      </c>
    </row>
    <row r="77" spans="1:16">
      <c r="A77" s="1" t="s">
        <v>93</v>
      </c>
      <c r="B77" s="1" t="s">
        <v>335</v>
      </c>
      <c r="C77" s="105" t="s">
        <v>416</v>
      </c>
      <c r="D77" s="3">
        <v>85964</v>
      </c>
      <c r="E77" s="3">
        <v>78227.240000000005</v>
      </c>
      <c r="F77" s="3">
        <v>7736.7599999999948</v>
      </c>
      <c r="G77" s="3">
        <v>53680.754285714291</v>
      </c>
      <c r="H77" s="3">
        <v>6710.0942857142873</v>
      </c>
      <c r="I77" s="3">
        <v>46970.66</v>
      </c>
      <c r="J77" s="3">
        <v>17592</v>
      </c>
      <c r="K77" s="3">
        <v>29378.660000000003</v>
      </c>
      <c r="L77" s="3">
        <v>1903.72</v>
      </c>
      <c r="M77" s="3">
        <v>21321</v>
      </c>
      <c r="N77" s="3">
        <v>21000</v>
      </c>
      <c r="O77" s="117">
        <f>J77/I77</f>
        <v>0.37453167573119045</v>
      </c>
      <c r="P77" s="117">
        <f>M77/G77</f>
        <v>0.39718145327317089</v>
      </c>
    </row>
    <row r="78" spans="1:16">
      <c r="A78" s="1" t="s">
        <v>93</v>
      </c>
      <c r="B78" s="1" t="s">
        <v>335</v>
      </c>
      <c r="C78" s="105" t="s">
        <v>417</v>
      </c>
      <c r="D78" s="3">
        <v>270300</v>
      </c>
      <c r="E78" s="3">
        <v>245973</v>
      </c>
      <c r="F78" s="3">
        <v>24327</v>
      </c>
      <c r="G78" s="3">
        <v>187796</v>
      </c>
      <c r="H78" s="3">
        <v>46949</v>
      </c>
      <c r="I78" s="3">
        <v>140847</v>
      </c>
      <c r="J78" s="3">
        <v>75268</v>
      </c>
      <c r="K78" s="3">
        <v>65579</v>
      </c>
      <c r="L78" s="3">
        <v>3549</v>
      </c>
      <c r="M78" s="3">
        <v>88275</v>
      </c>
      <c r="N78" s="3">
        <v>51000</v>
      </c>
      <c r="O78" s="117">
        <f>J78/I78</f>
        <v>0.53439547878194071</v>
      </c>
      <c r="P78" s="117">
        <f>M78/G78</f>
        <v>0.47005793520628769</v>
      </c>
    </row>
    <row r="79" spans="1:16">
      <c r="A79" s="1" t="s">
        <v>353</v>
      </c>
      <c r="B79" s="1" t="s">
        <v>335</v>
      </c>
      <c r="C79" s="105" t="s">
        <v>418</v>
      </c>
      <c r="D79" s="3">
        <v>324000</v>
      </c>
      <c r="E79" s="3">
        <v>294840</v>
      </c>
      <c r="F79" s="3">
        <v>29160</v>
      </c>
      <c r="G79" s="3">
        <v>285077.29142857145</v>
      </c>
      <c r="H79" s="3">
        <v>35634.661428571446</v>
      </c>
      <c r="I79" s="3">
        <v>249442.63</v>
      </c>
      <c r="J79" s="3">
        <v>67053</v>
      </c>
      <c r="K79" s="3">
        <v>162805</v>
      </c>
      <c r="L79" s="3">
        <v>6552</v>
      </c>
      <c r="M79" s="3">
        <v>162906.14000000001</v>
      </c>
      <c r="N79" s="3"/>
      <c r="O79" s="117">
        <f>J79/I79</f>
        <v>0.26881130943816622</v>
      </c>
      <c r="P79" s="117">
        <f>M79/G79</f>
        <v>0.57144551634979157</v>
      </c>
    </row>
    <row r="80" spans="1:16">
      <c r="A80" s="1" t="s">
        <v>93</v>
      </c>
      <c r="B80" s="1" t="s">
        <v>335</v>
      </c>
      <c r="C80" s="105" t="s">
        <v>419</v>
      </c>
      <c r="D80" s="3">
        <v>221700</v>
      </c>
      <c r="E80" s="3">
        <v>201747</v>
      </c>
      <c r="F80" s="3">
        <v>19953</v>
      </c>
      <c r="G80" s="3">
        <v>197544.84571428571</v>
      </c>
      <c r="H80" s="3">
        <v>24693.105714285717</v>
      </c>
      <c r="I80" s="3">
        <v>172851.74</v>
      </c>
      <c r="J80" s="3">
        <v>94643</v>
      </c>
      <c r="K80" s="3">
        <v>78208.739999999991</v>
      </c>
      <c r="L80" s="3">
        <v>819</v>
      </c>
      <c r="M80" s="3">
        <v>201897</v>
      </c>
      <c r="N80" s="3"/>
      <c r="O80" s="117">
        <f>J80/I80</f>
        <v>0.54753860157843948</v>
      </c>
      <c r="P80" s="117">
        <f>M80/G80</f>
        <v>1.0220312216700855</v>
      </c>
    </row>
    <row r="81" spans="1:16">
      <c r="A81" s="1" t="s">
        <v>93</v>
      </c>
      <c r="B81" s="1" t="s">
        <v>335</v>
      </c>
      <c r="C81" s="105" t="s">
        <v>420</v>
      </c>
      <c r="D81" s="3">
        <v>58800</v>
      </c>
      <c r="E81" s="3">
        <v>53508</v>
      </c>
      <c r="F81" s="3">
        <v>5292</v>
      </c>
      <c r="G81" s="3">
        <v>51533.533333333333</v>
      </c>
      <c r="H81" s="3">
        <v>12883.383333333331</v>
      </c>
      <c r="I81" s="3">
        <v>38650.15</v>
      </c>
      <c r="J81" s="3">
        <v>8636</v>
      </c>
      <c r="K81" s="3">
        <v>30014.15</v>
      </c>
      <c r="L81" s="3">
        <v>1092</v>
      </c>
      <c r="M81" s="3">
        <v>11363</v>
      </c>
      <c r="N81" s="3"/>
      <c r="O81" s="117">
        <f>J81/I81</f>
        <v>0.22344027125379848</v>
      </c>
      <c r="P81" s="117">
        <f>M81/G81</f>
        <v>0.22049720376246923</v>
      </c>
    </row>
    <row r="82" spans="1:16">
      <c r="A82" s="1" t="s">
        <v>41</v>
      </c>
      <c r="B82" s="1" t="s">
        <v>335</v>
      </c>
      <c r="C82" s="105" t="s">
        <v>421</v>
      </c>
      <c r="D82" s="3">
        <v>102000</v>
      </c>
      <c r="E82" s="3">
        <v>92820</v>
      </c>
      <c r="F82" s="3">
        <v>9180</v>
      </c>
      <c r="G82" s="3">
        <v>85486.605714285717</v>
      </c>
      <c r="H82" s="3">
        <v>10685.825714285718</v>
      </c>
      <c r="I82" s="3">
        <v>74800.78</v>
      </c>
      <c r="J82" s="3">
        <v>46922</v>
      </c>
      <c r="K82" s="3">
        <v>27878.78</v>
      </c>
      <c r="L82" s="3">
        <v>5460</v>
      </c>
      <c r="M82" s="3">
        <v>53172</v>
      </c>
      <c r="N82" s="3"/>
      <c r="O82" s="117">
        <f>J82/I82</f>
        <v>0.62729292395079306</v>
      </c>
      <c r="P82" s="117">
        <f>M82/G82</f>
        <v>0.62199217708692345</v>
      </c>
    </row>
    <row r="83" spans="1:16">
      <c r="A83" s="1" t="s">
        <v>206</v>
      </c>
      <c r="B83" s="1" t="s">
        <v>337</v>
      </c>
      <c r="C83" s="105" t="s">
        <v>422</v>
      </c>
      <c r="D83" s="3">
        <v>8366.0141479492195</v>
      </c>
      <c r="E83" s="3">
        <v>8006.9348144531223</v>
      </c>
      <c r="F83" s="3">
        <v>359.07933349609721</v>
      </c>
      <c r="G83" s="3">
        <v>7605.4674072265625</v>
      </c>
      <c r="H83" s="3">
        <v>3602</v>
      </c>
      <c r="I83" s="3">
        <v>4003.4674072265625</v>
      </c>
      <c r="J83" s="3">
        <v>3602</v>
      </c>
      <c r="K83" s="3">
        <v>401.4674072265625</v>
      </c>
      <c r="L83" s="3">
        <v>401.4674072265625</v>
      </c>
      <c r="M83" s="3">
        <v>3602</v>
      </c>
      <c r="N83" s="3"/>
      <c r="O83" s="117">
        <f>J83/I83</f>
        <v>0.89972007602662551</v>
      </c>
      <c r="P83" s="117">
        <f>M83/G83</f>
        <v>0.4736066578337384</v>
      </c>
    </row>
    <row r="84" spans="1:16">
      <c r="A84" s="1" t="s">
        <v>206</v>
      </c>
      <c r="B84" s="1" t="s">
        <v>337</v>
      </c>
      <c r="C84" s="105" t="s">
        <v>423</v>
      </c>
      <c r="D84" s="3">
        <v>8366.0141479492195</v>
      </c>
      <c r="E84" s="3">
        <v>8006.9348144531223</v>
      </c>
      <c r="F84" s="3">
        <v>359.07933349609721</v>
      </c>
      <c r="G84" s="3">
        <v>7605.4674072265625</v>
      </c>
      <c r="H84" s="3">
        <v>3602</v>
      </c>
      <c r="I84" s="3">
        <v>4003.4674072265625</v>
      </c>
      <c r="J84" s="3">
        <v>3602</v>
      </c>
      <c r="K84" s="3">
        <v>401.4674072265625</v>
      </c>
      <c r="L84" s="3">
        <v>401.4674072265625</v>
      </c>
      <c r="M84" s="3">
        <v>3602</v>
      </c>
      <c r="N84" s="3"/>
      <c r="O84" s="117">
        <f>J84/I84</f>
        <v>0.89972007602662551</v>
      </c>
      <c r="P84" s="117">
        <f>M84/G84</f>
        <v>0.4736066578337384</v>
      </c>
    </row>
    <row r="85" spans="1:16">
      <c r="A85" s="1" t="s">
        <v>206</v>
      </c>
      <c r="B85" s="1" t="s">
        <v>337</v>
      </c>
      <c r="C85" s="105" t="s">
        <v>424</v>
      </c>
      <c r="D85" s="3">
        <v>8366.0141479492195</v>
      </c>
      <c r="E85" s="3">
        <v>8006.9348144531223</v>
      </c>
      <c r="F85" s="3">
        <v>359.07933349609721</v>
      </c>
      <c r="G85" s="3">
        <v>7605.4674072265625</v>
      </c>
      <c r="H85" s="3">
        <v>3602</v>
      </c>
      <c r="I85" s="3">
        <v>4003.4674072265625</v>
      </c>
      <c r="J85" s="3">
        <v>3602</v>
      </c>
      <c r="K85" s="3">
        <v>401.4674072265625</v>
      </c>
      <c r="L85" s="3">
        <v>401.4674072265625</v>
      </c>
      <c r="M85" s="3">
        <v>3602</v>
      </c>
      <c r="N85" s="3"/>
      <c r="O85" s="117">
        <f>J85/I85</f>
        <v>0.89972007602662551</v>
      </c>
      <c r="P85" s="117">
        <f>M85/G85</f>
        <v>0.4736066578337384</v>
      </c>
    </row>
    <row r="86" spans="1:16">
      <c r="A86" s="1" t="s">
        <v>206</v>
      </c>
      <c r="B86" s="1" t="s">
        <v>337</v>
      </c>
      <c r="C86" s="105" t="s">
        <v>425</v>
      </c>
      <c r="D86" s="3">
        <v>8366.0141479492195</v>
      </c>
      <c r="E86" s="3">
        <v>8006.9348144531223</v>
      </c>
      <c r="F86" s="3">
        <v>359.07933349609721</v>
      </c>
      <c r="G86" s="3">
        <v>7605.4674072265625</v>
      </c>
      <c r="H86" s="3">
        <v>3602</v>
      </c>
      <c r="I86" s="3">
        <v>4003.4674072265625</v>
      </c>
      <c r="J86" s="3">
        <v>3602</v>
      </c>
      <c r="K86" s="3">
        <v>401.4674072265625</v>
      </c>
      <c r="L86" s="3">
        <v>401.4674072265625</v>
      </c>
      <c r="M86" s="3">
        <v>3602</v>
      </c>
      <c r="N86" s="3"/>
      <c r="O86" s="117">
        <f>J86/I86</f>
        <v>0.89972007602662551</v>
      </c>
      <c r="P86" s="117">
        <f>M86/G86</f>
        <v>0.4736066578337384</v>
      </c>
    </row>
    <row r="87" spans="1:16">
      <c r="A87" s="1" t="s">
        <v>206</v>
      </c>
      <c r="B87" s="1" t="s">
        <v>337</v>
      </c>
      <c r="C87" s="105" t="s">
        <v>426</v>
      </c>
      <c r="D87" s="3">
        <v>8366.0141479492195</v>
      </c>
      <c r="E87" s="3">
        <v>8006.9348144531223</v>
      </c>
      <c r="F87" s="3">
        <v>359.07933349609721</v>
      </c>
      <c r="G87" s="3">
        <v>7605.4674072265625</v>
      </c>
      <c r="H87" s="3">
        <v>3602</v>
      </c>
      <c r="I87" s="3">
        <v>4003.4674072265625</v>
      </c>
      <c r="J87" s="3">
        <v>3602</v>
      </c>
      <c r="K87" s="3">
        <v>401.4674072265625</v>
      </c>
      <c r="L87" s="3">
        <v>401.4674072265625</v>
      </c>
      <c r="M87" s="3">
        <v>3602</v>
      </c>
      <c r="N87" s="3"/>
      <c r="O87" s="117">
        <f>J87/I87</f>
        <v>0.89972007602662551</v>
      </c>
      <c r="P87" s="117">
        <f>M87/G87</f>
        <v>0.4736066578337384</v>
      </c>
    </row>
    <row r="88" spans="1:16">
      <c r="A88" s="1" t="s">
        <v>206</v>
      </c>
      <c r="B88" s="1" t="s">
        <v>337</v>
      </c>
      <c r="C88" s="105" t="s">
        <v>427</v>
      </c>
      <c r="D88" s="3">
        <v>8366.0141479492195</v>
      </c>
      <c r="E88" s="3">
        <v>8006.9348144531223</v>
      </c>
      <c r="F88" s="3">
        <v>359.07933349609721</v>
      </c>
      <c r="G88" s="3">
        <v>7605.4674072265625</v>
      </c>
      <c r="H88" s="3">
        <v>3602</v>
      </c>
      <c r="I88" s="3">
        <v>4003.4674072265625</v>
      </c>
      <c r="J88" s="3">
        <v>3602</v>
      </c>
      <c r="K88" s="3">
        <v>401.4674072265625</v>
      </c>
      <c r="L88" s="3">
        <v>401.4674072265625</v>
      </c>
      <c r="M88" s="3">
        <v>3602</v>
      </c>
      <c r="N88" s="3"/>
      <c r="O88" s="117">
        <f>J88/I88</f>
        <v>0.89972007602662551</v>
      </c>
      <c r="P88" s="117">
        <f>M88/G88</f>
        <v>0.4736066578337384</v>
      </c>
    </row>
    <row r="89" spans="1:16" ht="15">
      <c r="A89" s="1" t="s">
        <v>206</v>
      </c>
      <c r="B89" s="1" t="s">
        <v>337</v>
      </c>
      <c r="C89" s="105" t="s">
        <v>428</v>
      </c>
      <c r="D89" s="3">
        <v>8071.1090759277349</v>
      </c>
      <c r="E89" s="3">
        <v>7470.7437744140616</v>
      </c>
      <c r="F89" s="3">
        <v>600.36530151367333</v>
      </c>
      <c r="G89" s="3">
        <v>7337.3718872070312</v>
      </c>
      <c r="H89" s="3">
        <v>3602</v>
      </c>
      <c r="I89" s="3">
        <v>3735.3718872070312</v>
      </c>
      <c r="J89" s="3">
        <v>3602</v>
      </c>
      <c r="K89" s="3">
        <v>133.37188720703125</v>
      </c>
      <c r="L89" s="3">
        <v>133.37188720703125</v>
      </c>
      <c r="M89" s="3">
        <v>3602</v>
      </c>
      <c r="N89" s="3"/>
      <c r="O89" s="177">
        <f>J89/I89</f>
        <v>0.96429488382032169</v>
      </c>
      <c r="P89" s="177">
        <f>M89/G89</f>
        <v>0.49091146739886732</v>
      </c>
    </row>
    <row r="90" spans="1:16">
      <c r="A90" s="1" t="s">
        <v>334</v>
      </c>
      <c r="B90" s="1" t="s">
        <v>337</v>
      </c>
      <c r="C90" s="105" t="s">
        <v>429</v>
      </c>
      <c r="D90" s="3">
        <v>3962.2000000000003</v>
      </c>
      <c r="E90" s="3">
        <v>3602</v>
      </c>
      <c r="F90" s="3">
        <v>360.20000000000027</v>
      </c>
      <c r="G90" s="3">
        <v>3602</v>
      </c>
      <c r="H90" s="3">
        <v>1801</v>
      </c>
      <c r="I90" s="3">
        <v>1801</v>
      </c>
      <c r="J90" s="3">
        <v>1801</v>
      </c>
      <c r="K90" s="3">
        <v>0</v>
      </c>
      <c r="L90" s="3"/>
      <c r="M90" s="3">
        <v>1801</v>
      </c>
      <c r="N90" s="3"/>
      <c r="O90" s="117">
        <f>J90/I90</f>
        <v>1</v>
      </c>
      <c r="P90" s="117">
        <f>M90/G90</f>
        <v>0.5</v>
      </c>
    </row>
    <row r="91" spans="1:16">
      <c r="A91" s="1" t="s">
        <v>412</v>
      </c>
      <c r="B91" s="1" t="s">
        <v>337</v>
      </c>
      <c r="C91" s="105" t="s">
        <v>430</v>
      </c>
      <c r="D91" s="3">
        <v>23002.583398437502</v>
      </c>
      <c r="E91" s="3">
        <v>20911.439453125</v>
      </c>
      <c r="F91" s="3">
        <v>2091.1439453125022</v>
      </c>
      <c r="G91" s="3">
        <v>20911.439453125</v>
      </c>
      <c r="H91" s="3">
        <v>10455.7197265625</v>
      </c>
      <c r="I91" s="3">
        <v>10455.7197265625</v>
      </c>
      <c r="J91" s="3">
        <v>10455.7197265625</v>
      </c>
      <c r="K91" s="3">
        <v>0</v>
      </c>
      <c r="L91" s="3"/>
      <c r="M91" s="3">
        <v>10455.7197265625</v>
      </c>
      <c r="N91" s="3"/>
      <c r="O91" s="117">
        <f>J91/I91</f>
        <v>1</v>
      </c>
      <c r="P91" s="117">
        <f>M91/G91</f>
        <v>0.5</v>
      </c>
    </row>
    <row r="92" spans="1:16">
      <c r="A92" s="1" t="s">
        <v>412</v>
      </c>
      <c r="B92" s="1" t="s">
        <v>337</v>
      </c>
      <c r="C92" s="105" t="s">
        <v>431</v>
      </c>
      <c r="D92" s="3">
        <v>23002.583398437502</v>
      </c>
      <c r="E92" s="3">
        <v>20911.439453125</v>
      </c>
      <c r="F92" s="3">
        <v>2091.1439453125022</v>
      </c>
      <c r="G92" s="3">
        <v>20911.439453125</v>
      </c>
      <c r="H92" s="3">
        <v>10455.7197265625</v>
      </c>
      <c r="I92" s="3">
        <v>10455.7197265625</v>
      </c>
      <c r="J92" s="3">
        <v>10455.7197265625</v>
      </c>
      <c r="K92" s="3">
        <v>0</v>
      </c>
      <c r="L92" s="3"/>
      <c r="M92" s="3">
        <v>10455.7197265625</v>
      </c>
      <c r="N92" s="3"/>
      <c r="O92" s="117">
        <f>J92/I92</f>
        <v>1</v>
      </c>
      <c r="P92" s="117">
        <f>M92/G92</f>
        <v>0.5</v>
      </c>
    </row>
    <row r="93" spans="1:16">
      <c r="A93" s="1" t="s">
        <v>206</v>
      </c>
      <c r="B93" s="1" t="s">
        <v>337</v>
      </c>
      <c r="C93" s="105" t="s">
        <v>432</v>
      </c>
      <c r="D93" s="3">
        <v>7862.9050720214846</v>
      </c>
      <c r="E93" s="3">
        <v>7416.1910400390616</v>
      </c>
      <c r="F93" s="3">
        <v>446.71403198242297</v>
      </c>
      <c r="G93" s="3">
        <v>7148.0955200195312</v>
      </c>
      <c r="H93" s="3">
        <v>3440</v>
      </c>
      <c r="I93" s="3">
        <v>3708.0955200195312</v>
      </c>
      <c r="J93" s="3">
        <v>3602</v>
      </c>
      <c r="K93" s="3">
        <v>106.09552001953125</v>
      </c>
      <c r="L93" s="3">
        <v>268.09552001953125</v>
      </c>
      <c r="M93" s="3">
        <v>3602</v>
      </c>
      <c r="N93" s="3"/>
      <c r="O93" s="117">
        <f>J93/I93</f>
        <v>0.97138813726703233</v>
      </c>
      <c r="P93" s="117">
        <f>M93/G93</f>
        <v>0.5039104457840482</v>
      </c>
    </row>
    <row r="94" spans="1:16">
      <c r="A94" s="1" t="s">
        <v>206</v>
      </c>
      <c r="B94" s="1" t="s">
        <v>337</v>
      </c>
      <c r="C94" s="105" t="s">
        <v>433</v>
      </c>
      <c r="D94" s="3">
        <v>7862.9050720214846</v>
      </c>
      <c r="E94" s="3">
        <v>7416.1910400390616</v>
      </c>
      <c r="F94" s="3">
        <v>446.71403198242297</v>
      </c>
      <c r="G94" s="3">
        <v>7148.0955200195312</v>
      </c>
      <c r="H94" s="3">
        <v>3440</v>
      </c>
      <c r="I94" s="3">
        <v>3708.0955200195312</v>
      </c>
      <c r="J94" s="3">
        <v>3602</v>
      </c>
      <c r="K94" s="3">
        <v>106.09552001953125</v>
      </c>
      <c r="L94" s="3">
        <v>268.09552001953125</v>
      </c>
      <c r="M94" s="3">
        <v>3602</v>
      </c>
      <c r="N94" s="3"/>
      <c r="O94" s="117">
        <f>J94/I94</f>
        <v>0.97138813726703233</v>
      </c>
      <c r="P94" s="117">
        <f>M94/G94</f>
        <v>0.5039104457840482</v>
      </c>
    </row>
    <row r="95" spans="1:16">
      <c r="A95" s="1" t="s">
        <v>93</v>
      </c>
      <c r="B95" s="1" t="s">
        <v>337</v>
      </c>
      <c r="C95" s="105" t="s">
        <v>434</v>
      </c>
      <c r="D95" s="3">
        <v>7862.9050720214846</v>
      </c>
      <c r="E95" s="3">
        <v>7416.1910400390616</v>
      </c>
      <c r="F95" s="3">
        <v>446.71403198242297</v>
      </c>
      <c r="G95" s="3">
        <v>7148.0955200195312</v>
      </c>
      <c r="H95" s="3">
        <v>3440</v>
      </c>
      <c r="I95" s="3">
        <v>3708.0955200195312</v>
      </c>
      <c r="J95" s="3">
        <v>3440</v>
      </c>
      <c r="K95" s="3">
        <v>268.09552001953125</v>
      </c>
      <c r="L95" s="3">
        <v>268.09552001953125</v>
      </c>
      <c r="M95" s="3">
        <v>3440</v>
      </c>
      <c r="N95" s="3"/>
      <c r="O95" s="117">
        <f>J95/I95</f>
        <v>0.92769994230943675</v>
      </c>
      <c r="P95" s="117">
        <f>M95/G95</f>
        <v>0.48124706649004051</v>
      </c>
    </row>
    <row r="96" spans="1:16">
      <c r="A96" s="1" t="s">
        <v>93</v>
      </c>
      <c r="B96" s="1" t="s">
        <v>337</v>
      </c>
      <c r="C96" s="105" t="s">
        <v>435</v>
      </c>
      <c r="D96" s="3">
        <v>7645.6550720214846</v>
      </c>
      <c r="E96" s="3">
        <v>7218.6910400390616</v>
      </c>
      <c r="F96" s="3">
        <v>426.96403198242297</v>
      </c>
      <c r="G96" s="3">
        <v>6950.5955200195312</v>
      </c>
      <c r="H96" s="3">
        <v>3242.5</v>
      </c>
      <c r="I96" s="3">
        <v>3708.0955200195312</v>
      </c>
      <c r="J96" s="3">
        <v>3708.0955200195312</v>
      </c>
      <c r="K96" s="3">
        <v>0</v>
      </c>
      <c r="L96" s="3">
        <v>268.09552001953125</v>
      </c>
      <c r="M96" s="3">
        <v>3708.0955200195312</v>
      </c>
      <c r="N96" s="3"/>
      <c r="O96" s="117">
        <f>J96/I96</f>
        <v>1</v>
      </c>
      <c r="P96" s="117">
        <f>M96/G96</f>
        <v>0.53349321066651734</v>
      </c>
    </row>
    <row r="97" spans="1:16">
      <c r="A97" s="1" t="s">
        <v>304</v>
      </c>
      <c r="B97" s="1" t="s">
        <v>338</v>
      </c>
      <c r="C97" s="105" t="s">
        <v>339</v>
      </c>
      <c r="D97" s="3">
        <v>24257.828571428574</v>
      </c>
      <c r="E97" s="3">
        <v>22052.571428571428</v>
      </c>
      <c r="F97" s="3">
        <v>2205.2571428571464</v>
      </c>
      <c r="G97" s="3">
        <v>22052.571428571428</v>
      </c>
      <c r="H97" s="3">
        <v>2756.5714285714275</v>
      </c>
      <c r="I97" s="3">
        <v>19296</v>
      </c>
      <c r="J97" s="3">
        <v>11764</v>
      </c>
      <c r="K97" s="3">
        <v>7532</v>
      </c>
      <c r="L97" s="3"/>
      <c r="M97" s="3">
        <v>11764</v>
      </c>
      <c r="N97" s="3"/>
      <c r="O97" s="117">
        <f>J97/I97</f>
        <v>0.60966003316749584</v>
      </c>
      <c r="P97" s="117">
        <f>M97/G97</f>
        <v>0.53345252902155893</v>
      </c>
    </row>
    <row r="98" spans="1:16">
      <c r="A98" s="1" t="s">
        <v>305</v>
      </c>
      <c r="B98" s="1" t="s">
        <v>338</v>
      </c>
      <c r="C98" s="105" t="s">
        <v>340</v>
      </c>
      <c r="D98" s="3">
        <v>22025.142857142859</v>
      </c>
      <c r="E98" s="3">
        <v>20022.857142857141</v>
      </c>
      <c r="F98" s="3">
        <v>2002.2857142857174</v>
      </c>
      <c r="G98" s="3">
        <v>20022.857142857141</v>
      </c>
      <c r="H98" s="3">
        <v>2502.8571428571413</v>
      </c>
      <c r="I98" s="3">
        <v>17520</v>
      </c>
      <c r="J98" s="3">
        <v>12844</v>
      </c>
      <c r="K98" s="3">
        <v>4676</v>
      </c>
      <c r="L98" s="3"/>
      <c r="M98" s="3">
        <v>12844</v>
      </c>
      <c r="N98" s="3"/>
      <c r="O98" s="117">
        <f>J98/I98</f>
        <v>0.73310502283105028</v>
      </c>
      <c r="P98" s="117">
        <f>M98/G98</f>
        <v>0.64146689497716902</v>
      </c>
    </row>
    <row r="99" spans="1:16" ht="15">
      <c r="C99" s="104"/>
      <c r="D99" s="104">
        <v>14577157.82172717</v>
      </c>
      <c r="E99" s="104">
        <v>13228482.810907913</v>
      </c>
      <c r="F99" s="104">
        <v>1348675.0108192584</v>
      </c>
      <c r="G99" s="104">
        <v>11545224.736834832</v>
      </c>
      <c r="H99" s="104">
        <v>2949768.6492640362</v>
      </c>
      <c r="I99" s="104">
        <v>8595456.0875707995</v>
      </c>
      <c r="J99" s="104">
        <v>5147944.0863058083</v>
      </c>
      <c r="K99" s="104">
        <v>3427927.3712649923</v>
      </c>
      <c r="L99" s="104">
        <v>204991.31385009768</v>
      </c>
      <c r="M99" s="104">
        <v>7367250.0977948084</v>
      </c>
      <c r="N99" s="104">
        <v>949455.75059999991</v>
      </c>
      <c r="O99" s="104">
        <f t="shared" ref="O99:P99" si="0">J99/I99</f>
        <v>0.59891459322907115</v>
      </c>
      <c r="P99" s="104">
        <f t="shared" si="0"/>
        <v>0.66588279006054452</v>
      </c>
    </row>
  </sheetData>
  <autoFilter ref="A2:P99"/>
  <mergeCells count="1">
    <mergeCell ref="A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3"/>
  <sheetViews>
    <sheetView showGridLines="0" tabSelected="1" zoomScaleNormal="100" workbookViewId="0">
      <pane ySplit="1" topLeftCell="A29" activePane="bottomLeft" state="frozen"/>
      <selection pane="bottomLeft" activeCell="K47" sqref="K47"/>
    </sheetView>
  </sheetViews>
  <sheetFormatPr defaultRowHeight="12.75"/>
  <cols>
    <col min="2" max="2" width="28.42578125" style="7" customWidth="1"/>
    <col min="3" max="3" width="11.28515625" customWidth="1"/>
    <col min="4" max="4" width="12.140625" customWidth="1"/>
    <col min="5" max="5" width="17" customWidth="1"/>
    <col min="11" max="11" width="34.5703125" style="22" customWidth="1"/>
    <col min="12" max="12" width="9.85546875" style="36" customWidth="1"/>
    <col min="13" max="13" width="5" style="36" customWidth="1"/>
  </cols>
  <sheetData>
    <row r="1" spans="2:13" ht="23.25" customHeight="1" thickTop="1" thickBot="1">
      <c r="B1" s="164" t="s">
        <v>438</v>
      </c>
      <c r="C1" s="165"/>
      <c r="D1" s="165"/>
      <c r="E1" s="165"/>
      <c r="F1" s="165"/>
      <c r="G1" s="165"/>
      <c r="H1" s="165"/>
      <c r="I1" s="165"/>
      <c r="J1" s="165"/>
      <c r="K1" s="166"/>
      <c r="L1" s="37"/>
    </row>
    <row r="2" spans="2:13" ht="21" customHeight="1" thickTop="1" thickBot="1">
      <c r="B2" s="152" t="s">
        <v>301</v>
      </c>
      <c r="C2" s="153"/>
      <c r="D2" s="153"/>
      <c r="E2" s="153"/>
      <c r="F2" s="153"/>
      <c r="G2" s="153"/>
      <c r="H2" s="153"/>
      <c r="I2" s="153"/>
      <c r="J2" s="153"/>
      <c r="K2" s="154"/>
    </row>
    <row r="3" spans="2:13" ht="21" customHeight="1" thickTop="1" thickBot="1">
      <c r="B3" s="155" t="s">
        <v>27</v>
      </c>
      <c r="C3" s="156"/>
      <c r="D3" s="156"/>
      <c r="E3" s="39"/>
      <c r="F3" s="157" t="s">
        <v>4</v>
      </c>
      <c r="G3" s="158"/>
      <c r="H3" s="158"/>
      <c r="I3" s="158"/>
      <c r="J3" s="159"/>
      <c r="K3" s="35"/>
    </row>
    <row r="4" spans="2:13" ht="27" thickTop="1" thickBot="1">
      <c r="B4" s="40" t="s">
        <v>9</v>
      </c>
      <c r="C4" s="41" t="s">
        <v>3</v>
      </c>
      <c r="D4" s="41" t="s">
        <v>1</v>
      </c>
      <c r="E4" s="41" t="s">
        <v>0</v>
      </c>
      <c r="F4" s="51" t="s">
        <v>10</v>
      </c>
      <c r="G4" s="51" t="s">
        <v>11</v>
      </c>
      <c r="H4" s="51" t="s">
        <v>2</v>
      </c>
      <c r="I4" s="51" t="s">
        <v>12</v>
      </c>
      <c r="J4" s="41" t="s">
        <v>13</v>
      </c>
      <c r="K4" s="51" t="s">
        <v>15</v>
      </c>
    </row>
    <row r="5" spans="2:13" s="31" customFormat="1" ht="12.75" customHeight="1">
      <c r="B5" s="53" t="s">
        <v>42</v>
      </c>
      <c r="C5" s="63" t="s">
        <v>28</v>
      </c>
      <c r="D5" s="63" t="s">
        <v>346</v>
      </c>
      <c r="E5" s="77" t="s">
        <v>44</v>
      </c>
      <c r="F5" s="62">
        <v>16</v>
      </c>
      <c r="G5" s="62">
        <v>32</v>
      </c>
      <c r="H5" s="49">
        <v>0.66666666666666663</v>
      </c>
      <c r="I5" s="62">
        <v>0</v>
      </c>
      <c r="J5" s="62">
        <v>48</v>
      </c>
      <c r="K5" s="54" t="s">
        <v>45</v>
      </c>
      <c r="L5" s="34" t="s">
        <v>35</v>
      </c>
      <c r="M5" s="38">
        <v>1</v>
      </c>
    </row>
    <row r="6" spans="2:13" s="31" customFormat="1" ht="12.75" customHeight="1">
      <c r="B6" s="52" t="s">
        <v>46</v>
      </c>
      <c r="C6" s="100" t="s">
        <v>28</v>
      </c>
      <c r="D6" s="100" t="s">
        <v>346</v>
      </c>
      <c r="E6" s="97" t="s">
        <v>47</v>
      </c>
      <c r="F6" s="103">
        <v>16</v>
      </c>
      <c r="G6" s="103">
        <v>32</v>
      </c>
      <c r="H6" s="98">
        <v>0.66666666666666663</v>
      </c>
      <c r="I6" s="103">
        <v>0</v>
      </c>
      <c r="J6" s="103">
        <v>48</v>
      </c>
      <c r="K6" s="68" t="s">
        <v>45</v>
      </c>
      <c r="L6" s="34" t="s">
        <v>35</v>
      </c>
      <c r="M6" s="38">
        <v>1</v>
      </c>
    </row>
    <row r="7" spans="2:13" s="31" customFormat="1" ht="12.75" customHeight="1">
      <c r="B7" s="52" t="s">
        <v>48</v>
      </c>
      <c r="C7" s="100" t="s">
        <v>28</v>
      </c>
      <c r="D7" s="100" t="s">
        <v>346</v>
      </c>
      <c r="E7" s="97" t="s">
        <v>50</v>
      </c>
      <c r="F7" s="103">
        <v>65</v>
      </c>
      <c r="G7" s="103">
        <v>124</v>
      </c>
      <c r="H7" s="98">
        <v>0.65608465608465605</v>
      </c>
      <c r="I7" s="103">
        <v>0</v>
      </c>
      <c r="J7" s="103">
        <v>189</v>
      </c>
      <c r="K7" s="68" t="s">
        <v>51</v>
      </c>
      <c r="L7" s="34" t="s">
        <v>36</v>
      </c>
      <c r="M7" s="38">
        <v>1</v>
      </c>
    </row>
    <row r="8" spans="2:13" s="31" customFormat="1" ht="12.75" customHeight="1">
      <c r="B8" s="52" t="s">
        <v>52</v>
      </c>
      <c r="C8" s="100" t="s">
        <v>28</v>
      </c>
      <c r="D8" s="100" t="s">
        <v>346</v>
      </c>
      <c r="E8" s="97" t="s">
        <v>53</v>
      </c>
      <c r="F8" s="103">
        <v>65</v>
      </c>
      <c r="G8" s="103">
        <v>139</v>
      </c>
      <c r="H8" s="98">
        <v>0.68137254901960786</v>
      </c>
      <c r="I8" s="103">
        <v>0</v>
      </c>
      <c r="J8" s="103">
        <v>204</v>
      </c>
      <c r="K8" s="68" t="s">
        <v>51</v>
      </c>
      <c r="L8" s="34" t="s">
        <v>36</v>
      </c>
      <c r="M8" s="38">
        <v>1</v>
      </c>
    </row>
    <row r="9" spans="2:13" s="31" customFormat="1" ht="12.75" customHeight="1">
      <c r="B9" s="52" t="s">
        <v>54</v>
      </c>
      <c r="C9" s="100" t="s">
        <v>28</v>
      </c>
      <c r="D9" s="100" t="s">
        <v>346</v>
      </c>
      <c r="E9" s="97" t="s">
        <v>55</v>
      </c>
      <c r="F9" s="103">
        <v>137</v>
      </c>
      <c r="G9" s="103">
        <v>55</v>
      </c>
      <c r="H9" s="98">
        <v>0.28645833333333331</v>
      </c>
      <c r="I9" s="103">
        <v>0</v>
      </c>
      <c r="J9" s="103">
        <v>192</v>
      </c>
      <c r="K9" s="68" t="s">
        <v>56</v>
      </c>
      <c r="L9" s="34" t="s">
        <v>36</v>
      </c>
      <c r="M9" s="38">
        <v>1</v>
      </c>
    </row>
    <row r="10" spans="2:13" s="31" customFormat="1" ht="12.75" customHeight="1">
      <c r="B10" s="52" t="s">
        <v>57</v>
      </c>
      <c r="C10" s="100" t="s">
        <v>28</v>
      </c>
      <c r="D10" s="100" t="s">
        <v>346</v>
      </c>
      <c r="E10" s="97" t="s">
        <v>58</v>
      </c>
      <c r="F10" s="103">
        <v>37</v>
      </c>
      <c r="G10" s="103">
        <v>155</v>
      </c>
      <c r="H10" s="98">
        <v>0.80729166666666663</v>
      </c>
      <c r="I10" s="103">
        <v>0</v>
      </c>
      <c r="J10" s="103">
        <v>192</v>
      </c>
      <c r="K10" s="68" t="s">
        <v>56</v>
      </c>
      <c r="L10" s="34" t="s">
        <v>36</v>
      </c>
      <c r="M10" s="38">
        <v>1</v>
      </c>
    </row>
    <row r="11" spans="2:13" s="31" customFormat="1" ht="12.75" customHeight="1">
      <c r="B11" s="52" t="s">
        <v>59</v>
      </c>
      <c r="C11" s="100" t="s">
        <v>28</v>
      </c>
      <c r="D11" s="100" t="s">
        <v>346</v>
      </c>
      <c r="E11" s="97" t="s">
        <v>60</v>
      </c>
      <c r="F11" s="103">
        <v>33</v>
      </c>
      <c r="G11" s="103">
        <v>231</v>
      </c>
      <c r="H11" s="98">
        <v>0.875</v>
      </c>
      <c r="I11" s="103">
        <v>0</v>
      </c>
      <c r="J11" s="103">
        <v>264</v>
      </c>
      <c r="K11" s="68" t="s">
        <v>56</v>
      </c>
      <c r="L11" s="34" t="s">
        <v>35</v>
      </c>
      <c r="M11" s="38">
        <v>1</v>
      </c>
    </row>
    <row r="12" spans="2:13" s="31" customFormat="1" ht="12.75" customHeight="1">
      <c r="B12" s="52" t="s">
        <v>61</v>
      </c>
      <c r="C12" s="100" t="s">
        <v>28</v>
      </c>
      <c r="D12" s="100" t="s">
        <v>346</v>
      </c>
      <c r="E12" s="97" t="s">
        <v>62</v>
      </c>
      <c r="F12" s="103">
        <v>138</v>
      </c>
      <c r="G12" s="103">
        <v>54</v>
      </c>
      <c r="H12" s="98">
        <v>0.28125</v>
      </c>
      <c r="I12" s="103">
        <v>0</v>
      </c>
      <c r="J12" s="103">
        <v>192</v>
      </c>
      <c r="K12" s="68" t="s">
        <v>56</v>
      </c>
      <c r="L12" s="34" t="s">
        <v>35</v>
      </c>
      <c r="M12" s="38">
        <v>1</v>
      </c>
    </row>
    <row r="13" spans="2:13" s="31" customFormat="1" ht="12.75" customHeight="1">
      <c r="B13" s="52" t="s">
        <v>63</v>
      </c>
      <c r="C13" s="100" t="s">
        <v>28</v>
      </c>
      <c r="D13" s="100" t="s">
        <v>346</v>
      </c>
      <c r="E13" s="97" t="s">
        <v>64</v>
      </c>
      <c r="F13" s="103">
        <v>37</v>
      </c>
      <c r="G13" s="103">
        <v>155</v>
      </c>
      <c r="H13" s="98">
        <v>0.80729166666666663</v>
      </c>
      <c r="I13" s="103">
        <v>0</v>
      </c>
      <c r="J13" s="103">
        <v>192</v>
      </c>
      <c r="K13" s="68" t="s">
        <v>56</v>
      </c>
      <c r="L13" s="34" t="s">
        <v>36</v>
      </c>
      <c r="M13" s="38">
        <v>1</v>
      </c>
    </row>
    <row r="14" spans="2:13" s="31" customFormat="1" ht="12.75" customHeight="1">
      <c r="B14" s="52" t="s">
        <v>65</v>
      </c>
      <c r="C14" s="100" t="s">
        <v>28</v>
      </c>
      <c r="D14" s="100" t="s">
        <v>346</v>
      </c>
      <c r="E14" s="97" t="s">
        <v>66</v>
      </c>
      <c r="F14" s="103">
        <v>33</v>
      </c>
      <c r="G14" s="103">
        <v>231</v>
      </c>
      <c r="H14" s="98">
        <v>0.875</v>
      </c>
      <c r="I14" s="103">
        <v>0</v>
      </c>
      <c r="J14" s="103">
        <v>264</v>
      </c>
      <c r="K14" s="68" t="s">
        <v>56</v>
      </c>
      <c r="L14" s="34" t="s">
        <v>36</v>
      </c>
      <c r="M14" s="38">
        <v>1</v>
      </c>
    </row>
    <row r="15" spans="2:13" s="31" customFormat="1" ht="12.75" customHeight="1">
      <c r="B15" s="52" t="s">
        <v>67</v>
      </c>
      <c r="C15" s="100" t="s">
        <v>29</v>
      </c>
      <c r="D15" s="100" t="s">
        <v>347</v>
      </c>
      <c r="E15" s="97" t="s">
        <v>69</v>
      </c>
      <c r="F15" s="103">
        <v>14</v>
      </c>
      <c r="G15" s="103">
        <v>58</v>
      </c>
      <c r="H15" s="98">
        <v>0.80555555555555558</v>
      </c>
      <c r="I15" s="103">
        <v>0</v>
      </c>
      <c r="J15" s="103">
        <v>72</v>
      </c>
      <c r="K15" s="68" t="s">
        <v>70</v>
      </c>
      <c r="L15" s="34" t="s">
        <v>36</v>
      </c>
      <c r="M15" s="38">
        <v>1</v>
      </c>
    </row>
    <row r="16" spans="2:13" s="31" customFormat="1" ht="12.75" customHeight="1" thickBot="1">
      <c r="B16" s="55" t="s">
        <v>71</v>
      </c>
      <c r="C16" s="65" t="s">
        <v>29</v>
      </c>
      <c r="D16" s="65" t="s">
        <v>347</v>
      </c>
      <c r="E16" s="61" t="s">
        <v>72</v>
      </c>
      <c r="F16" s="70">
        <v>14</v>
      </c>
      <c r="G16" s="70">
        <v>58</v>
      </c>
      <c r="H16" s="66">
        <v>0.80555555555555558</v>
      </c>
      <c r="I16" s="70">
        <v>0</v>
      </c>
      <c r="J16" s="70">
        <v>72</v>
      </c>
      <c r="K16" s="67" t="s">
        <v>70</v>
      </c>
      <c r="L16" s="34" t="s">
        <v>36</v>
      </c>
      <c r="M16" s="38">
        <v>1</v>
      </c>
    </row>
    <row r="17" spans="2:13" ht="21" customHeight="1" thickBot="1">
      <c r="B17" s="167" t="s">
        <v>8</v>
      </c>
      <c r="C17" s="168"/>
      <c r="D17" s="168"/>
      <c r="E17" s="129"/>
      <c r="F17" s="169" t="s">
        <v>4</v>
      </c>
      <c r="G17" s="169"/>
      <c r="H17" s="169"/>
      <c r="I17" s="169"/>
      <c r="J17" s="170"/>
      <c r="K17" s="127" t="s">
        <v>15</v>
      </c>
    </row>
    <row r="18" spans="2:13" s="31" customFormat="1" ht="12.75" customHeight="1">
      <c r="B18" s="134" t="s">
        <v>73</v>
      </c>
      <c r="C18" s="124" t="s">
        <v>14</v>
      </c>
      <c r="D18" s="124" t="s">
        <v>74</v>
      </c>
      <c r="E18" s="131" t="s">
        <v>75</v>
      </c>
      <c r="F18" s="62">
        <v>36</v>
      </c>
      <c r="G18" s="62">
        <v>91</v>
      </c>
      <c r="H18" s="49">
        <v>0.71653543307086609</v>
      </c>
      <c r="I18" s="62">
        <v>0</v>
      </c>
      <c r="J18" s="62">
        <v>127</v>
      </c>
      <c r="K18" s="132" t="s">
        <v>76</v>
      </c>
      <c r="L18" s="34" t="s">
        <v>37</v>
      </c>
      <c r="M18" s="38">
        <v>1</v>
      </c>
    </row>
    <row r="19" spans="2:13" s="31" customFormat="1" ht="12.75" customHeight="1">
      <c r="B19" s="48" t="s">
        <v>77</v>
      </c>
      <c r="C19" s="116" t="s">
        <v>14</v>
      </c>
      <c r="D19" s="116" t="s">
        <v>74</v>
      </c>
      <c r="E19" s="72" t="s">
        <v>78</v>
      </c>
      <c r="F19" s="103">
        <v>36</v>
      </c>
      <c r="G19" s="103">
        <v>72</v>
      </c>
      <c r="H19" s="98">
        <v>0.66666666666666663</v>
      </c>
      <c r="I19" s="103">
        <v>0</v>
      </c>
      <c r="J19" s="103">
        <v>108</v>
      </c>
      <c r="K19" s="47" t="s">
        <v>76</v>
      </c>
      <c r="L19" s="34" t="s">
        <v>38</v>
      </c>
      <c r="M19" s="38">
        <v>1</v>
      </c>
    </row>
    <row r="20" spans="2:13" s="31" customFormat="1" ht="12.75" customHeight="1">
      <c r="B20" s="52" t="s">
        <v>79</v>
      </c>
      <c r="C20" s="115" t="s">
        <v>14</v>
      </c>
      <c r="D20" s="115" t="s">
        <v>74</v>
      </c>
      <c r="E20" s="71" t="s">
        <v>80</v>
      </c>
      <c r="F20" s="103">
        <v>26</v>
      </c>
      <c r="G20" s="103">
        <v>114</v>
      </c>
      <c r="H20" s="98">
        <v>0.81428571428571428</v>
      </c>
      <c r="I20" s="103">
        <v>0</v>
      </c>
      <c r="J20" s="103">
        <v>140</v>
      </c>
      <c r="K20" s="68" t="s">
        <v>81</v>
      </c>
      <c r="L20" s="34" t="s">
        <v>38</v>
      </c>
      <c r="M20" s="38">
        <v>1</v>
      </c>
    </row>
    <row r="21" spans="2:13" s="31" customFormat="1" ht="12.75" customHeight="1">
      <c r="B21" s="48" t="s">
        <v>82</v>
      </c>
      <c r="C21" s="116" t="s">
        <v>14</v>
      </c>
      <c r="D21" s="116" t="s">
        <v>74</v>
      </c>
      <c r="E21" s="72" t="s">
        <v>83</v>
      </c>
      <c r="F21" s="103">
        <v>26</v>
      </c>
      <c r="G21" s="103">
        <v>113</v>
      </c>
      <c r="H21" s="98">
        <v>0.81294964028776984</v>
      </c>
      <c r="I21" s="103">
        <v>0</v>
      </c>
      <c r="J21" s="103">
        <v>139</v>
      </c>
      <c r="K21" s="68" t="s">
        <v>81</v>
      </c>
      <c r="L21" s="34" t="s">
        <v>38</v>
      </c>
      <c r="M21" s="38">
        <v>1</v>
      </c>
    </row>
    <row r="22" spans="2:13" s="31" customFormat="1" ht="12.75" customHeight="1">
      <c r="B22" s="46" t="s">
        <v>84</v>
      </c>
      <c r="C22" s="82" t="s">
        <v>85</v>
      </c>
      <c r="D22" s="115" t="s">
        <v>74</v>
      </c>
      <c r="E22" s="80" t="s">
        <v>86</v>
      </c>
      <c r="F22" s="103"/>
      <c r="G22" s="103"/>
      <c r="H22" s="98"/>
      <c r="I22" s="103">
        <v>0</v>
      </c>
      <c r="J22" s="103"/>
      <c r="K22" s="120" t="s">
        <v>345</v>
      </c>
      <c r="L22" s="34" t="s">
        <v>38</v>
      </c>
      <c r="M22" s="38">
        <v>1</v>
      </c>
    </row>
    <row r="23" spans="2:13" s="31" customFormat="1" ht="12.75" customHeight="1">
      <c r="B23" s="46" t="s">
        <v>87</v>
      </c>
      <c r="C23" s="82" t="s">
        <v>85</v>
      </c>
      <c r="D23" s="115" t="s">
        <v>74</v>
      </c>
      <c r="E23" s="80" t="s">
        <v>88</v>
      </c>
      <c r="F23" s="103"/>
      <c r="G23" s="103"/>
      <c r="H23" s="98"/>
      <c r="I23" s="103">
        <v>0</v>
      </c>
      <c r="J23" s="103"/>
      <c r="K23" s="120" t="s">
        <v>345</v>
      </c>
      <c r="L23" s="34" t="s">
        <v>37</v>
      </c>
      <c r="M23" s="38">
        <v>1</v>
      </c>
    </row>
    <row r="24" spans="2:13" s="31" customFormat="1" ht="12.75" customHeight="1">
      <c r="B24" s="46" t="s">
        <v>89</v>
      </c>
      <c r="C24" s="82" t="s">
        <v>85</v>
      </c>
      <c r="D24" s="115" t="s">
        <v>74</v>
      </c>
      <c r="E24" s="80" t="s">
        <v>90</v>
      </c>
      <c r="F24" s="103"/>
      <c r="G24" s="103"/>
      <c r="H24" s="98"/>
      <c r="I24" s="103">
        <v>0</v>
      </c>
      <c r="J24" s="103"/>
      <c r="K24" s="120" t="s">
        <v>345</v>
      </c>
      <c r="L24" s="34" t="s">
        <v>37</v>
      </c>
      <c r="M24" s="38">
        <v>1</v>
      </c>
    </row>
    <row r="25" spans="2:13" s="31" customFormat="1" ht="12.75" customHeight="1" thickBot="1">
      <c r="B25" s="45" t="s">
        <v>91</v>
      </c>
      <c r="C25" s="44" t="s">
        <v>85</v>
      </c>
      <c r="D25" s="50" t="s">
        <v>74</v>
      </c>
      <c r="E25" s="43" t="s">
        <v>92</v>
      </c>
      <c r="F25" s="70"/>
      <c r="G25" s="70"/>
      <c r="H25" s="66"/>
      <c r="I25" s="70">
        <v>0</v>
      </c>
      <c r="J25" s="70"/>
      <c r="K25" s="130" t="s">
        <v>345</v>
      </c>
      <c r="L25" s="34" t="s">
        <v>38</v>
      </c>
      <c r="M25" s="38">
        <v>1</v>
      </c>
    </row>
    <row r="26" spans="2:13" ht="16.5" customHeight="1"/>
    <row r="27" spans="2:13" ht="13.5" thickBot="1"/>
    <row r="28" spans="2:13" ht="21.75" thickTop="1" thickBot="1">
      <c r="B28" s="152" t="s">
        <v>302</v>
      </c>
      <c r="C28" s="153"/>
      <c r="D28" s="153"/>
      <c r="E28" s="153"/>
      <c r="F28" s="153"/>
      <c r="G28" s="153"/>
      <c r="H28" s="153"/>
      <c r="I28" s="153"/>
      <c r="J28" s="153"/>
      <c r="K28" s="154"/>
    </row>
    <row r="29" spans="2:13" ht="21.75" thickTop="1" thickBot="1">
      <c r="B29" s="155" t="s">
        <v>27</v>
      </c>
      <c r="C29" s="156"/>
      <c r="D29" s="156"/>
      <c r="E29" s="39"/>
      <c r="F29" s="157" t="s">
        <v>4</v>
      </c>
      <c r="G29" s="158"/>
      <c r="H29" s="158"/>
      <c r="I29" s="158"/>
      <c r="J29" s="159"/>
      <c r="K29" s="35"/>
    </row>
    <row r="30" spans="2:13" ht="27" thickTop="1" thickBot="1">
      <c r="B30" s="40" t="s">
        <v>9</v>
      </c>
      <c r="C30" s="41" t="s">
        <v>3</v>
      </c>
      <c r="D30" s="41" t="s">
        <v>1</v>
      </c>
      <c r="E30" s="41" t="s">
        <v>0</v>
      </c>
      <c r="F30" s="51" t="s">
        <v>10</v>
      </c>
      <c r="G30" s="51" t="s">
        <v>11</v>
      </c>
      <c r="H30" s="51" t="s">
        <v>2</v>
      </c>
      <c r="I30" s="51" t="s">
        <v>12</v>
      </c>
      <c r="J30" s="41" t="s">
        <v>13</v>
      </c>
      <c r="K30" s="51" t="s">
        <v>15</v>
      </c>
    </row>
    <row r="31" spans="2:13" ht="15">
      <c r="B31" s="53" t="s">
        <v>94</v>
      </c>
      <c r="C31" s="63" t="s">
        <v>28</v>
      </c>
      <c r="D31" s="63" t="s">
        <v>346</v>
      </c>
      <c r="E31" s="77" t="s">
        <v>95</v>
      </c>
      <c r="F31" s="62">
        <v>109</v>
      </c>
      <c r="G31" s="62">
        <v>23</v>
      </c>
      <c r="H31" s="49">
        <v>0.17424242424242425</v>
      </c>
      <c r="I31" s="62">
        <v>0</v>
      </c>
      <c r="J31" s="62">
        <v>132</v>
      </c>
      <c r="K31" s="54" t="s">
        <v>45</v>
      </c>
    </row>
    <row r="32" spans="2:13" ht="15">
      <c r="B32" s="52" t="s">
        <v>96</v>
      </c>
      <c r="C32" s="100" t="s">
        <v>28</v>
      </c>
      <c r="D32" s="100" t="s">
        <v>346</v>
      </c>
      <c r="E32" s="97" t="s">
        <v>97</v>
      </c>
      <c r="F32" s="103">
        <v>110</v>
      </c>
      <c r="G32" s="103">
        <v>22</v>
      </c>
      <c r="H32" s="98">
        <v>0.16666666666666666</v>
      </c>
      <c r="I32" s="103">
        <v>0</v>
      </c>
      <c r="J32" s="103">
        <v>132</v>
      </c>
      <c r="K32" s="68" t="s">
        <v>45</v>
      </c>
    </row>
    <row r="33" spans="2:11" ht="15">
      <c r="B33" s="52" t="s">
        <v>98</v>
      </c>
      <c r="C33" s="100" t="s">
        <v>28</v>
      </c>
      <c r="D33" s="100" t="s">
        <v>346</v>
      </c>
      <c r="E33" s="97" t="s">
        <v>99</v>
      </c>
      <c r="F33" s="103">
        <v>116</v>
      </c>
      <c r="G33" s="103">
        <v>4</v>
      </c>
      <c r="H33" s="98">
        <v>3.3333333333333333E-2</v>
      </c>
      <c r="I33" s="103">
        <v>0</v>
      </c>
      <c r="J33" s="103">
        <v>120</v>
      </c>
      <c r="K33" s="68" t="s">
        <v>51</v>
      </c>
    </row>
    <row r="34" spans="2:11" ht="15">
      <c r="B34" s="52" t="s">
        <v>100</v>
      </c>
      <c r="C34" s="100" t="s">
        <v>28</v>
      </c>
      <c r="D34" s="100" t="s">
        <v>346</v>
      </c>
      <c r="E34" s="97" t="s">
        <v>101</v>
      </c>
      <c r="F34" s="103">
        <v>113</v>
      </c>
      <c r="G34" s="103">
        <v>7</v>
      </c>
      <c r="H34" s="98">
        <v>5.8333333333333334E-2</v>
      </c>
      <c r="I34" s="103">
        <v>0</v>
      </c>
      <c r="J34" s="103">
        <v>120</v>
      </c>
      <c r="K34" s="68" t="s">
        <v>51</v>
      </c>
    </row>
    <row r="35" spans="2:11" ht="15">
      <c r="B35" s="52" t="s">
        <v>102</v>
      </c>
      <c r="C35" s="100" t="s">
        <v>28</v>
      </c>
      <c r="D35" s="100" t="s">
        <v>346</v>
      </c>
      <c r="E35" s="97" t="s">
        <v>103</v>
      </c>
      <c r="F35" s="103">
        <v>200</v>
      </c>
      <c r="G35" s="103">
        <v>104</v>
      </c>
      <c r="H35" s="98">
        <v>0.34210526315789475</v>
      </c>
      <c r="I35" s="103">
        <v>0</v>
      </c>
      <c r="J35" s="103">
        <v>304</v>
      </c>
      <c r="K35" s="68" t="s">
        <v>51</v>
      </c>
    </row>
    <row r="36" spans="2:11" ht="15">
      <c r="B36" s="52" t="s">
        <v>104</v>
      </c>
      <c r="C36" s="100" t="s">
        <v>28</v>
      </c>
      <c r="D36" s="100" t="s">
        <v>346</v>
      </c>
      <c r="E36" s="97" t="s">
        <v>105</v>
      </c>
      <c r="F36" s="103">
        <v>26</v>
      </c>
      <c r="G36" s="103">
        <v>294</v>
      </c>
      <c r="H36" s="98">
        <v>0.91874999999999996</v>
      </c>
      <c r="I36" s="103">
        <v>0</v>
      </c>
      <c r="J36" s="103">
        <v>320</v>
      </c>
      <c r="K36" s="68" t="s">
        <v>51</v>
      </c>
    </row>
    <row r="37" spans="2:11" ht="15">
      <c r="B37" s="52" t="s">
        <v>106</v>
      </c>
      <c r="C37" s="100" t="s">
        <v>28</v>
      </c>
      <c r="D37" s="100" t="s">
        <v>346</v>
      </c>
      <c r="E37" s="97" t="s">
        <v>107</v>
      </c>
      <c r="F37" s="103">
        <v>114</v>
      </c>
      <c r="G37" s="103">
        <v>18</v>
      </c>
      <c r="H37" s="98">
        <v>0.13636363636363635</v>
      </c>
      <c r="I37" s="103">
        <v>0</v>
      </c>
      <c r="J37" s="103">
        <v>132</v>
      </c>
      <c r="K37" s="68" t="s">
        <v>51</v>
      </c>
    </row>
    <row r="38" spans="2:11" ht="15">
      <c r="B38" s="52" t="s">
        <v>108</v>
      </c>
      <c r="C38" s="100" t="s">
        <v>28</v>
      </c>
      <c r="D38" s="100" t="s">
        <v>346</v>
      </c>
      <c r="E38" s="97" t="s">
        <v>109</v>
      </c>
      <c r="F38" s="103">
        <v>112</v>
      </c>
      <c r="G38" s="103">
        <v>20</v>
      </c>
      <c r="H38" s="98">
        <v>0.15151515151515152</v>
      </c>
      <c r="I38" s="103">
        <v>0</v>
      </c>
      <c r="J38" s="103">
        <v>132</v>
      </c>
      <c r="K38" s="68" t="s">
        <v>51</v>
      </c>
    </row>
    <row r="39" spans="2:11" ht="15">
      <c r="B39" s="52" t="s">
        <v>110</v>
      </c>
      <c r="C39" s="100" t="s">
        <v>28</v>
      </c>
      <c r="D39" s="100" t="s">
        <v>346</v>
      </c>
      <c r="E39" s="97" t="s">
        <v>111</v>
      </c>
      <c r="F39" s="103">
        <v>199</v>
      </c>
      <c r="G39" s="103">
        <v>105</v>
      </c>
      <c r="H39" s="98">
        <v>0.34539473684210525</v>
      </c>
      <c r="I39" s="103">
        <v>0</v>
      </c>
      <c r="J39" s="103">
        <v>304</v>
      </c>
      <c r="K39" s="68" t="s">
        <v>51</v>
      </c>
    </row>
    <row r="40" spans="2:11" ht="15">
      <c r="B40" s="52" t="s">
        <v>112</v>
      </c>
      <c r="C40" s="100" t="s">
        <v>28</v>
      </c>
      <c r="D40" s="100" t="s">
        <v>346</v>
      </c>
      <c r="E40" s="97" t="s">
        <v>113</v>
      </c>
      <c r="F40" s="103">
        <v>26</v>
      </c>
      <c r="G40" s="103">
        <v>293</v>
      </c>
      <c r="H40" s="98">
        <v>0.91849529780564265</v>
      </c>
      <c r="I40" s="103">
        <v>1</v>
      </c>
      <c r="J40" s="103">
        <v>320</v>
      </c>
      <c r="K40" s="68" t="s">
        <v>51</v>
      </c>
    </row>
    <row r="41" spans="2:11" ht="15">
      <c r="B41" s="52" t="s">
        <v>114</v>
      </c>
      <c r="C41" s="100" t="s">
        <v>28</v>
      </c>
      <c r="D41" s="100" t="s">
        <v>346</v>
      </c>
      <c r="E41" s="97" t="s">
        <v>115</v>
      </c>
      <c r="F41" s="103">
        <v>101</v>
      </c>
      <c r="G41" s="103">
        <v>81</v>
      </c>
      <c r="H41" s="98">
        <v>0.44505494505494503</v>
      </c>
      <c r="I41" s="103">
        <v>0</v>
      </c>
      <c r="J41" s="103">
        <v>182</v>
      </c>
      <c r="K41" s="68" t="s">
        <v>56</v>
      </c>
    </row>
    <row r="42" spans="2:11" ht="15">
      <c r="B42" s="52" t="s">
        <v>116</v>
      </c>
      <c r="C42" s="100" t="s">
        <v>28</v>
      </c>
      <c r="D42" s="100" t="s">
        <v>346</v>
      </c>
      <c r="E42" s="97" t="s">
        <v>117</v>
      </c>
      <c r="F42" s="103">
        <v>100</v>
      </c>
      <c r="G42" s="103">
        <v>84</v>
      </c>
      <c r="H42" s="98">
        <v>0.45652173913043476</v>
      </c>
      <c r="I42" s="103">
        <v>0</v>
      </c>
      <c r="J42" s="103">
        <v>184</v>
      </c>
      <c r="K42" s="68" t="s">
        <v>56</v>
      </c>
    </row>
    <row r="43" spans="2:11" ht="15">
      <c r="B43" s="52" t="s">
        <v>118</v>
      </c>
      <c r="C43" s="100" t="s">
        <v>28</v>
      </c>
      <c r="D43" s="100" t="s">
        <v>346</v>
      </c>
      <c r="E43" s="97" t="s">
        <v>119</v>
      </c>
      <c r="F43" s="103">
        <v>200</v>
      </c>
      <c r="G43" s="103">
        <v>136</v>
      </c>
      <c r="H43" s="98">
        <v>0.40476190476190477</v>
      </c>
      <c r="I43" s="103">
        <v>0</v>
      </c>
      <c r="J43" s="103">
        <v>336</v>
      </c>
      <c r="K43" s="68" t="s">
        <v>56</v>
      </c>
    </row>
    <row r="44" spans="2:11" ht="15">
      <c r="B44" s="52" t="s">
        <v>120</v>
      </c>
      <c r="C44" s="100" t="s">
        <v>28</v>
      </c>
      <c r="D44" s="100" t="s">
        <v>346</v>
      </c>
      <c r="E44" s="97" t="s">
        <v>121</v>
      </c>
      <c r="F44" s="103">
        <v>140</v>
      </c>
      <c r="G44" s="103">
        <v>100</v>
      </c>
      <c r="H44" s="98">
        <v>0.41666666666666669</v>
      </c>
      <c r="I44" s="103">
        <v>0</v>
      </c>
      <c r="J44" s="103">
        <v>240</v>
      </c>
      <c r="K44" s="68" t="s">
        <v>56</v>
      </c>
    </row>
    <row r="45" spans="2:11" ht="15">
      <c r="B45" s="52" t="s">
        <v>122</v>
      </c>
      <c r="C45" s="100" t="s">
        <v>28</v>
      </c>
      <c r="D45" s="100" t="s">
        <v>346</v>
      </c>
      <c r="E45" s="97" t="s">
        <v>123</v>
      </c>
      <c r="F45" s="103">
        <v>294</v>
      </c>
      <c r="G45" s="103">
        <v>18</v>
      </c>
      <c r="H45" s="98">
        <v>5.7692307692307696E-2</v>
      </c>
      <c r="I45" s="103">
        <v>0</v>
      </c>
      <c r="J45" s="103">
        <v>312</v>
      </c>
      <c r="K45" s="68" t="s">
        <v>56</v>
      </c>
    </row>
    <row r="46" spans="2:11" ht="15">
      <c r="B46" s="52" t="s">
        <v>124</v>
      </c>
      <c r="C46" s="100" t="s">
        <v>28</v>
      </c>
      <c r="D46" s="100" t="s">
        <v>346</v>
      </c>
      <c r="E46" s="97" t="s">
        <v>125</v>
      </c>
      <c r="F46" s="103">
        <v>210</v>
      </c>
      <c r="G46" s="103">
        <v>30</v>
      </c>
      <c r="H46" s="98">
        <v>0.125</v>
      </c>
      <c r="I46" s="103">
        <v>0</v>
      </c>
      <c r="J46" s="103">
        <v>240</v>
      </c>
      <c r="K46" s="68" t="s">
        <v>56</v>
      </c>
    </row>
    <row r="47" spans="2:11" ht="15">
      <c r="B47" s="52" t="s">
        <v>126</v>
      </c>
      <c r="C47" s="100" t="s">
        <v>28</v>
      </c>
      <c r="D47" s="100" t="s">
        <v>346</v>
      </c>
      <c r="E47" s="97" t="s">
        <v>127</v>
      </c>
      <c r="F47" s="103">
        <v>91</v>
      </c>
      <c r="G47" s="103">
        <v>29</v>
      </c>
      <c r="H47" s="98">
        <v>0.24166666666666667</v>
      </c>
      <c r="I47" s="103">
        <v>0</v>
      </c>
      <c r="J47" s="103">
        <v>120</v>
      </c>
      <c r="K47" s="68" t="s">
        <v>56</v>
      </c>
    </row>
    <row r="48" spans="2:11" ht="15">
      <c r="B48" s="52" t="s">
        <v>128</v>
      </c>
      <c r="C48" s="100" t="s">
        <v>28</v>
      </c>
      <c r="D48" s="100" t="s">
        <v>346</v>
      </c>
      <c r="E48" s="97" t="s">
        <v>129</v>
      </c>
      <c r="F48" s="103">
        <v>129</v>
      </c>
      <c r="G48" s="103">
        <v>87</v>
      </c>
      <c r="H48" s="98">
        <v>0.40277777777777779</v>
      </c>
      <c r="I48" s="103">
        <v>0</v>
      </c>
      <c r="J48" s="103">
        <v>216</v>
      </c>
      <c r="K48" s="68" t="s">
        <v>56</v>
      </c>
    </row>
    <row r="49" spans="2:11" ht="15">
      <c r="B49" s="52" t="s">
        <v>130</v>
      </c>
      <c r="C49" s="100" t="s">
        <v>28</v>
      </c>
      <c r="D49" s="100" t="s">
        <v>346</v>
      </c>
      <c r="E49" s="97" t="s">
        <v>131</v>
      </c>
      <c r="F49" s="103">
        <v>198</v>
      </c>
      <c r="G49" s="103">
        <v>138</v>
      </c>
      <c r="H49" s="98">
        <v>0.4107142857142857</v>
      </c>
      <c r="I49" s="103">
        <v>0</v>
      </c>
      <c r="J49" s="103">
        <v>336</v>
      </c>
      <c r="K49" s="68" t="s">
        <v>56</v>
      </c>
    </row>
    <row r="50" spans="2:11" ht="15">
      <c r="B50" s="52" t="s">
        <v>132</v>
      </c>
      <c r="C50" s="100" t="s">
        <v>28</v>
      </c>
      <c r="D50" s="100" t="s">
        <v>346</v>
      </c>
      <c r="E50" s="97" t="s">
        <v>133</v>
      </c>
      <c r="F50" s="103">
        <v>139</v>
      </c>
      <c r="G50" s="103">
        <v>98</v>
      </c>
      <c r="H50" s="98">
        <v>0.41350210970464135</v>
      </c>
      <c r="I50" s="103">
        <v>1</v>
      </c>
      <c r="J50" s="103">
        <v>238</v>
      </c>
      <c r="K50" s="68" t="s">
        <v>56</v>
      </c>
    </row>
    <row r="51" spans="2:11" ht="15">
      <c r="B51" s="52" t="s">
        <v>134</v>
      </c>
      <c r="C51" s="100" t="s">
        <v>28</v>
      </c>
      <c r="D51" s="100" t="s">
        <v>346</v>
      </c>
      <c r="E51" s="97" t="s">
        <v>135</v>
      </c>
      <c r="F51" s="103">
        <v>292</v>
      </c>
      <c r="G51" s="103">
        <v>20</v>
      </c>
      <c r="H51" s="98">
        <v>6.4102564102564097E-2</v>
      </c>
      <c r="I51" s="103">
        <v>0</v>
      </c>
      <c r="J51" s="103">
        <v>312</v>
      </c>
      <c r="K51" s="68" t="s">
        <v>56</v>
      </c>
    </row>
    <row r="52" spans="2:11" ht="15">
      <c r="B52" s="52" t="s">
        <v>136</v>
      </c>
      <c r="C52" s="100" t="s">
        <v>28</v>
      </c>
      <c r="D52" s="100" t="s">
        <v>346</v>
      </c>
      <c r="E52" s="97" t="s">
        <v>137</v>
      </c>
      <c r="F52" s="103">
        <v>211</v>
      </c>
      <c r="G52" s="103">
        <v>30</v>
      </c>
      <c r="H52" s="98">
        <v>0.12448132780082988</v>
      </c>
      <c r="I52" s="103">
        <v>0</v>
      </c>
      <c r="J52" s="103">
        <v>241</v>
      </c>
      <c r="K52" s="68" t="s">
        <v>56</v>
      </c>
    </row>
    <row r="53" spans="2:11" ht="15">
      <c r="B53" s="52" t="s">
        <v>138</v>
      </c>
      <c r="C53" s="100" t="s">
        <v>28</v>
      </c>
      <c r="D53" s="100" t="s">
        <v>346</v>
      </c>
      <c r="E53" s="97" t="s">
        <v>139</v>
      </c>
      <c r="F53" s="103">
        <v>91</v>
      </c>
      <c r="G53" s="103">
        <v>29</v>
      </c>
      <c r="H53" s="98">
        <v>0.24166666666666667</v>
      </c>
      <c r="I53" s="103">
        <v>0</v>
      </c>
      <c r="J53" s="103">
        <v>120</v>
      </c>
      <c r="K53" s="68" t="s">
        <v>56</v>
      </c>
    </row>
    <row r="54" spans="2:11" ht="15">
      <c r="B54" s="52" t="s">
        <v>140</v>
      </c>
      <c r="C54" s="100" t="s">
        <v>28</v>
      </c>
      <c r="D54" s="100" t="s">
        <v>346</v>
      </c>
      <c r="E54" s="97" t="s">
        <v>141</v>
      </c>
      <c r="F54" s="103">
        <v>129</v>
      </c>
      <c r="G54" s="103">
        <v>87</v>
      </c>
      <c r="H54" s="98">
        <v>0.40277777777777779</v>
      </c>
      <c r="I54" s="103">
        <v>0</v>
      </c>
      <c r="J54" s="103">
        <v>216</v>
      </c>
      <c r="K54" s="68" t="s">
        <v>56</v>
      </c>
    </row>
    <row r="55" spans="2:11" ht="15">
      <c r="B55" s="52" t="s">
        <v>142</v>
      </c>
      <c r="C55" s="100" t="s">
        <v>28</v>
      </c>
      <c r="D55" s="100" t="s">
        <v>346</v>
      </c>
      <c r="E55" s="97" t="s">
        <v>143</v>
      </c>
      <c r="F55" s="103">
        <v>125</v>
      </c>
      <c r="G55" s="103">
        <v>115</v>
      </c>
      <c r="H55" s="98">
        <v>0.47916666666666669</v>
      </c>
      <c r="I55" s="103">
        <v>0</v>
      </c>
      <c r="J55" s="103">
        <v>240</v>
      </c>
      <c r="K55" s="68" t="s">
        <v>56</v>
      </c>
    </row>
    <row r="56" spans="2:11" ht="15">
      <c r="B56" s="52" t="s">
        <v>144</v>
      </c>
      <c r="C56" s="100" t="s">
        <v>28</v>
      </c>
      <c r="D56" s="100" t="s">
        <v>346</v>
      </c>
      <c r="E56" s="97" t="s">
        <v>145</v>
      </c>
      <c r="F56" s="103">
        <v>140</v>
      </c>
      <c r="G56" s="103">
        <v>76</v>
      </c>
      <c r="H56" s="98">
        <v>0.35185185185185186</v>
      </c>
      <c r="I56" s="103">
        <v>0</v>
      </c>
      <c r="J56" s="103">
        <v>216</v>
      </c>
      <c r="K56" s="68" t="s">
        <v>56</v>
      </c>
    </row>
    <row r="57" spans="2:11" ht="15">
      <c r="B57" s="52" t="s">
        <v>146</v>
      </c>
      <c r="C57" s="100" t="s">
        <v>28</v>
      </c>
      <c r="D57" s="100" t="s">
        <v>346</v>
      </c>
      <c r="E57" s="97" t="s">
        <v>147</v>
      </c>
      <c r="F57" s="103">
        <v>241</v>
      </c>
      <c r="G57" s="103">
        <v>22</v>
      </c>
      <c r="H57" s="98">
        <v>8.3650190114068435E-2</v>
      </c>
      <c r="I57" s="103">
        <v>1</v>
      </c>
      <c r="J57" s="103">
        <v>264</v>
      </c>
      <c r="K57" s="68" t="s">
        <v>56</v>
      </c>
    </row>
    <row r="58" spans="2:11" ht="15">
      <c r="B58" s="52" t="s">
        <v>148</v>
      </c>
      <c r="C58" s="100" t="s">
        <v>28</v>
      </c>
      <c r="D58" s="100" t="s">
        <v>346</v>
      </c>
      <c r="E58" s="97" t="s">
        <v>149</v>
      </c>
      <c r="F58" s="103">
        <v>124</v>
      </c>
      <c r="G58" s="103">
        <v>116</v>
      </c>
      <c r="H58" s="98">
        <v>0.48333333333333334</v>
      </c>
      <c r="I58" s="103">
        <v>0</v>
      </c>
      <c r="J58" s="103">
        <v>240</v>
      </c>
      <c r="K58" s="68" t="s">
        <v>56</v>
      </c>
    </row>
    <row r="59" spans="2:11" ht="15">
      <c r="B59" s="52" t="s">
        <v>150</v>
      </c>
      <c r="C59" s="100" t="s">
        <v>28</v>
      </c>
      <c r="D59" s="100" t="s">
        <v>346</v>
      </c>
      <c r="E59" s="97" t="s">
        <v>151</v>
      </c>
      <c r="F59" s="103">
        <v>139</v>
      </c>
      <c r="G59" s="103">
        <v>77</v>
      </c>
      <c r="H59" s="98">
        <v>0.35648148148148145</v>
      </c>
      <c r="I59" s="103">
        <v>0</v>
      </c>
      <c r="J59" s="103">
        <v>216</v>
      </c>
      <c r="K59" s="68" t="s">
        <v>56</v>
      </c>
    </row>
    <row r="60" spans="2:11" ht="15">
      <c r="B60" s="52" t="s">
        <v>152</v>
      </c>
      <c r="C60" s="100" t="s">
        <v>28</v>
      </c>
      <c r="D60" s="100" t="s">
        <v>346</v>
      </c>
      <c r="E60" s="97" t="s">
        <v>153</v>
      </c>
      <c r="F60" s="103">
        <v>243</v>
      </c>
      <c r="G60" s="103">
        <v>21</v>
      </c>
      <c r="H60" s="98">
        <v>7.9545454545454544E-2</v>
      </c>
      <c r="I60" s="103">
        <v>0</v>
      </c>
      <c r="J60" s="103">
        <v>264</v>
      </c>
      <c r="K60" s="68" t="s">
        <v>56</v>
      </c>
    </row>
    <row r="61" spans="2:11" ht="15">
      <c r="B61" s="52" t="s">
        <v>154</v>
      </c>
      <c r="C61" s="100" t="s">
        <v>28</v>
      </c>
      <c r="D61" s="100" t="s">
        <v>346</v>
      </c>
      <c r="E61" s="97" t="s">
        <v>155</v>
      </c>
      <c r="F61" s="103">
        <v>66</v>
      </c>
      <c r="G61" s="103">
        <v>94</v>
      </c>
      <c r="H61" s="98">
        <v>0.58750000000000002</v>
      </c>
      <c r="I61" s="103">
        <v>0</v>
      </c>
      <c r="J61" s="103">
        <v>160</v>
      </c>
      <c r="K61" s="68" t="s">
        <v>56</v>
      </c>
    </row>
    <row r="62" spans="2:11" ht="15">
      <c r="B62" s="52" t="s">
        <v>156</v>
      </c>
      <c r="C62" s="100" t="s">
        <v>28</v>
      </c>
      <c r="D62" s="100" t="s">
        <v>346</v>
      </c>
      <c r="E62" s="97" t="s">
        <v>157</v>
      </c>
      <c r="F62" s="103">
        <v>65</v>
      </c>
      <c r="G62" s="103">
        <v>95</v>
      </c>
      <c r="H62" s="98">
        <v>0.59375</v>
      </c>
      <c r="I62" s="103">
        <v>0</v>
      </c>
      <c r="J62" s="103">
        <v>160</v>
      </c>
      <c r="K62" s="68" t="s">
        <v>56</v>
      </c>
    </row>
    <row r="63" spans="2:11" ht="15">
      <c r="B63" s="52" t="s">
        <v>158</v>
      </c>
      <c r="C63" s="100" t="s">
        <v>28</v>
      </c>
      <c r="D63" s="100" t="s">
        <v>347</v>
      </c>
      <c r="E63" s="97" t="s">
        <v>159</v>
      </c>
      <c r="F63" s="103">
        <v>69</v>
      </c>
      <c r="G63" s="103">
        <v>111</v>
      </c>
      <c r="H63" s="98">
        <v>0.6166666666666667</v>
      </c>
      <c r="I63" s="103">
        <v>0</v>
      </c>
      <c r="J63" s="103">
        <v>180</v>
      </c>
      <c r="K63" s="68" t="s">
        <v>70</v>
      </c>
    </row>
    <row r="64" spans="2:11" ht="15.75" thickBot="1">
      <c r="B64" s="55" t="s">
        <v>160</v>
      </c>
      <c r="C64" s="65" t="s">
        <v>28</v>
      </c>
      <c r="D64" s="65" t="s">
        <v>347</v>
      </c>
      <c r="E64" s="61" t="s">
        <v>161</v>
      </c>
      <c r="F64" s="70">
        <v>66</v>
      </c>
      <c r="G64" s="70">
        <v>113</v>
      </c>
      <c r="H64" s="66">
        <v>0.63128491620111726</v>
      </c>
      <c r="I64" s="70">
        <v>1</v>
      </c>
      <c r="J64" s="70">
        <v>180</v>
      </c>
      <c r="K64" s="67" t="s">
        <v>70</v>
      </c>
    </row>
    <row r="65" spans="2:11" ht="21" customHeight="1">
      <c r="B65" s="160" t="s">
        <v>8</v>
      </c>
      <c r="C65" s="161"/>
      <c r="D65" s="161"/>
      <c r="E65" s="122"/>
      <c r="F65" s="162" t="s">
        <v>4</v>
      </c>
      <c r="G65" s="162"/>
      <c r="H65" s="162"/>
      <c r="I65" s="162"/>
      <c r="J65" s="163"/>
      <c r="K65" s="127" t="s">
        <v>15</v>
      </c>
    </row>
    <row r="66" spans="2:11" ht="15">
      <c r="B66" s="46" t="s">
        <v>162</v>
      </c>
      <c r="C66" s="80" t="s">
        <v>14</v>
      </c>
      <c r="D66" s="80" t="s">
        <v>74</v>
      </c>
      <c r="E66" s="84" t="s">
        <v>163</v>
      </c>
      <c r="F66" s="69">
        <v>52</v>
      </c>
      <c r="G66" s="69">
        <v>44</v>
      </c>
      <c r="H66" s="64">
        <v>0.45833333333333331</v>
      </c>
      <c r="I66" s="69">
        <v>0</v>
      </c>
      <c r="J66" s="69">
        <v>96</v>
      </c>
      <c r="K66" s="74" t="s">
        <v>76</v>
      </c>
    </row>
    <row r="67" spans="2:11" ht="15">
      <c r="B67" s="46" t="s">
        <v>164</v>
      </c>
      <c r="C67" s="80" t="s">
        <v>14</v>
      </c>
      <c r="D67" s="80" t="s">
        <v>74</v>
      </c>
      <c r="E67" s="84" t="s">
        <v>165</v>
      </c>
      <c r="F67" s="69">
        <v>51</v>
      </c>
      <c r="G67" s="69">
        <v>45</v>
      </c>
      <c r="H67" s="64">
        <v>0.46875</v>
      </c>
      <c r="I67" s="69">
        <v>0</v>
      </c>
      <c r="J67" s="69">
        <v>96</v>
      </c>
      <c r="K67" s="74" t="s">
        <v>76</v>
      </c>
    </row>
    <row r="68" spans="2:11" ht="15">
      <c r="B68" s="46" t="s">
        <v>166</v>
      </c>
      <c r="C68" s="80" t="s">
        <v>14</v>
      </c>
      <c r="D68" s="80" t="s">
        <v>74</v>
      </c>
      <c r="E68" s="84" t="s">
        <v>167</v>
      </c>
      <c r="F68" s="69">
        <v>36</v>
      </c>
      <c r="G68" s="69">
        <v>68</v>
      </c>
      <c r="H68" s="64">
        <v>0.65384615384615385</v>
      </c>
      <c r="I68" s="69">
        <v>0</v>
      </c>
      <c r="J68" s="69">
        <v>104</v>
      </c>
      <c r="K68" s="73" t="s">
        <v>81</v>
      </c>
    </row>
    <row r="69" spans="2:11" ht="15">
      <c r="B69" s="46" t="s">
        <v>168</v>
      </c>
      <c r="C69" s="80" t="s">
        <v>14</v>
      </c>
      <c r="D69" s="80" t="s">
        <v>74</v>
      </c>
      <c r="E69" s="84" t="s">
        <v>169</v>
      </c>
      <c r="F69" s="69">
        <v>36</v>
      </c>
      <c r="G69" s="69">
        <v>68</v>
      </c>
      <c r="H69" s="64">
        <v>0.65384615384615385</v>
      </c>
      <c r="I69" s="69">
        <v>0</v>
      </c>
      <c r="J69" s="69">
        <v>104</v>
      </c>
      <c r="K69" s="73" t="s">
        <v>81</v>
      </c>
    </row>
    <row r="70" spans="2:11" ht="15">
      <c r="B70" s="46" t="s">
        <v>170</v>
      </c>
      <c r="C70" s="80" t="s">
        <v>14</v>
      </c>
      <c r="D70" s="80" t="s">
        <v>74</v>
      </c>
      <c r="E70" s="84" t="s">
        <v>171</v>
      </c>
      <c r="F70" s="69">
        <v>19</v>
      </c>
      <c r="G70" s="69">
        <v>85</v>
      </c>
      <c r="H70" s="64">
        <v>0.81730769230769229</v>
      </c>
      <c r="I70" s="69">
        <v>0</v>
      </c>
      <c r="J70" s="69">
        <v>104</v>
      </c>
      <c r="K70" s="73" t="s">
        <v>81</v>
      </c>
    </row>
    <row r="71" spans="2:11" ht="15">
      <c r="B71" s="46" t="s">
        <v>172</v>
      </c>
      <c r="C71" s="80" t="s">
        <v>14</v>
      </c>
      <c r="D71" s="80" t="s">
        <v>74</v>
      </c>
      <c r="E71" s="84" t="s">
        <v>173</v>
      </c>
      <c r="F71" s="69">
        <v>18</v>
      </c>
      <c r="G71" s="69">
        <v>86</v>
      </c>
      <c r="H71" s="64">
        <v>0.82692307692307687</v>
      </c>
      <c r="I71" s="69">
        <v>0</v>
      </c>
      <c r="J71" s="69">
        <v>104</v>
      </c>
      <c r="K71" s="73" t="s">
        <v>81</v>
      </c>
    </row>
    <row r="72" spans="2:11" ht="15">
      <c r="B72" s="78" t="s">
        <v>174</v>
      </c>
      <c r="C72" s="81" t="s">
        <v>14</v>
      </c>
      <c r="D72" s="81" t="s">
        <v>74</v>
      </c>
      <c r="E72" s="83" t="s">
        <v>175</v>
      </c>
      <c r="F72" s="69">
        <v>105</v>
      </c>
      <c r="G72" s="69">
        <v>35</v>
      </c>
      <c r="H72" s="64">
        <v>0.25</v>
      </c>
      <c r="I72" s="69">
        <v>0</v>
      </c>
      <c r="J72" s="69">
        <v>140</v>
      </c>
      <c r="K72" s="74" t="s">
        <v>76</v>
      </c>
    </row>
    <row r="73" spans="2:11" ht="15">
      <c r="B73" s="78" t="s">
        <v>176</v>
      </c>
      <c r="C73" s="81" t="s">
        <v>14</v>
      </c>
      <c r="D73" s="81" t="s">
        <v>74</v>
      </c>
      <c r="E73" s="83" t="s">
        <v>177</v>
      </c>
      <c r="F73" s="69">
        <v>88</v>
      </c>
      <c r="G73" s="69">
        <v>52</v>
      </c>
      <c r="H73" s="64">
        <v>0.37142857142857144</v>
      </c>
      <c r="I73" s="69">
        <v>0</v>
      </c>
      <c r="J73" s="69">
        <v>140</v>
      </c>
      <c r="K73" s="74" t="s">
        <v>76</v>
      </c>
    </row>
    <row r="74" spans="2:11" ht="15">
      <c r="B74" s="78" t="s">
        <v>178</v>
      </c>
      <c r="C74" s="81" t="s">
        <v>14</v>
      </c>
      <c r="D74" s="81" t="s">
        <v>74</v>
      </c>
      <c r="E74" s="83" t="s">
        <v>179</v>
      </c>
      <c r="F74" s="69">
        <v>16</v>
      </c>
      <c r="G74" s="69">
        <v>124</v>
      </c>
      <c r="H74" s="64">
        <v>0.88571428571428568</v>
      </c>
      <c r="I74" s="69">
        <v>0</v>
      </c>
      <c r="J74" s="69">
        <v>140</v>
      </c>
      <c r="K74" s="73" t="s">
        <v>81</v>
      </c>
    </row>
    <row r="75" spans="2:11" ht="15">
      <c r="B75" s="78" t="s">
        <v>180</v>
      </c>
      <c r="C75" s="81" t="s">
        <v>14</v>
      </c>
      <c r="D75" s="81" t="s">
        <v>74</v>
      </c>
      <c r="E75" s="75" t="s">
        <v>181</v>
      </c>
      <c r="F75" s="69">
        <v>17</v>
      </c>
      <c r="G75" s="69">
        <v>123</v>
      </c>
      <c r="H75" s="64">
        <v>0.87857142857142856</v>
      </c>
      <c r="I75" s="69">
        <v>0</v>
      </c>
      <c r="J75" s="69">
        <v>140</v>
      </c>
      <c r="K75" s="73" t="s">
        <v>81</v>
      </c>
    </row>
    <row r="76" spans="2:11" ht="15">
      <c r="B76" s="78" t="s">
        <v>182</v>
      </c>
      <c r="C76" s="81" t="s">
        <v>14</v>
      </c>
      <c r="D76" s="81" t="s">
        <v>74</v>
      </c>
      <c r="E76" s="83" t="s">
        <v>183</v>
      </c>
      <c r="F76" s="69">
        <v>119</v>
      </c>
      <c r="G76" s="69">
        <v>21</v>
      </c>
      <c r="H76" s="64">
        <v>0.15</v>
      </c>
      <c r="I76" s="69">
        <v>0</v>
      </c>
      <c r="J76" s="69">
        <v>140</v>
      </c>
      <c r="K76" s="74" t="s">
        <v>76</v>
      </c>
    </row>
    <row r="77" spans="2:11" ht="15">
      <c r="B77" s="78" t="s">
        <v>184</v>
      </c>
      <c r="C77" s="81" t="s">
        <v>14</v>
      </c>
      <c r="D77" s="81" t="s">
        <v>74</v>
      </c>
      <c r="E77" s="83" t="s">
        <v>185</v>
      </c>
      <c r="F77" s="69">
        <v>131</v>
      </c>
      <c r="G77" s="69">
        <v>9</v>
      </c>
      <c r="H77" s="64">
        <v>6.4285714285714279E-2</v>
      </c>
      <c r="I77" s="69">
        <v>0</v>
      </c>
      <c r="J77" s="69">
        <v>140</v>
      </c>
      <c r="K77" s="74" t="s">
        <v>76</v>
      </c>
    </row>
    <row r="78" spans="2:11" ht="15">
      <c r="B78" s="46" t="s">
        <v>186</v>
      </c>
      <c r="C78" s="80" t="s">
        <v>14</v>
      </c>
      <c r="D78" s="80" t="s">
        <v>74</v>
      </c>
      <c r="E78" s="84" t="s">
        <v>187</v>
      </c>
      <c r="F78" s="69">
        <v>43</v>
      </c>
      <c r="G78" s="69">
        <v>85</v>
      </c>
      <c r="H78" s="64">
        <v>0.6640625</v>
      </c>
      <c r="I78" s="69">
        <v>0</v>
      </c>
      <c r="J78" s="69">
        <v>128</v>
      </c>
      <c r="K78" s="73" t="s">
        <v>81</v>
      </c>
    </row>
    <row r="79" spans="2:11" ht="15">
      <c r="B79" s="46" t="s">
        <v>188</v>
      </c>
      <c r="C79" s="80" t="s">
        <v>14</v>
      </c>
      <c r="D79" s="80" t="s">
        <v>74</v>
      </c>
      <c r="E79" s="84" t="s">
        <v>189</v>
      </c>
      <c r="F79" s="69">
        <v>43</v>
      </c>
      <c r="G79" s="69">
        <v>85</v>
      </c>
      <c r="H79" s="64">
        <v>0.6640625</v>
      </c>
      <c r="I79" s="69">
        <v>0</v>
      </c>
      <c r="J79" s="69">
        <v>128</v>
      </c>
      <c r="K79" s="73" t="s">
        <v>81</v>
      </c>
    </row>
    <row r="80" spans="2:11" ht="15">
      <c r="B80" s="46" t="s">
        <v>190</v>
      </c>
      <c r="C80" s="80" t="s">
        <v>14</v>
      </c>
      <c r="D80" s="80" t="s">
        <v>74</v>
      </c>
      <c r="E80" s="84" t="s">
        <v>191</v>
      </c>
      <c r="F80" s="69">
        <v>55</v>
      </c>
      <c r="G80" s="69">
        <v>73</v>
      </c>
      <c r="H80" s="64">
        <v>0.5703125</v>
      </c>
      <c r="I80" s="69">
        <v>0</v>
      </c>
      <c r="J80" s="69">
        <v>128</v>
      </c>
      <c r="K80" s="73" t="s">
        <v>81</v>
      </c>
    </row>
    <row r="81" spans="2:11" ht="15">
      <c r="B81" s="46" t="s">
        <v>192</v>
      </c>
      <c r="C81" s="80" t="s">
        <v>14</v>
      </c>
      <c r="D81" s="80" t="s">
        <v>74</v>
      </c>
      <c r="E81" s="84" t="s">
        <v>193</v>
      </c>
      <c r="F81" s="69">
        <v>55</v>
      </c>
      <c r="G81" s="69">
        <v>73</v>
      </c>
      <c r="H81" s="64">
        <v>0.5703125</v>
      </c>
      <c r="I81" s="69">
        <v>0</v>
      </c>
      <c r="J81" s="69">
        <v>128</v>
      </c>
      <c r="K81" s="73" t="s">
        <v>81</v>
      </c>
    </row>
    <row r="82" spans="2:11" ht="15">
      <c r="B82" s="46" t="s">
        <v>194</v>
      </c>
      <c r="C82" s="80" t="s">
        <v>14</v>
      </c>
      <c r="D82" s="80" t="s">
        <v>74</v>
      </c>
      <c r="E82" s="84" t="s">
        <v>195</v>
      </c>
      <c r="F82" s="69">
        <v>16</v>
      </c>
      <c r="G82" s="69">
        <v>112</v>
      </c>
      <c r="H82" s="64">
        <v>0.875</v>
      </c>
      <c r="I82" s="69">
        <v>0</v>
      </c>
      <c r="J82" s="69">
        <v>128</v>
      </c>
      <c r="K82" s="73" t="s">
        <v>81</v>
      </c>
    </row>
    <row r="83" spans="2:11" ht="15">
      <c r="B83" s="46" t="s">
        <v>196</v>
      </c>
      <c r="C83" s="80" t="s">
        <v>14</v>
      </c>
      <c r="D83" s="80" t="s">
        <v>74</v>
      </c>
      <c r="E83" s="84" t="s">
        <v>197</v>
      </c>
      <c r="F83" s="69">
        <v>16</v>
      </c>
      <c r="G83" s="69">
        <v>112</v>
      </c>
      <c r="H83" s="64">
        <v>0.875</v>
      </c>
      <c r="I83" s="69">
        <v>0</v>
      </c>
      <c r="J83" s="69">
        <v>128</v>
      </c>
      <c r="K83" s="73" t="s">
        <v>81</v>
      </c>
    </row>
    <row r="84" spans="2:11" ht="15">
      <c r="B84" s="46" t="s">
        <v>198</v>
      </c>
      <c r="C84" s="82" t="s">
        <v>85</v>
      </c>
      <c r="D84" s="80" t="s">
        <v>74</v>
      </c>
      <c r="E84" s="80" t="s">
        <v>199</v>
      </c>
      <c r="F84" s="69"/>
      <c r="G84" s="69"/>
      <c r="H84" s="64"/>
      <c r="I84" s="69">
        <v>0</v>
      </c>
      <c r="J84" s="69"/>
      <c r="K84" s="120" t="s">
        <v>345</v>
      </c>
    </row>
    <row r="85" spans="2:11" ht="15">
      <c r="B85" s="46" t="s">
        <v>200</v>
      </c>
      <c r="C85" s="82" t="s">
        <v>85</v>
      </c>
      <c r="D85" s="80" t="s">
        <v>74</v>
      </c>
      <c r="E85" s="80" t="s">
        <v>201</v>
      </c>
      <c r="F85" s="69"/>
      <c r="G85" s="69"/>
      <c r="H85" s="64"/>
      <c r="I85" s="69">
        <v>0</v>
      </c>
      <c r="J85" s="69"/>
      <c r="K85" s="120" t="s">
        <v>345</v>
      </c>
    </row>
    <row r="86" spans="2:11" ht="15">
      <c r="B86" s="46" t="s">
        <v>202</v>
      </c>
      <c r="C86" s="82" t="s">
        <v>85</v>
      </c>
      <c r="D86" s="80" t="s">
        <v>74</v>
      </c>
      <c r="E86" s="80" t="s">
        <v>203</v>
      </c>
      <c r="F86" s="69"/>
      <c r="G86" s="69"/>
      <c r="H86" s="64"/>
      <c r="I86" s="69">
        <v>0</v>
      </c>
      <c r="J86" s="69"/>
      <c r="K86" s="120" t="s">
        <v>345</v>
      </c>
    </row>
    <row r="87" spans="2:11" ht="15.75" thickBot="1">
      <c r="B87" s="45" t="s">
        <v>204</v>
      </c>
      <c r="C87" s="44" t="s">
        <v>85</v>
      </c>
      <c r="D87" s="43" t="s">
        <v>74</v>
      </c>
      <c r="E87" s="43" t="s">
        <v>205</v>
      </c>
      <c r="F87" s="58"/>
      <c r="G87" s="58"/>
      <c r="H87" s="57"/>
      <c r="I87" s="58">
        <v>0</v>
      </c>
      <c r="J87" s="58"/>
      <c r="K87" s="120" t="s">
        <v>345</v>
      </c>
    </row>
    <row r="89" spans="2:11" ht="13.5" thickBot="1"/>
    <row r="90" spans="2:11" ht="21" thickBot="1">
      <c r="B90" s="149" t="s">
        <v>303</v>
      </c>
      <c r="C90" s="150"/>
      <c r="D90" s="150"/>
      <c r="E90" s="150"/>
      <c r="F90" s="150"/>
      <c r="G90" s="150"/>
      <c r="H90" s="150"/>
      <c r="I90" s="150"/>
      <c r="J90" s="150"/>
      <c r="K90" s="151"/>
    </row>
    <row r="91" spans="2:11" ht="21" thickBot="1">
      <c r="B91" s="155" t="s">
        <v>27</v>
      </c>
      <c r="C91" s="156"/>
      <c r="D91" s="156"/>
      <c r="E91" s="39"/>
      <c r="F91" s="157" t="s">
        <v>4</v>
      </c>
      <c r="G91" s="158"/>
      <c r="H91" s="158"/>
      <c r="I91" s="158"/>
      <c r="J91" s="159"/>
      <c r="K91" s="76"/>
    </row>
    <row r="92" spans="2:11" ht="27" thickTop="1" thickBot="1">
      <c r="B92" s="40" t="s">
        <v>9</v>
      </c>
      <c r="C92" s="41" t="s">
        <v>3</v>
      </c>
      <c r="D92" s="41" t="s">
        <v>1</v>
      </c>
      <c r="E92" s="41" t="s">
        <v>0</v>
      </c>
      <c r="F92" s="51" t="s">
        <v>10</v>
      </c>
      <c r="G92" s="51" t="s">
        <v>11</v>
      </c>
      <c r="H92" s="51" t="s">
        <v>2</v>
      </c>
      <c r="I92" s="51" t="s">
        <v>12</v>
      </c>
      <c r="J92" s="41" t="s">
        <v>13</v>
      </c>
      <c r="K92" s="51" t="s">
        <v>15</v>
      </c>
    </row>
    <row r="93" spans="2:11">
      <c r="B93" s="138" t="s">
        <v>207</v>
      </c>
      <c r="C93" s="126" t="s">
        <v>28</v>
      </c>
      <c r="D93" s="126" t="s">
        <v>346</v>
      </c>
      <c r="E93" s="126" t="s">
        <v>208</v>
      </c>
      <c r="F93" s="125">
        <v>134</v>
      </c>
      <c r="G93" s="125">
        <v>10</v>
      </c>
      <c r="H93" s="121">
        <v>6.9444444444444448E-2</v>
      </c>
      <c r="I93" s="135">
        <v>0</v>
      </c>
      <c r="J93" s="125">
        <v>144</v>
      </c>
      <c r="K93" s="54" t="s">
        <v>51</v>
      </c>
    </row>
    <row r="94" spans="2:11">
      <c r="B94" s="128" t="s">
        <v>209</v>
      </c>
      <c r="C94" s="140" t="s">
        <v>28</v>
      </c>
      <c r="D94" s="140" t="s">
        <v>346</v>
      </c>
      <c r="E94" s="140" t="s">
        <v>210</v>
      </c>
      <c r="F94" s="141">
        <v>130</v>
      </c>
      <c r="G94" s="141">
        <v>14</v>
      </c>
      <c r="H94" s="142">
        <v>9.7222222222222224E-2</v>
      </c>
      <c r="I94" s="143">
        <v>0</v>
      </c>
      <c r="J94" s="141">
        <v>144</v>
      </c>
      <c r="K94" s="68" t="s">
        <v>51</v>
      </c>
    </row>
    <row r="95" spans="2:11">
      <c r="B95" s="128" t="s">
        <v>211</v>
      </c>
      <c r="C95" s="140" t="s">
        <v>28</v>
      </c>
      <c r="D95" s="140" t="s">
        <v>346</v>
      </c>
      <c r="E95" s="140" t="s">
        <v>212</v>
      </c>
      <c r="F95" s="141">
        <v>113</v>
      </c>
      <c r="G95" s="141">
        <v>19</v>
      </c>
      <c r="H95" s="142">
        <v>0.14393939393939395</v>
      </c>
      <c r="I95" s="143">
        <v>0</v>
      </c>
      <c r="J95" s="141">
        <v>132</v>
      </c>
      <c r="K95" s="68" t="s">
        <v>51</v>
      </c>
    </row>
    <row r="96" spans="2:11">
      <c r="B96" s="128" t="s">
        <v>213</v>
      </c>
      <c r="C96" s="140" t="s">
        <v>28</v>
      </c>
      <c r="D96" s="140" t="s">
        <v>346</v>
      </c>
      <c r="E96" s="140" t="s">
        <v>214</v>
      </c>
      <c r="F96" s="141">
        <v>134</v>
      </c>
      <c r="G96" s="141">
        <v>9</v>
      </c>
      <c r="H96" s="142">
        <v>6.2937062937062943E-2</v>
      </c>
      <c r="I96" s="143">
        <v>1</v>
      </c>
      <c r="J96" s="141">
        <v>144</v>
      </c>
      <c r="K96" s="68" t="s">
        <v>51</v>
      </c>
    </row>
    <row r="97" spans="2:11">
      <c r="B97" s="128" t="s">
        <v>215</v>
      </c>
      <c r="C97" s="140" t="s">
        <v>28</v>
      </c>
      <c r="D97" s="140" t="s">
        <v>346</v>
      </c>
      <c r="E97" s="140" t="s">
        <v>216</v>
      </c>
      <c r="F97" s="141">
        <v>130</v>
      </c>
      <c r="G97" s="141">
        <v>14</v>
      </c>
      <c r="H97" s="142">
        <v>9.7222222222222224E-2</v>
      </c>
      <c r="I97" s="143">
        <v>0</v>
      </c>
      <c r="J97" s="141">
        <v>144</v>
      </c>
      <c r="K97" s="68" t="s">
        <v>51</v>
      </c>
    </row>
    <row r="98" spans="2:11">
      <c r="B98" s="128" t="s">
        <v>217</v>
      </c>
      <c r="C98" s="140" t="s">
        <v>28</v>
      </c>
      <c r="D98" s="140" t="s">
        <v>346</v>
      </c>
      <c r="E98" s="140" t="s">
        <v>218</v>
      </c>
      <c r="F98" s="141">
        <v>112</v>
      </c>
      <c r="G98" s="141">
        <v>20</v>
      </c>
      <c r="H98" s="142">
        <v>0.15151515151515152</v>
      </c>
      <c r="I98" s="143">
        <v>0</v>
      </c>
      <c r="J98" s="141">
        <v>132</v>
      </c>
      <c r="K98" s="68" t="s">
        <v>51</v>
      </c>
    </row>
    <row r="99" spans="2:11">
      <c r="B99" s="128" t="s">
        <v>219</v>
      </c>
      <c r="C99" s="140" t="s">
        <v>28</v>
      </c>
      <c r="D99" s="140" t="s">
        <v>346</v>
      </c>
      <c r="E99" s="140" t="s">
        <v>220</v>
      </c>
      <c r="F99" s="141">
        <v>78</v>
      </c>
      <c r="G99" s="141">
        <v>66</v>
      </c>
      <c r="H99" s="142">
        <v>0.45833333333333331</v>
      </c>
      <c r="I99" s="143">
        <v>0</v>
      </c>
      <c r="J99" s="141">
        <v>144</v>
      </c>
      <c r="K99" s="68" t="s">
        <v>51</v>
      </c>
    </row>
    <row r="100" spans="2:11">
      <c r="B100" s="128" t="s">
        <v>221</v>
      </c>
      <c r="C100" s="140" t="s">
        <v>28</v>
      </c>
      <c r="D100" s="140" t="s">
        <v>346</v>
      </c>
      <c r="E100" s="140" t="s">
        <v>222</v>
      </c>
      <c r="F100" s="141">
        <v>78</v>
      </c>
      <c r="G100" s="141">
        <v>66</v>
      </c>
      <c r="H100" s="142">
        <v>0.45833333333333331</v>
      </c>
      <c r="I100" s="143">
        <v>0</v>
      </c>
      <c r="J100" s="141">
        <v>144</v>
      </c>
      <c r="K100" s="68" t="s">
        <v>51</v>
      </c>
    </row>
    <row r="101" spans="2:11">
      <c r="B101" s="128" t="s">
        <v>223</v>
      </c>
      <c r="C101" s="140" t="s">
        <v>28</v>
      </c>
      <c r="D101" s="140" t="s">
        <v>346</v>
      </c>
      <c r="E101" s="140" t="s">
        <v>224</v>
      </c>
      <c r="F101" s="141">
        <v>103</v>
      </c>
      <c r="G101" s="141">
        <v>17</v>
      </c>
      <c r="H101" s="142">
        <v>0.14166666666666666</v>
      </c>
      <c r="I101" s="143">
        <v>0</v>
      </c>
      <c r="J101" s="141">
        <v>120</v>
      </c>
      <c r="K101" s="68" t="s">
        <v>45</v>
      </c>
    </row>
    <row r="102" spans="2:11">
      <c r="B102" s="128" t="s">
        <v>225</v>
      </c>
      <c r="C102" s="140" t="s">
        <v>28</v>
      </c>
      <c r="D102" s="140" t="s">
        <v>346</v>
      </c>
      <c r="E102" s="140" t="s">
        <v>226</v>
      </c>
      <c r="F102" s="141">
        <v>102</v>
      </c>
      <c r="G102" s="141">
        <v>18</v>
      </c>
      <c r="H102" s="142">
        <v>0.15</v>
      </c>
      <c r="I102" s="143">
        <v>0</v>
      </c>
      <c r="J102" s="141">
        <v>120</v>
      </c>
      <c r="K102" s="68" t="s">
        <v>45</v>
      </c>
    </row>
    <row r="103" spans="2:11">
      <c r="B103" s="128" t="s">
        <v>227</v>
      </c>
      <c r="C103" s="140" t="s">
        <v>28</v>
      </c>
      <c r="D103" s="140" t="s">
        <v>346</v>
      </c>
      <c r="E103" s="140" t="s">
        <v>228</v>
      </c>
      <c r="F103" s="141">
        <v>138</v>
      </c>
      <c r="G103" s="141">
        <v>214</v>
      </c>
      <c r="H103" s="142">
        <v>0.60795454545454541</v>
      </c>
      <c r="I103" s="143">
        <v>0</v>
      </c>
      <c r="J103" s="141">
        <v>352</v>
      </c>
      <c r="K103" s="68" t="s">
        <v>51</v>
      </c>
    </row>
    <row r="104" spans="2:11">
      <c r="B104" s="128" t="s">
        <v>229</v>
      </c>
      <c r="C104" s="140" t="s">
        <v>28</v>
      </c>
      <c r="D104" s="140" t="s">
        <v>346</v>
      </c>
      <c r="E104" s="140" t="s">
        <v>230</v>
      </c>
      <c r="F104" s="141">
        <v>138</v>
      </c>
      <c r="G104" s="141">
        <v>214</v>
      </c>
      <c r="H104" s="142">
        <v>0.60795454545454541</v>
      </c>
      <c r="I104" s="143">
        <v>0</v>
      </c>
      <c r="J104" s="141">
        <v>352</v>
      </c>
      <c r="K104" s="68" t="s">
        <v>51</v>
      </c>
    </row>
    <row r="105" spans="2:11">
      <c r="B105" s="128" t="s">
        <v>348</v>
      </c>
      <c r="C105" s="140" t="s">
        <v>28</v>
      </c>
      <c r="D105" s="140" t="s">
        <v>346</v>
      </c>
      <c r="E105" s="140" t="s">
        <v>349</v>
      </c>
      <c r="F105" s="141">
        <v>84</v>
      </c>
      <c r="G105" s="141">
        <v>172</v>
      </c>
      <c r="H105" s="142">
        <v>0.671875</v>
      </c>
      <c r="I105" s="143">
        <v>0</v>
      </c>
      <c r="J105" s="141">
        <v>256</v>
      </c>
      <c r="K105" s="68" t="s">
        <v>56</v>
      </c>
    </row>
    <row r="106" spans="2:11">
      <c r="B106" s="128" t="s">
        <v>350</v>
      </c>
      <c r="C106" s="140" t="s">
        <v>28</v>
      </c>
      <c r="D106" s="140" t="s">
        <v>346</v>
      </c>
      <c r="E106" s="140" t="s">
        <v>351</v>
      </c>
      <c r="F106" s="141">
        <v>85</v>
      </c>
      <c r="G106" s="141">
        <v>171</v>
      </c>
      <c r="H106" s="142">
        <v>0.66796875</v>
      </c>
      <c r="I106" s="143">
        <v>0</v>
      </c>
      <c r="J106" s="141">
        <v>256</v>
      </c>
      <c r="K106" s="68" t="s">
        <v>56</v>
      </c>
    </row>
    <row r="107" spans="2:11">
      <c r="B107" s="128" t="s">
        <v>231</v>
      </c>
      <c r="C107" s="140" t="s">
        <v>28</v>
      </c>
      <c r="D107" s="140" t="s">
        <v>346</v>
      </c>
      <c r="E107" s="140" t="s">
        <v>232</v>
      </c>
      <c r="F107" s="141">
        <v>166</v>
      </c>
      <c r="G107" s="141">
        <v>74</v>
      </c>
      <c r="H107" s="142">
        <v>0.30833333333333335</v>
      </c>
      <c r="I107" s="143">
        <v>0</v>
      </c>
      <c r="J107" s="141">
        <v>240</v>
      </c>
      <c r="K107" s="68" t="s">
        <v>56</v>
      </c>
    </row>
    <row r="108" spans="2:11">
      <c r="B108" s="128" t="s">
        <v>233</v>
      </c>
      <c r="C108" s="140" t="s">
        <v>28</v>
      </c>
      <c r="D108" s="140" t="s">
        <v>346</v>
      </c>
      <c r="E108" s="140" t="s">
        <v>234</v>
      </c>
      <c r="F108" s="141">
        <v>186</v>
      </c>
      <c r="G108" s="141">
        <v>78</v>
      </c>
      <c r="H108" s="142">
        <v>0.29545454545454547</v>
      </c>
      <c r="I108" s="143">
        <v>0</v>
      </c>
      <c r="J108" s="141">
        <v>264</v>
      </c>
      <c r="K108" s="68" t="s">
        <v>56</v>
      </c>
    </row>
    <row r="109" spans="2:11">
      <c r="B109" s="128" t="s">
        <v>235</v>
      </c>
      <c r="C109" s="140" t="s">
        <v>28</v>
      </c>
      <c r="D109" s="140" t="s">
        <v>346</v>
      </c>
      <c r="E109" s="140" t="s">
        <v>236</v>
      </c>
      <c r="F109" s="141">
        <v>107</v>
      </c>
      <c r="G109" s="141">
        <v>61</v>
      </c>
      <c r="H109" s="142">
        <v>0.36309523809523808</v>
      </c>
      <c r="I109" s="143">
        <v>0</v>
      </c>
      <c r="J109" s="141">
        <v>168</v>
      </c>
      <c r="K109" s="68" t="s">
        <v>56</v>
      </c>
    </row>
    <row r="110" spans="2:11">
      <c r="B110" s="128" t="s">
        <v>237</v>
      </c>
      <c r="C110" s="140" t="s">
        <v>28</v>
      </c>
      <c r="D110" s="140" t="s">
        <v>346</v>
      </c>
      <c r="E110" s="140" t="s">
        <v>238</v>
      </c>
      <c r="F110" s="141">
        <v>110</v>
      </c>
      <c r="G110" s="141">
        <v>82</v>
      </c>
      <c r="H110" s="142">
        <v>0.42708333333333331</v>
      </c>
      <c r="I110" s="143">
        <v>0</v>
      </c>
      <c r="J110" s="141">
        <v>192</v>
      </c>
      <c r="K110" s="68" t="s">
        <v>56</v>
      </c>
    </row>
    <row r="111" spans="2:11">
      <c r="B111" s="128" t="s">
        <v>239</v>
      </c>
      <c r="C111" s="140" t="s">
        <v>28</v>
      </c>
      <c r="D111" s="140" t="s">
        <v>346</v>
      </c>
      <c r="E111" s="140" t="s">
        <v>240</v>
      </c>
      <c r="F111" s="141">
        <v>171</v>
      </c>
      <c r="G111" s="141">
        <v>69</v>
      </c>
      <c r="H111" s="142">
        <v>0.28749999999999998</v>
      </c>
      <c r="I111" s="143">
        <v>0</v>
      </c>
      <c r="J111" s="141">
        <v>240</v>
      </c>
      <c r="K111" s="68" t="s">
        <v>56</v>
      </c>
    </row>
    <row r="112" spans="2:11">
      <c r="B112" s="128" t="s">
        <v>241</v>
      </c>
      <c r="C112" s="140" t="s">
        <v>28</v>
      </c>
      <c r="D112" s="140" t="s">
        <v>346</v>
      </c>
      <c r="E112" s="140" t="s">
        <v>242</v>
      </c>
      <c r="F112" s="141">
        <v>236</v>
      </c>
      <c r="G112" s="141">
        <v>100</v>
      </c>
      <c r="H112" s="142">
        <v>0.29761904761904762</v>
      </c>
      <c r="I112" s="143">
        <v>0</v>
      </c>
      <c r="J112" s="141">
        <v>336</v>
      </c>
      <c r="K112" s="68" t="s">
        <v>56</v>
      </c>
    </row>
    <row r="113" spans="2:11">
      <c r="B113" s="128" t="s">
        <v>243</v>
      </c>
      <c r="C113" s="140" t="s">
        <v>28</v>
      </c>
      <c r="D113" s="140" t="s">
        <v>346</v>
      </c>
      <c r="E113" s="140" t="s">
        <v>244</v>
      </c>
      <c r="F113" s="141">
        <v>222</v>
      </c>
      <c r="G113" s="141">
        <v>57</v>
      </c>
      <c r="H113" s="142">
        <v>0.20430107526881722</v>
      </c>
      <c r="I113" s="143">
        <v>1</v>
      </c>
      <c r="J113" s="141">
        <v>280</v>
      </c>
      <c r="K113" s="68" t="s">
        <v>56</v>
      </c>
    </row>
    <row r="114" spans="2:11">
      <c r="B114" s="128" t="s">
        <v>245</v>
      </c>
      <c r="C114" s="140" t="s">
        <v>28</v>
      </c>
      <c r="D114" s="140" t="s">
        <v>346</v>
      </c>
      <c r="E114" s="140" t="s">
        <v>246</v>
      </c>
      <c r="F114" s="141">
        <v>166</v>
      </c>
      <c r="G114" s="141">
        <v>74</v>
      </c>
      <c r="H114" s="142">
        <v>0.30833333333333335</v>
      </c>
      <c r="I114" s="143">
        <v>0</v>
      </c>
      <c r="J114" s="141">
        <v>240</v>
      </c>
      <c r="K114" s="68" t="s">
        <v>56</v>
      </c>
    </row>
    <row r="115" spans="2:11">
      <c r="B115" s="128" t="s">
        <v>247</v>
      </c>
      <c r="C115" s="140" t="s">
        <v>28</v>
      </c>
      <c r="D115" s="140" t="s">
        <v>346</v>
      </c>
      <c r="E115" s="140" t="s">
        <v>248</v>
      </c>
      <c r="F115" s="141">
        <v>186</v>
      </c>
      <c r="G115" s="141">
        <v>78</v>
      </c>
      <c r="H115" s="142">
        <v>0.29545454545454547</v>
      </c>
      <c r="I115" s="143">
        <v>0</v>
      </c>
      <c r="J115" s="141">
        <v>264</v>
      </c>
      <c r="K115" s="68" t="s">
        <v>56</v>
      </c>
    </row>
    <row r="116" spans="2:11">
      <c r="B116" s="128" t="s">
        <v>249</v>
      </c>
      <c r="C116" s="140" t="s">
        <v>28</v>
      </c>
      <c r="D116" s="140" t="s">
        <v>346</v>
      </c>
      <c r="E116" s="140" t="s">
        <v>250</v>
      </c>
      <c r="F116" s="141">
        <v>107</v>
      </c>
      <c r="G116" s="141">
        <v>61</v>
      </c>
      <c r="H116" s="142">
        <v>0.36309523809523808</v>
      </c>
      <c r="I116" s="143">
        <v>0</v>
      </c>
      <c r="J116" s="141">
        <v>168</v>
      </c>
      <c r="K116" s="68" t="s">
        <v>56</v>
      </c>
    </row>
    <row r="117" spans="2:11">
      <c r="B117" s="128" t="s">
        <v>251</v>
      </c>
      <c r="C117" s="140" t="s">
        <v>28</v>
      </c>
      <c r="D117" s="140" t="s">
        <v>346</v>
      </c>
      <c r="E117" s="140" t="s">
        <v>252</v>
      </c>
      <c r="F117" s="141">
        <v>110</v>
      </c>
      <c r="G117" s="141">
        <v>82</v>
      </c>
      <c r="H117" s="142">
        <v>0.42708333333333331</v>
      </c>
      <c r="I117" s="143">
        <v>0</v>
      </c>
      <c r="J117" s="141">
        <v>192</v>
      </c>
      <c r="K117" s="68" t="s">
        <v>56</v>
      </c>
    </row>
    <row r="118" spans="2:11">
      <c r="B118" s="128" t="s">
        <v>253</v>
      </c>
      <c r="C118" s="140" t="s">
        <v>28</v>
      </c>
      <c r="D118" s="140" t="s">
        <v>346</v>
      </c>
      <c r="E118" s="140" t="s">
        <v>254</v>
      </c>
      <c r="F118" s="141">
        <v>163</v>
      </c>
      <c r="G118" s="141">
        <v>77</v>
      </c>
      <c r="H118" s="142">
        <v>0.32083333333333336</v>
      </c>
      <c r="I118" s="143">
        <v>0</v>
      </c>
      <c r="J118" s="141">
        <v>240</v>
      </c>
      <c r="K118" s="68" t="s">
        <v>56</v>
      </c>
    </row>
    <row r="119" spans="2:11">
      <c r="B119" s="128" t="s">
        <v>255</v>
      </c>
      <c r="C119" s="140" t="s">
        <v>28</v>
      </c>
      <c r="D119" s="140" t="s">
        <v>346</v>
      </c>
      <c r="E119" s="140" t="s">
        <v>256</v>
      </c>
      <c r="F119" s="141">
        <v>237</v>
      </c>
      <c r="G119" s="141">
        <v>99</v>
      </c>
      <c r="H119" s="142">
        <v>0.29464285714285715</v>
      </c>
      <c r="I119" s="143">
        <v>0</v>
      </c>
      <c r="J119" s="141">
        <v>336</v>
      </c>
      <c r="K119" s="68" t="s">
        <v>56</v>
      </c>
    </row>
    <row r="120" spans="2:11">
      <c r="B120" s="128" t="s">
        <v>257</v>
      </c>
      <c r="C120" s="140" t="s">
        <v>28</v>
      </c>
      <c r="D120" s="140" t="s">
        <v>346</v>
      </c>
      <c r="E120" s="140" t="s">
        <v>258</v>
      </c>
      <c r="F120" s="141">
        <v>222</v>
      </c>
      <c r="G120" s="141">
        <v>58</v>
      </c>
      <c r="H120" s="142">
        <v>0.20714285714285716</v>
      </c>
      <c r="I120" s="143">
        <v>0</v>
      </c>
      <c r="J120" s="141">
        <v>280</v>
      </c>
      <c r="K120" s="68" t="s">
        <v>56</v>
      </c>
    </row>
    <row r="121" spans="2:11">
      <c r="B121" s="128" t="s">
        <v>259</v>
      </c>
      <c r="C121" s="140" t="s">
        <v>28</v>
      </c>
      <c r="D121" s="140" t="s">
        <v>346</v>
      </c>
      <c r="E121" s="140" t="s">
        <v>260</v>
      </c>
      <c r="F121" s="141">
        <v>161</v>
      </c>
      <c r="G121" s="141">
        <v>31</v>
      </c>
      <c r="H121" s="142">
        <v>0.16145833333333334</v>
      </c>
      <c r="I121" s="143">
        <v>0</v>
      </c>
      <c r="J121" s="141">
        <v>192</v>
      </c>
      <c r="K121" s="68" t="s">
        <v>56</v>
      </c>
    </row>
    <row r="122" spans="2:11">
      <c r="B122" s="128" t="s">
        <v>261</v>
      </c>
      <c r="C122" s="140" t="s">
        <v>28</v>
      </c>
      <c r="D122" s="140" t="s">
        <v>346</v>
      </c>
      <c r="E122" s="140" t="s">
        <v>262</v>
      </c>
      <c r="F122" s="141">
        <v>220</v>
      </c>
      <c r="G122" s="141">
        <v>20</v>
      </c>
      <c r="H122" s="142">
        <v>8.3333333333333329E-2</v>
      </c>
      <c r="I122" s="143">
        <v>0</v>
      </c>
      <c r="J122" s="141">
        <v>240</v>
      </c>
      <c r="K122" s="68" t="s">
        <v>56</v>
      </c>
    </row>
    <row r="123" spans="2:11">
      <c r="B123" s="128" t="s">
        <v>263</v>
      </c>
      <c r="C123" s="140" t="s">
        <v>28</v>
      </c>
      <c r="D123" s="140" t="s">
        <v>346</v>
      </c>
      <c r="E123" s="140" t="s">
        <v>264</v>
      </c>
      <c r="F123" s="141">
        <v>212</v>
      </c>
      <c r="G123" s="141">
        <v>100</v>
      </c>
      <c r="H123" s="142">
        <v>0.32051282051282054</v>
      </c>
      <c r="I123" s="143">
        <v>0</v>
      </c>
      <c r="J123" s="141">
        <v>312</v>
      </c>
      <c r="K123" s="68" t="s">
        <v>56</v>
      </c>
    </row>
    <row r="124" spans="2:11">
      <c r="B124" s="128" t="s">
        <v>265</v>
      </c>
      <c r="C124" s="140" t="s">
        <v>28</v>
      </c>
      <c r="D124" s="140" t="s">
        <v>346</v>
      </c>
      <c r="E124" s="140" t="s">
        <v>266</v>
      </c>
      <c r="F124" s="141">
        <v>161</v>
      </c>
      <c r="G124" s="141">
        <v>30</v>
      </c>
      <c r="H124" s="142">
        <v>0.15706806282722513</v>
      </c>
      <c r="I124" s="143">
        <v>1</v>
      </c>
      <c r="J124" s="141">
        <v>192</v>
      </c>
      <c r="K124" s="68" t="s">
        <v>56</v>
      </c>
    </row>
    <row r="125" spans="2:11">
      <c r="B125" s="128" t="s">
        <v>267</v>
      </c>
      <c r="C125" s="140" t="s">
        <v>28</v>
      </c>
      <c r="D125" s="140" t="s">
        <v>346</v>
      </c>
      <c r="E125" s="140" t="s">
        <v>268</v>
      </c>
      <c r="F125" s="141">
        <v>219</v>
      </c>
      <c r="G125" s="141">
        <v>21</v>
      </c>
      <c r="H125" s="142">
        <v>8.7499999999999994E-2</v>
      </c>
      <c r="I125" s="143">
        <v>0</v>
      </c>
      <c r="J125" s="141">
        <v>240</v>
      </c>
      <c r="K125" s="68" t="s">
        <v>56</v>
      </c>
    </row>
    <row r="126" spans="2:11">
      <c r="B126" s="128" t="s">
        <v>269</v>
      </c>
      <c r="C126" s="140" t="s">
        <v>28</v>
      </c>
      <c r="D126" s="140" t="s">
        <v>346</v>
      </c>
      <c r="E126" s="140" t="s">
        <v>270</v>
      </c>
      <c r="F126" s="141">
        <v>211</v>
      </c>
      <c r="G126" s="141">
        <v>101</v>
      </c>
      <c r="H126" s="142">
        <v>0.32371794871794873</v>
      </c>
      <c r="I126" s="143">
        <v>0</v>
      </c>
      <c r="J126" s="141">
        <v>312</v>
      </c>
      <c r="K126" s="68" t="s">
        <v>56</v>
      </c>
    </row>
    <row r="127" spans="2:11">
      <c r="B127" s="128" t="s">
        <v>271</v>
      </c>
      <c r="C127" s="140" t="s">
        <v>28</v>
      </c>
      <c r="D127" s="140" t="s">
        <v>347</v>
      </c>
      <c r="E127" s="140" t="s">
        <v>272</v>
      </c>
      <c r="F127" s="141">
        <v>60</v>
      </c>
      <c r="G127" s="141">
        <v>120</v>
      </c>
      <c r="H127" s="142">
        <v>0.66666666666666663</v>
      </c>
      <c r="I127" s="143">
        <v>0</v>
      </c>
      <c r="J127" s="141">
        <v>180</v>
      </c>
      <c r="K127" s="68" t="s">
        <v>70</v>
      </c>
    </row>
    <row r="128" spans="2:11" ht="13.5" thickBot="1">
      <c r="B128" s="123" t="s">
        <v>273</v>
      </c>
      <c r="C128" s="133" t="s">
        <v>28</v>
      </c>
      <c r="D128" s="133" t="s">
        <v>347</v>
      </c>
      <c r="E128" s="133" t="s">
        <v>274</v>
      </c>
      <c r="F128" s="136">
        <v>61</v>
      </c>
      <c r="G128" s="136">
        <v>119</v>
      </c>
      <c r="H128" s="137">
        <v>0.66111111111111109</v>
      </c>
      <c r="I128" s="139">
        <v>0</v>
      </c>
      <c r="J128" s="136">
        <v>180</v>
      </c>
      <c r="K128" s="67" t="s">
        <v>70</v>
      </c>
    </row>
    <row r="130" spans="2:11" ht="13.5" thickBot="1"/>
    <row r="131" spans="2:11" ht="21" thickBot="1">
      <c r="B131" s="149" t="s">
        <v>311</v>
      </c>
      <c r="C131" s="150"/>
      <c r="D131" s="150"/>
      <c r="E131" s="150"/>
      <c r="F131" s="150"/>
      <c r="G131" s="150"/>
      <c r="H131" s="150"/>
      <c r="I131" s="150"/>
      <c r="J131" s="150"/>
      <c r="K131" s="151"/>
    </row>
    <row r="132" spans="2:11" ht="21" thickBot="1">
      <c r="B132" s="155" t="s">
        <v>27</v>
      </c>
      <c r="C132" s="156"/>
      <c r="D132" s="156"/>
      <c r="E132" s="39"/>
      <c r="F132" s="157" t="s">
        <v>4</v>
      </c>
      <c r="G132" s="158"/>
      <c r="H132" s="158"/>
      <c r="I132" s="158"/>
      <c r="J132" s="159"/>
      <c r="K132" s="76"/>
    </row>
    <row r="133" spans="2:11" ht="27" thickTop="1" thickBot="1">
      <c r="B133" s="40" t="s">
        <v>9</v>
      </c>
      <c r="C133" s="41" t="s">
        <v>3</v>
      </c>
      <c r="D133" s="41" t="s">
        <v>1</v>
      </c>
      <c r="E133" s="41" t="s">
        <v>0</v>
      </c>
      <c r="F133" s="51" t="s">
        <v>10</v>
      </c>
      <c r="G133" s="51" t="s">
        <v>11</v>
      </c>
      <c r="H133" s="51" t="s">
        <v>2</v>
      </c>
      <c r="I133" s="51" t="s">
        <v>12</v>
      </c>
      <c r="J133" s="41" t="s">
        <v>13</v>
      </c>
      <c r="K133" s="51" t="s">
        <v>15</v>
      </c>
    </row>
    <row r="134" spans="2:11" ht="15">
      <c r="B134" s="53" t="s">
        <v>275</v>
      </c>
      <c r="C134" s="56" t="s">
        <v>276</v>
      </c>
      <c r="D134" s="63" t="s">
        <v>49</v>
      </c>
      <c r="E134" s="42" t="s">
        <v>277</v>
      </c>
      <c r="F134" s="62">
        <v>10</v>
      </c>
      <c r="G134" s="62">
        <v>14</v>
      </c>
      <c r="H134" s="49">
        <v>0.58333333333333337</v>
      </c>
      <c r="I134" s="62">
        <v>0</v>
      </c>
      <c r="J134" s="62">
        <v>24</v>
      </c>
      <c r="K134" s="54" t="s">
        <v>45</v>
      </c>
    </row>
    <row r="135" spans="2:11" ht="15">
      <c r="B135" s="52" t="s">
        <v>278</v>
      </c>
      <c r="C135" s="87" t="s">
        <v>276</v>
      </c>
      <c r="D135" s="90" t="s">
        <v>49</v>
      </c>
      <c r="E135" s="86" t="s">
        <v>279</v>
      </c>
      <c r="F135" s="89">
        <v>10</v>
      </c>
      <c r="G135" s="89">
        <v>14</v>
      </c>
      <c r="H135" s="88">
        <v>0.58333333333333337</v>
      </c>
      <c r="I135" s="89">
        <v>0</v>
      </c>
      <c r="J135" s="89">
        <v>24</v>
      </c>
      <c r="K135" s="68" t="s">
        <v>45</v>
      </c>
    </row>
    <row r="136" spans="2:11" ht="15">
      <c r="B136" s="52" t="s">
        <v>280</v>
      </c>
      <c r="C136" s="87" t="s">
        <v>281</v>
      </c>
      <c r="D136" s="90" t="s">
        <v>49</v>
      </c>
      <c r="E136" s="85" t="s">
        <v>282</v>
      </c>
      <c r="F136" s="89">
        <v>37</v>
      </c>
      <c r="G136" s="89">
        <v>75</v>
      </c>
      <c r="H136" s="88">
        <v>0</v>
      </c>
      <c r="I136" s="89">
        <v>0</v>
      </c>
      <c r="J136" s="89">
        <v>112</v>
      </c>
      <c r="K136" s="68" t="s">
        <v>51</v>
      </c>
    </row>
    <row r="137" spans="2:11" ht="15.75" thickBot="1">
      <c r="B137" s="55" t="s">
        <v>283</v>
      </c>
      <c r="C137" s="59" t="s">
        <v>281</v>
      </c>
      <c r="D137" s="65" t="s">
        <v>49</v>
      </c>
      <c r="E137" s="60" t="s">
        <v>284</v>
      </c>
      <c r="F137" s="70">
        <v>37</v>
      </c>
      <c r="G137" s="70">
        <v>75</v>
      </c>
      <c r="H137" s="66">
        <v>0</v>
      </c>
      <c r="I137" s="70">
        <v>0</v>
      </c>
      <c r="J137" s="70">
        <v>112</v>
      </c>
      <c r="K137" s="67" t="s">
        <v>51</v>
      </c>
    </row>
    <row r="139" spans="2:11" ht="13.5" thickBot="1"/>
    <row r="140" spans="2:11" ht="21" thickBot="1">
      <c r="B140" s="149" t="s">
        <v>312</v>
      </c>
      <c r="C140" s="150"/>
      <c r="D140" s="150"/>
      <c r="E140" s="150"/>
      <c r="F140" s="150"/>
      <c r="G140" s="150"/>
      <c r="H140" s="150"/>
      <c r="I140" s="150"/>
      <c r="J140" s="150"/>
      <c r="K140" s="151"/>
    </row>
    <row r="141" spans="2:11" ht="21.75" thickTop="1" thickBot="1">
      <c r="B141" s="155" t="s">
        <v>27</v>
      </c>
      <c r="C141" s="156"/>
      <c r="D141" s="156"/>
      <c r="E141" s="39"/>
      <c r="F141" s="157" t="s">
        <v>4</v>
      </c>
      <c r="G141" s="158"/>
      <c r="H141" s="158"/>
      <c r="I141" s="158"/>
      <c r="J141" s="159"/>
      <c r="K141" s="51" t="s">
        <v>15</v>
      </c>
    </row>
    <row r="142" spans="2:11" ht="15">
      <c r="B142" s="53" t="s">
        <v>285</v>
      </c>
      <c r="C142" s="56" t="s">
        <v>276</v>
      </c>
      <c r="D142" s="63" t="s">
        <v>49</v>
      </c>
      <c r="E142" s="42" t="s">
        <v>286</v>
      </c>
      <c r="F142" s="62">
        <v>10</v>
      </c>
      <c r="G142" s="62">
        <v>14</v>
      </c>
      <c r="H142" s="49">
        <v>0.58333333333333337</v>
      </c>
      <c r="I142" s="62">
        <v>0</v>
      </c>
      <c r="J142" s="62">
        <v>24</v>
      </c>
      <c r="K142" s="54" t="s">
        <v>45</v>
      </c>
    </row>
    <row r="143" spans="2:11" ht="15">
      <c r="B143" s="52" t="s">
        <v>287</v>
      </c>
      <c r="C143" s="93" t="s">
        <v>276</v>
      </c>
      <c r="D143" s="96" t="s">
        <v>49</v>
      </c>
      <c r="E143" s="92" t="s">
        <v>288</v>
      </c>
      <c r="F143" s="95">
        <v>10</v>
      </c>
      <c r="G143" s="95">
        <v>14</v>
      </c>
      <c r="H143" s="94">
        <v>0.58333333333333337</v>
      </c>
      <c r="I143" s="95">
        <v>0</v>
      </c>
      <c r="J143" s="95">
        <v>24</v>
      </c>
      <c r="K143" s="68" t="s">
        <v>45</v>
      </c>
    </row>
    <row r="144" spans="2:11" ht="15">
      <c r="B144" s="52" t="s">
        <v>289</v>
      </c>
      <c r="C144" s="93" t="s">
        <v>281</v>
      </c>
      <c r="D144" s="96" t="s">
        <v>49</v>
      </c>
      <c r="E144" s="91" t="s">
        <v>290</v>
      </c>
      <c r="F144" s="95">
        <v>35</v>
      </c>
      <c r="G144" s="95">
        <v>77</v>
      </c>
      <c r="H144" s="94">
        <v>0</v>
      </c>
      <c r="I144" s="95">
        <v>0</v>
      </c>
      <c r="J144" s="95">
        <v>112</v>
      </c>
      <c r="K144" s="68" t="s">
        <v>51</v>
      </c>
    </row>
    <row r="145" spans="2:11" ht="15.75" thickBot="1">
      <c r="B145" s="55" t="s">
        <v>291</v>
      </c>
      <c r="C145" s="59" t="s">
        <v>281</v>
      </c>
      <c r="D145" s="65" t="s">
        <v>49</v>
      </c>
      <c r="E145" s="60" t="s">
        <v>292</v>
      </c>
      <c r="F145" s="70">
        <v>35</v>
      </c>
      <c r="G145" s="103">
        <v>77</v>
      </c>
      <c r="H145" s="66">
        <v>0</v>
      </c>
      <c r="I145" s="70">
        <v>0</v>
      </c>
      <c r="J145" s="70">
        <v>112</v>
      </c>
      <c r="K145" s="67" t="s">
        <v>51</v>
      </c>
    </row>
    <row r="147" spans="2:11" ht="13.5" thickBot="1"/>
    <row r="148" spans="2:11" ht="21" thickBot="1">
      <c r="B148" s="149" t="s">
        <v>306</v>
      </c>
      <c r="C148" s="150"/>
      <c r="D148" s="150"/>
      <c r="E148" s="150"/>
      <c r="F148" s="150"/>
      <c r="G148" s="150"/>
      <c r="H148" s="150"/>
      <c r="I148" s="150"/>
      <c r="J148" s="150"/>
      <c r="K148" s="151"/>
    </row>
    <row r="149" spans="2:11" ht="21.75" thickTop="1" thickBot="1">
      <c r="B149" s="155" t="s">
        <v>27</v>
      </c>
      <c r="C149" s="156"/>
      <c r="D149" s="156"/>
      <c r="E149" s="39"/>
      <c r="F149" s="157" t="s">
        <v>4</v>
      </c>
      <c r="G149" s="158"/>
      <c r="H149" s="158"/>
      <c r="I149" s="158"/>
      <c r="J149" s="159"/>
      <c r="K149" s="51" t="s">
        <v>15</v>
      </c>
    </row>
    <row r="150" spans="2:11" ht="15">
      <c r="B150" s="53" t="s">
        <v>293</v>
      </c>
      <c r="C150" s="63" t="s">
        <v>28</v>
      </c>
      <c r="D150" s="63" t="s">
        <v>43</v>
      </c>
      <c r="E150" s="77" t="s">
        <v>294</v>
      </c>
      <c r="F150" s="62">
        <v>18</v>
      </c>
      <c r="G150" s="62">
        <v>30</v>
      </c>
      <c r="H150" s="49">
        <v>0.625</v>
      </c>
      <c r="I150" s="62">
        <v>0</v>
      </c>
      <c r="J150" s="62">
        <v>48</v>
      </c>
      <c r="K150" s="54" t="s">
        <v>45</v>
      </c>
    </row>
    <row r="151" spans="2:11" ht="15">
      <c r="B151" s="52" t="s">
        <v>295</v>
      </c>
      <c r="C151" s="100" t="s">
        <v>28</v>
      </c>
      <c r="D151" s="100" t="s">
        <v>43</v>
      </c>
      <c r="E151" s="97" t="s">
        <v>296</v>
      </c>
      <c r="F151" s="99">
        <v>17</v>
      </c>
      <c r="G151" s="99">
        <v>31</v>
      </c>
      <c r="H151" s="98">
        <v>0.64583333333333337</v>
      </c>
      <c r="I151" s="99">
        <v>0</v>
      </c>
      <c r="J151" s="99">
        <v>48</v>
      </c>
      <c r="K151" s="68" t="s">
        <v>45</v>
      </c>
    </row>
    <row r="152" spans="2:11" ht="15">
      <c r="B152" s="52" t="s">
        <v>297</v>
      </c>
      <c r="C152" s="100" t="s">
        <v>29</v>
      </c>
      <c r="D152" s="100" t="s">
        <v>68</v>
      </c>
      <c r="E152" s="97" t="s">
        <v>298</v>
      </c>
      <c r="F152" s="99">
        <v>16</v>
      </c>
      <c r="G152" s="99">
        <v>38</v>
      </c>
      <c r="H152" s="98">
        <v>0.70370370370370372</v>
      </c>
      <c r="I152" s="99">
        <v>0</v>
      </c>
      <c r="J152" s="99">
        <v>54</v>
      </c>
      <c r="K152" s="68" t="s">
        <v>70</v>
      </c>
    </row>
    <row r="153" spans="2:11" ht="15.75" thickBot="1">
      <c r="B153" s="55" t="s">
        <v>299</v>
      </c>
      <c r="C153" s="65" t="s">
        <v>29</v>
      </c>
      <c r="D153" s="65" t="s">
        <v>68</v>
      </c>
      <c r="E153" s="61" t="s">
        <v>300</v>
      </c>
      <c r="F153" s="70">
        <v>16</v>
      </c>
      <c r="G153" s="70">
        <v>38</v>
      </c>
      <c r="H153" s="66">
        <v>0.70370370370370372</v>
      </c>
      <c r="I153" s="70">
        <v>0</v>
      </c>
      <c r="J153" s="70">
        <v>54</v>
      </c>
      <c r="K153" s="67" t="s">
        <v>70</v>
      </c>
    </row>
  </sheetData>
  <mergeCells count="23">
    <mergeCell ref="B149:D149"/>
    <mergeCell ref="F149:J149"/>
    <mergeCell ref="B91:D91"/>
    <mergeCell ref="F91:J91"/>
    <mergeCell ref="B141:D141"/>
    <mergeCell ref="F141:J141"/>
    <mergeCell ref="B148:K148"/>
    <mergeCell ref="B131:K131"/>
    <mergeCell ref="B132:D132"/>
    <mergeCell ref="F132:J132"/>
    <mergeCell ref="B140:K140"/>
    <mergeCell ref="B1:K1"/>
    <mergeCell ref="B2:K2"/>
    <mergeCell ref="B3:D3"/>
    <mergeCell ref="F3:J3"/>
    <mergeCell ref="B17:D17"/>
    <mergeCell ref="F17:J17"/>
    <mergeCell ref="B90:K90"/>
    <mergeCell ref="B28:K28"/>
    <mergeCell ref="B29:D29"/>
    <mergeCell ref="F29:J29"/>
    <mergeCell ref="B65:D65"/>
    <mergeCell ref="F65:J65"/>
  </mergeCells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4B0BD2-BF15-4FC1-905A-B00736C24B8B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SAN Storage Capacity Summary</vt:lpstr>
      <vt:lpstr>SAN Switch Capacity Summary</vt:lpstr>
      <vt:lpstr>SAN Storage Inventory</vt:lpstr>
      <vt:lpstr>SAN Switch Inventory</vt:lpstr>
      <vt:lpstr>'SAN Switch Inventory'!Print_Area</vt:lpstr>
      <vt:lpstr>'SAN Switch Inventory'!Print_Titles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2014-03-28T14:24:35Z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