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285" windowWidth="18345" windowHeight="10410" tabRatio="911"/>
  </bookViews>
  <sheets>
    <sheet name="Version Control" sheetId="14" r:id="rId1"/>
    <sheet name="Inventory Reconciliation San" sheetId="13" r:id="rId2"/>
    <sheet name="SAN Inventory San" sheetId="1" r:id="rId3"/>
    <sheet name="Centera Inventory San" sheetId="3" r:id="rId4"/>
    <sheet name="SAN Management" sheetId="2" r:id="rId5"/>
    <sheet name="Centera _Unknown_Arrays" sheetId="4" r:id="rId6"/>
    <sheet name="Clarion-Exchange San" sheetId="5" r:id="rId7"/>
    <sheet name="Clarion-Public_Folders San" sheetId="7" r:id="rId8"/>
    <sheet name="VNX Exchange 2010 San" sheetId="16" r:id="rId9"/>
    <sheet name="Russia San" sheetId="15" r:id="rId10"/>
    <sheet name="Swiss Hardware" sheetId="17" r:id="rId11"/>
    <sheet name="Switch San" sheetId="9" r:id="rId12"/>
    <sheet name="HDS Service processors" sheetId="10" r:id="rId13"/>
    <sheet name="Connectrix Service Switches " sheetId="12" r:id="rId14"/>
  </sheets>
  <definedNames>
    <definedName name="_xlnm._FilterDatabase" localSheetId="2" hidden="1">'SAN Inventory San'!$A$1:$Q$55</definedName>
    <definedName name="_xlnm._FilterDatabase" localSheetId="4" hidden="1">'SAN Management'!$A$1:$K$56</definedName>
    <definedName name="_xlnm._FilterDatabase" localSheetId="11" hidden="1">'Switch San'!$A$1:$BH$118</definedName>
  </definedNames>
  <calcPr calcId="145621"/>
</workbook>
</file>

<file path=xl/calcChain.xml><?xml version="1.0" encoding="utf-8"?>
<calcChain xmlns="http://schemas.openxmlformats.org/spreadsheetml/2006/main">
  <c r="R11" i="17" l="1"/>
  <c r="P11" i="17"/>
  <c r="Q11" i="17" s="1"/>
  <c r="O11" i="17"/>
  <c r="R10" i="17"/>
  <c r="P10" i="17"/>
  <c r="Q10" i="17" s="1"/>
  <c r="O10" i="17"/>
  <c r="R9" i="17"/>
  <c r="P9" i="17"/>
  <c r="Q9" i="17" s="1"/>
  <c r="O9" i="17"/>
  <c r="R8" i="17"/>
  <c r="P8" i="17"/>
  <c r="Q8" i="17" s="1"/>
  <c r="O8" i="17"/>
  <c r="AC96" i="9"/>
  <c r="V109" i="9"/>
  <c r="V108" i="9"/>
  <c r="V107" i="9"/>
  <c r="V106" i="9"/>
  <c r="V105" i="9"/>
  <c r="V104" i="9"/>
  <c r="V103" i="9"/>
  <c r="V102" i="9"/>
  <c r="V101" i="9"/>
  <c r="V100" i="9"/>
  <c r="V99" i="9"/>
  <c r="V98" i="9"/>
  <c r="V97" i="9"/>
  <c r="V96" i="9"/>
  <c r="V95" i="9"/>
  <c r="V94" i="9"/>
  <c r="V93" i="9"/>
  <c r="V92" i="9"/>
  <c r="V91" i="9"/>
  <c r="V90" i="9"/>
  <c r="V89" i="9"/>
  <c r="V88" i="9"/>
  <c r="V87" i="9"/>
  <c r="Q5" i="7" l="1"/>
  <c r="Q8" i="7"/>
  <c r="Q7" i="7"/>
  <c r="Q6" i="7"/>
  <c r="Q4" i="7"/>
  <c r="Q3" i="7"/>
  <c r="R7" i="7"/>
  <c r="R6" i="7"/>
  <c r="R5" i="7"/>
  <c r="R3" i="7"/>
  <c r="R2" i="7"/>
  <c r="Q2" i="7"/>
  <c r="U19" i="5"/>
  <c r="U18" i="5"/>
  <c r="U17" i="5"/>
  <c r="U16" i="5"/>
  <c r="U15" i="5"/>
  <c r="U14" i="5"/>
  <c r="U13" i="5"/>
  <c r="U12" i="5"/>
  <c r="U11" i="5"/>
  <c r="U10" i="5"/>
  <c r="U9" i="5"/>
  <c r="U8" i="5"/>
  <c r="U7" i="5"/>
  <c r="U6" i="5"/>
  <c r="U5" i="5"/>
  <c r="U4" i="5"/>
  <c r="U3" i="5"/>
  <c r="U2" i="5"/>
  <c r="T2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3" i="5"/>
  <c r="Q13" i="3"/>
  <c r="Q19" i="3"/>
  <c r="Q9" i="3"/>
  <c r="R9" i="3"/>
  <c r="S9" i="3" s="1"/>
  <c r="Q3" i="3"/>
  <c r="Q7" i="3"/>
  <c r="Q23" i="3"/>
  <c r="Q43" i="3"/>
  <c r="R51" i="3"/>
  <c r="S51" i="3" s="1"/>
  <c r="Q51" i="3"/>
  <c r="Q15" i="3"/>
  <c r="Q16" i="3"/>
  <c r="Q17" i="3"/>
  <c r="Q27" i="3"/>
  <c r="Q35" i="3"/>
  <c r="Q47" i="3"/>
  <c r="R39" i="3"/>
  <c r="Q39" i="3"/>
  <c r="R43" i="3"/>
  <c r="S43" i="3" s="1"/>
  <c r="R47" i="3"/>
  <c r="S47" i="3" l="1"/>
  <c r="V3" i="9"/>
  <c r="W3" i="9" s="1"/>
  <c r="V4" i="9"/>
  <c r="W4" i="9" s="1"/>
  <c r="V5" i="9"/>
  <c r="W5" i="9" s="1"/>
  <c r="V6" i="9"/>
  <c r="W6" i="9" s="1"/>
  <c r="V7" i="9"/>
  <c r="W7" i="9" s="1"/>
  <c r="V8" i="9"/>
  <c r="W8" i="9" s="1"/>
  <c r="V9" i="9"/>
  <c r="W9" i="9" s="1"/>
  <c r="V10" i="9"/>
  <c r="W10" i="9" s="1"/>
  <c r="V11" i="9"/>
  <c r="W11" i="9" s="1"/>
  <c r="V12" i="9"/>
  <c r="W12" i="9" s="1"/>
  <c r="V13" i="9"/>
  <c r="W13" i="9" s="1"/>
  <c r="V14" i="9"/>
  <c r="W14" i="9" s="1"/>
  <c r="V15" i="9"/>
  <c r="W15" i="9" s="1"/>
  <c r="V16" i="9"/>
  <c r="W16" i="9" s="1"/>
  <c r="V17" i="9"/>
  <c r="W17" i="9" s="1"/>
  <c r="V18" i="9"/>
  <c r="W18" i="9" s="1"/>
  <c r="V19" i="9"/>
  <c r="W19" i="9" s="1"/>
  <c r="V20" i="9"/>
  <c r="W20" i="9" s="1"/>
  <c r="V21" i="9"/>
  <c r="W21" i="9" s="1"/>
  <c r="V22" i="9"/>
  <c r="W22" i="9" s="1"/>
  <c r="V23" i="9"/>
  <c r="W23" i="9" s="1"/>
  <c r="V24" i="9"/>
  <c r="W24" i="9" s="1"/>
  <c r="V25" i="9"/>
  <c r="W25" i="9" s="1"/>
  <c r="V26" i="9"/>
  <c r="W26" i="9" s="1"/>
  <c r="V27" i="9"/>
  <c r="W27" i="9" s="1"/>
  <c r="V28" i="9"/>
  <c r="W28" i="9" s="1"/>
  <c r="V29" i="9"/>
  <c r="W29" i="9" s="1"/>
  <c r="V30" i="9"/>
  <c r="W30" i="9" s="1"/>
  <c r="V31" i="9"/>
  <c r="W31" i="9" s="1"/>
  <c r="V32" i="9"/>
  <c r="W32" i="9" s="1"/>
  <c r="V33" i="9"/>
  <c r="W33" i="9" s="1"/>
  <c r="V34" i="9"/>
  <c r="W34" i="9" s="1"/>
  <c r="V35" i="9"/>
  <c r="W35" i="9" s="1"/>
  <c r="V36" i="9"/>
  <c r="W36" i="9" s="1"/>
  <c r="V37" i="9"/>
  <c r="W37" i="9" s="1"/>
  <c r="V38" i="9"/>
  <c r="W38" i="9" s="1"/>
  <c r="V39" i="9"/>
  <c r="W39" i="9" s="1"/>
  <c r="V40" i="9"/>
  <c r="W40" i="9" s="1"/>
  <c r="V41" i="9"/>
  <c r="W41" i="9" s="1"/>
  <c r="V42" i="9"/>
  <c r="W42" i="9" s="1"/>
  <c r="V43" i="9"/>
  <c r="W43" i="9" s="1"/>
  <c r="V44" i="9"/>
  <c r="W44" i="9" s="1"/>
  <c r="V45" i="9"/>
  <c r="W45" i="9" s="1"/>
  <c r="V46" i="9"/>
  <c r="W46" i="9" s="1"/>
  <c r="V47" i="9"/>
  <c r="W47" i="9" s="1"/>
  <c r="V48" i="9"/>
  <c r="W48" i="9" s="1"/>
  <c r="V49" i="9"/>
  <c r="W49" i="9" s="1"/>
  <c r="V50" i="9"/>
  <c r="W50" i="9" s="1"/>
  <c r="V51" i="9"/>
  <c r="W51" i="9" s="1"/>
  <c r="V52" i="9"/>
  <c r="W52" i="9" s="1"/>
  <c r="V53" i="9"/>
  <c r="W53" i="9" s="1"/>
  <c r="V54" i="9"/>
  <c r="W54" i="9" s="1"/>
  <c r="V55" i="9"/>
  <c r="W55" i="9" s="1"/>
  <c r="V56" i="9"/>
  <c r="W56" i="9" s="1"/>
  <c r="V57" i="9"/>
  <c r="W57" i="9" s="1"/>
  <c r="V58" i="9"/>
  <c r="W58" i="9" s="1"/>
  <c r="V59" i="9"/>
  <c r="W59" i="9" s="1"/>
  <c r="V60" i="9"/>
  <c r="W60" i="9" s="1"/>
  <c r="V61" i="9"/>
  <c r="W61" i="9" s="1"/>
  <c r="V62" i="9"/>
  <c r="W62" i="9" s="1"/>
  <c r="V63" i="9"/>
  <c r="W63" i="9" s="1"/>
  <c r="V64" i="9"/>
  <c r="W64" i="9" s="1"/>
  <c r="V65" i="9"/>
  <c r="W65" i="9" s="1"/>
  <c r="V66" i="9"/>
  <c r="W66" i="9" s="1"/>
  <c r="V67" i="9"/>
  <c r="W67" i="9" s="1"/>
  <c r="V68" i="9"/>
  <c r="W68" i="9" s="1"/>
  <c r="V69" i="9"/>
  <c r="W69" i="9" s="1"/>
  <c r="V70" i="9"/>
  <c r="W70" i="9" s="1"/>
  <c r="V71" i="9"/>
  <c r="W71" i="9" s="1"/>
  <c r="V72" i="9"/>
  <c r="W72" i="9" s="1"/>
  <c r="V73" i="9"/>
  <c r="W73" i="9" s="1"/>
  <c r="V74" i="9"/>
  <c r="W74" i="9" s="1"/>
  <c r="V75" i="9"/>
  <c r="W75" i="9" s="1"/>
  <c r="V76" i="9"/>
  <c r="W76" i="9" s="1"/>
  <c r="V77" i="9"/>
  <c r="W77" i="9" s="1"/>
  <c r="V78" i="9"/>
  <c r="W78" i="9" s="1"/>
  <c r="V79" i="9"/>
  <c r="W79" i="9" s="1"/>
  <c r="V80" i="9"/>
  <c r="W80" i="9" s="1"/>
  <c r="V81" i="9"/>
  <c r="W81" i="9" s="1"/>
  <c r="V82" i="9"/>
  <c r="W82" i="9" s="1"/>
  <c r="V83" i="9"/>
  <c r="W83" i="9" s="1"/>
  <c r="V84" i="9"/>
  <c r="W84" i="9" s="1"/>
  <c r="V85" i="9"/>
  <c r="W85" i="9" s="1"/>
  <c r="V86" i="9"/>
  <c r="W86" i="9" s="1"/>
  <c r="W87" i="9"/>
  <c r="W88" i="9"/>
  <c r="W89" i="9"/>
  <c r="W90" i="9"/>
  <c r="W91" i="9"/>
  <c r="W92" i="9"/>
  <c r="W93" i="9"/>
  <c r="W94" i="9"/>
  <c r="W95" i="9"/>
  <c r="W96" i="9"/>
  <c r="W97" i="9"/>
  <c r="W98" i="9"/>
  <c r="W99" i="9"/>
  <c r="W100" i="9"/>
  <c r="W101" i="9"/>
  <c r="W102" i="9"/>
  <c r="W103" i="9"/>
  <c r="W104" i="9"/>
  <c r="W105" i="9"/>
  <c r="W106" i="9"/>
  <c r="W107" i="9"/>
  <c r="W108" i="9"/>
  <c r="W109" i="9"/>
  <c r="V2" i="9"/>
  <c r="W2" i="9" s="1"/>
  <c r="R2" i="1"/>
  <c r="AC3" i="9"/>
  <c r="AD3" i="9" s="1"/>
  <c r="AC4" i="9"/>
  <c r="AC5" i="9"/>
  <c r="AD5" i="9" s="1"/>
  <c r="AC6" i="9"/>
  <c r="AD6" i="9" s="1"/>
  <c r="AE6" i="9" s="1"/>
  <c r="AC7" i="9"/>
  <c r="AD7" i="9" s="1"/>
  <c r="AC8" i="9"/>
  <c r="AD8" i="9" s="1"/>
  <c r="AC9" i="9"/>
  <c r="AD9" i="9" s="1"/>
  <c r="AE9" i="9" s="1"/>
  <c r="AC10" i="9"/>
  <c r="AD10" i="9" s="1"/>
  <c r="AE10" i="9" s="1"/>
  <c r="AC11" i="9"/>
  <c r="AD11" i="9" s="1"/>
  <c r="AC12" i="9"/>
  <c r="AD12" i="9" s="1"/>
  <c r="AE12" i="9" s="1"/>
  <c r="AC13" i="9"/>
  <c r="AD13" i="9" s="1"/>
  <c r="AE13" i="9" s="1"/>
  <c r="AC14" i="9"/>
  <c r="AD14" i="9" s="1"/>
  <c r="AE14" i="9" s="1"/>
  <c r="AC15" i="9"/>
  <c r="AD15" i="9" s="1"/>
  <c r="AC16" i="9"/>
  <c r="AD16" i="9" s="1"/>
  <c r="AC17" i="9"/>
  <c r="AD17" i="9" s="1"/>
  <c r="AE17" i="9" s="1"/>
  <c r="AC18" i="9"/>
  <c r="AD18" i="9" s="1"/>
  <c r="AE18" i="9" s="1"/>
  <c r="AC19" i="9"/>
  <c r="AD19" i="9" s="1"/>
  <c r="AC20" i="9"/>
  <c r="AD20" i="9" s="1"/>
  <c r="AC21" i="9"/>
  <c r="AD21" i="9" s="1"/>
  <c r="AE21" i="9" s="1"/>
  <c r="AC22" i="9"/>
  <c r="AD22" i="9" s="1"/>
  <c r="AE22" i="9" s="1"/>
  <c r="AC23" i="9"/>
  <c r="AD23" i="9" s="1"/>
  <c r="AC24" i="9"/>
  <c r="AD24" i="9" s="1"/>
  <c r="AE24" i="9" s="1"/>
  <c r="AC25" i="9"/>
  <c r="AD25" i="9" s="1"/>
  <c r="AE25" i="9" s="1"/>
  <c r="AC26" i="9"/>
  <c r="AD26" i="9" s="1"/>
  <c r="AE26" i="9" s="1"/>
  <c r="AC27" i="9"/>
  <c r="AD27" i="9" s="1"/>
  <c r="AC28" i="9"/>
  <c r="AD28" i="9" s="1"/>
  <c r="AE28" i="9" s="1"/>
  <c r="AC29" i="9"/>
  <c r="AD29" i="9" s="1"/>
  <c r="AE29" i="9" s="1"/>
  <c r="AC30" i="9"/>
  <c r="AD30" i="9" s="1"/>
  <c r="AE30" i="9" s="1"/>
  <c r="AC31" i="9"/>
  <c r="AD31" i="9" s="1"/>
  <c r="AC32" i="9"/>
  <c r="AD32" i="9" s="1"/>
  <c r="AC33" i="9"/>
  <c r="AD33" i="9" s="1"/>
  <c r="AC34" i="9"/>
  <c r="AD34" i="9" s="1"/>
  <c r="AE34" i="9" s="1"/>
  <c r="AC35" i="9"/>
  <c r="AD35" i="9" s="1"/>
  <c r="AC36" i="9"/>
  <c r="AD36" i="9" s="1"/>
  <c r="AE36" i="9" s="1"/>
  <c r="AC37" i="9"/>
  <c r="AD37" i="9" s="1"/>
  <c r="AE37" i="9" s="1"/>
  <c r="AC38" i="9"/>
  <c r="AD38" i="9" s="1"/>
  <c r="AE38" i="9" s="1"/>
  <c r="AC39" i="9"/>
  <c r="AD39" i="9" s="1"/>
  <c r="AC40" i="9"/>
  <c r="AD40" i="9" s="1"/>
  <c r="AC41" i="9"/>
  <c r="AD41" i="9" s="1"/>
  <c r="AE41" i="9" s="1"/>
  <c r="AC42" i="9"/>
  <c r="AD42" i="9" s="1"/>
  <c r="AE42" i="9" s="1"/>
  <c r="AC43" i="9"/>
  <c r="AD43" i="9" s="1"/>
  <c r="AC44" i="9"/>
  <c r="AD44" i="9" s="1"/>
  <c r="AC45" i="9"/>
  <c r="AD45" i="9" s="1"/>
  <c r="AC46" i="9"/>
  <c r="AD46" i="9" s="1"/>
  <c r="AE46" i="9" s="1"/>
  <c r="AC47" i="9"/>
  <c r="AC48" i="9"/>
  <c r="AD48" i="9" s="1"/>
  <c r="AC49" i="9"/>
  <c r="AD49" i="9" s="1"/>
  <c r="AE49" i="9" s="1"/>
  <c r="AC50" i="9"/>
  <c r="AD50" i="9" s="1"/>
  <c r="AE50" i="9" s="1"/>
  <c r="AC51" i="9"/>
  <c r="AC52" i="9"/>
  <c r="AD52" i="9" s="1"/>
  <c r="AE52" i="9" s="1"/>
  <c r="AC53" i="9"/>
  <c r="AD53" i="9" s="1"/>
  <c r="AC54" i="9"/>
  <c r="AD54" i="9" s="1"/>
  <c r="AE54" i="9" s="1"/>
  <c r="AC55" i="9"/>
  <c r="AC56" i="9"/>
  <c r="AD56" i="9" s="1"/>
  <c r="AE56" i="9" s="1"/>
  <c r="AC57" i="9"/>
  <c r="AD57" i="9" s="1"/>
  <c r="AE57" i="9" s="1"/>
  <c r="AC58" i="9"/>
  <c r="AD58" i="9" s="1"/>
  <c r="AE58" i="9" s="1"/>
  <c r="AC59" i="9"/>
  <c r="AC60" i="9"/>
  <c r="AD60" i="9" s="1"/>
  <c r="AC61" i="9"/>
  <c r="AD61" i="9" s="1"/>
  <c r="AE61" i="9" s="1"/>
  <c r="AC62" i="9"/>
  <c r="AD62" i="9" s="1"/>
  <c r="AE62" i="9" s="1"/>
  <c r="AC63" i="9"/>
  <c r="AC64" i="9"/>
  <c r="AD64" i="9" s="1"/>
  <c r="AE64" i="9" s="1"/>
  <c r="AC65" i="9"/>
  <c r="AD65" i="9" s="1"/>
  <c r="AE65" i="9" s="1"/>
  <c r="AC66" i="9"/>
  <c r="AD66" i="9" s="1"/>
  <c r="AE66" i="9" s="1"/>
  <c r="AC67" i="9"/>
  <c r="AC68" i="9"/>
  <c r="AD68" i="9" s="1"/>
  <c r="AE68" i="9" s="1"/>
  <c r="AC69" i="9"/>
  <c r="AD69" i="9" s="1"/>
  <c r="AE69" i="9" s="1"/>
  <c r="AC70" i="9"/>
  <c r="AD70" i="9" s="1"/>
  <c r="AE70" i="9" s="1"/>
  <c r="AC71" i="9"/>
  <c r="AC72" i="9"/>
  <c r="AC73" i="9"/>
  <c r="AD73" i="9" s="1"/>
  <c r="AE73" i="9" s="1"/>
  <c r="AC74" i="9"/>
  <c r="AD74" i="9" s="1"/>
  <c r="AE74" i="9" s="1"/>
  <c r="AC75" i="9"/>
  <c r="AC76" i="9"/>
  <c r="AD76" i="9" s="1"/>
  <c r="AE76" i="9" s="1"/>
  <c r="AC77" i="9"/>
  <c r="AD77" i="9" s="1"/>
  <c r="AC78" i="9"/>
  <c r="AD78" i="9" s="1"/>
  <c r="AE78" i="9" s="1"/>
  <c r="AC79" i="9"/>
  <c r="AC80" i="9"/>
  <c r="AC81" i="9"/>
  <c r="AD81" i="9" s="1"/>
  <c r="AC82" i="9"/>
  <c r="AD82" i="9" s="1"/>
  <c r="AE82" i="9" s="1"/>
  <c r="AC83" i="9"/>
  <c r="AC84" i="9"/>
  <c r="AD84" i="9" s="1"/>
  <c r="AE84" i="9" s="1"/>
  <c r="AC85" i="9"/>
  <c r="AD85" i="9" s="1"/>
  <c r="AE85" i="9" s="1"/>
  <c r="AC86" i="9"/>
  <c r="AD86" i="9" s="1"/>
  <c r="AE86" i="9" s="1"/>
  <c r="AC87" i="9"/>
  <c r="AC88" i="9"/>
  <c r="AC89" i="9"/>
  <c r="AD89" i="9" s="1"/>
  <c r="AC90" i="9"/>
  <c r="AD90" i="9" s="1"/>
  <c r="AE90" i="9" s="1"/>
  <c r="AC91" i="9"/>
  <c r="AC92" i="9"/>
  <c r="AD92" i="9" s="1"/>
  <c r="AE92" i="9" s="1"/>
  <c r="AC93" i="9"/>
  <c r="AD93" i="9" s="1"/>
  <c r="AE93" i="9" s="1"/>
  <c r="U93" i="9" s="1"/>
  <c r="AC94" i="9"/>
  <c r="AD94" i="9" s="1"/>
  <c r="AE94" i="9" s="1"/>
  <c r="U94" i="9" s="1"/>
  <c r="AC95" i="9"/>
  <c r="AD96" i="9"/>
  <c r="AE96" i="9" s="1"/>
  <c r="U96" i="9" s="1"/>
  <c r="AC97" i="9"/>
  <c r="AC98" i="9"/>
  <c r="AD98" i="9" s="1"/>
  <c r="AE98" i="9" s="1"/>
  <c r="U98" i="9" s="1"/>
  <c r="AC99" i="9"/>
  <c r="AC100" i="9"/>
  <c r="AD100" i="9" s="1"/>
  <c r="AE100" i="9" s="1"/>
  <c r="U100" i="9" s="1"/>
  <c r="AC101" i="9"/>
  <c r="AC102" i="9"/>
  <c r="AC103" i="9"/>
  <c r="AD103" i="9" s="1"/>
  <c r="AE103" i="9" s="1"/>
  <c r="U103" i="9" s="1"/>
  <c r="AC104" i="9"/>
  <c r="AC105" i="9"/>
  <c r="AD105" i="9" s="1"/>
  <c r="AE105" i="9" s="1"/>
  <c r="U105" i="9" s="1"/>
  <c r="AC106" i="9"/>
  <c r="AC107" i="9"/>
  <c r="AC108" i="9"/>
  <c r="AC109" i="9"/>
  <c r="AC2" i="9"/>
  <c r="AD2" i="9" s="1"/>
  <c r="AE2" i="9" s="1"/>
  <c r="W2" i="1"/>
  <c r="AD4" i="9"/>
  <c r="U90" i="9" l="1"/>
  <c r="U86" i="9"/>
  <c r="U82" i="9"/>
  <c r="U78" i="9"/>
  <c r="U74" i="9"/>
  <c r="U70" i="9"/>
  <c r="U66" i="9"/>
  <c r="U62" i="9"/>
  <c r="U58" i="9"/>
  <c r="U54" i="9"/>
  <c r="U50" i="9"/>
  <c r="U46" i="9"/>
  <c r="U42" i="9"/>
  <c r="U38" i="9"/>
  <c r="U34" i="9"/>
  <c r="U30" i="9"/>
  <c r="U26" i="9"/>
  <c r="U22" i="9"/>
  <c r="U18" i="9"/>
  <c r="U14" i="9"/>
  <c r="U10" i="9"/>
  <c r="U6" i="9"/>
  <c r="AE89" i="9"/>
  <c r="U89" i="9" s="1"/>
  <c r="AE81" i="9"/>
  <c r="U81" i="9" s="1"/>
  <c r="AE77" i="9"/>
  <c r="U77" i="9" s="1"/>
  <c r="AE53" i="9"/>
  <c r="U53" i="9" s="1"/>
  <c r="AE45" i="9"/>
  <c r="U45" i="9" s="1"/>
  <c r="AE33" i="9"/>
  <c r="U33" i="9" s="1"/>
  <c r="AE5" i="9"/>
  <c r="U5" i="9" s="1"/>
  <c r="U37" i="9"/>
  <c r="U85" i="9"/>
  <c r="U73" i="9"/>
  <c r="U65" i="9"/>
  <c r="U57" i="9"/>
  <c r="U49" i="9"/>
  <c r="U41" i="9"/>
  <c r="U29" i="9"/>
  <c r="U25" i="9"/>
  <c r="U13" i="9"/>
  <c r="U9" i="9"/>
  <c r="AE60" i="9"/>
  <c r="U60" i="9" s="1"/>
  <c r="AE48" i="9"/>
  <c r="U48" i="9" s="1"/>
  <c r="AE44" i="9"/>
  <c r="U44" i="9" s="1"/>
  <c r="AE40" i="9"/>
  <c r="U40" i="9" s="1"/>
  <c r="AE32" i="9"/>
  <c r="U32" i="9" s="1"/>
  <c r="AE20" i="9"/>
  <c r="U20" i="9" s="1"/>
  <c r="AE16" i="9"/>
  <c r="U16" i="9" s="1"/>
  <c r="AE8" i="9"/>
  <c r="U8" i="9" s="1"/>
  <c r="AE4" i="9"/>
  <c r="U4" i="9" s="1"/>
  <c r="U69" i="9"/>
  <c r="U17" i="9"/>
  <c r="U64" i="9"/>
  <c r="U24" i="9"/>
  <c r="U61" i="9"/>
  <c r="U36" i="9"/>
  <c r="U21" i="9"/>
  <c r="U92" i="9"/>
  <c r="U84" i="9"/>
  <c r="U76" i="9"/>
  <c r="U68" i="9"/>
  <c r="U56" i="9"/>
  <c r="U52" i="9"/>
  <c r="U28" i="9"/>
  <c r="U12" i="9"/>
  <c r="AE43" i="9"/>
  <c r="U43" i="9" s="1"/>
  <c r="AE39" i="9"/>
  <c r="U39" i="9" s="1"/>
  <c r="AE35" i="9"/>
  <c r="U35" i="9" s="1"/>
  <c r="AE31" i="9"/>
  <c r="U31" i="9" s="1"/>
  <c r="AE27" i="9"/>
  <c r="U27" i="9" s="1"/>
  <c r="AE23" i="9"/>
  <c r="U23" i="9" s="1"/>
  <c r="AE19" i="9"/>
  <c r="U19" i="9" s="1"/>
  <c r="AE15" i="9"/>
  <c r="U15" i="9" s="1"/>
  <c r="AE11" i="9"/>
  <c r="U11" i="9" s="1"/>
  <c r="AE7" i="9"/>
  <c r="U7" i="9" s="1"/>
  <c r="AE3" i="9"/>
  <c r="U3" i="9" s="1"/>
  <c r="AD106" i="9"/>
  <c r="AD109" i="9"/>
  <c r="AD99" i="9"/>
  <c r="AD108" i="9"/>
  <c r="AD102" i="9"/>
  <c r="AD95" i="9"/>
  <c r="AD88" i="9"/>
  <c r="AD80" i="9"/>
  <c r="AD72" i="9"/>
  <c r="AD107" i="9"/>
  <c r="AD104" i="9"/>
  <c r="AD101" i="9"/>
  <c r="AD97" i="9"/>
  <c r="AD91" i="9"/>
  <c r="AD87" i="9"/>
  <c r="AD83" i="9"/>
  <c r="AD79" i="9"/>
  <c r="AD75" i="9"/>
  <c r="AD71" i="9"/>
  <c r="AD67" i="9"/>
  <c r="AD63" i="9"/>
  <c r="AD59" i="9"/>
  <c r="AD55" i="9"/>
  <c r="AD51" i="9"/>
  <c r="AD47" i="9"/>
  <c r="R45" i="1"/>
  <c r="R43" i="1"/>
  <c r="R41" i="1"/>
  <c r="S41" i="1" s="1"/>
  <c r="R42" i="1"/>
  <c r="R44" i="1"/>
  <c r="R46" i="1"/>
  <c r="R47" i="1"/>
  <c r="R48" i="1"/>
  <c r="R49" i="1"/>
  <c r="R50" i="1"/>
  <c r="R51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AE63" i="9" l="1"/>
  <c r="U63" i="9" s="1"/>
  <c r="AE95" i="9"/>
  <c r="U95" i="9" s="1"/>
  <c r="AE51" i="9"/>
  <c r="U51" i="9" s="1"/>
  <c r="AE67" i="9"/>
  <c r="U67" i="9" s="1"/>
  <c r="AE83" i="9"/>
  <c r="U83" i="9" s="1"/>
  <c r="AE97" i="9"/>
  <c r="U97" i="9" s="1"/>
  <c r="AE72" i="9"/>
  <c r="U72" i="9" s="1"/>
  <c r="AE102" i="9"/>
  <c r="U102" i="9" s="1"/>
  <c r="AE106" i="9"/>
  <c r="U106" i="9" s="1"/>
  <c r="AE47" i="9"/>
  <c r="U47" i="9" s="1"/>
  <c r="AE79" i="9"/>
  <c r="U79" i="9" s="1"/>
  <c r="AE107" i="9"/>
  <c r="U107" i="9" s="1"/>
  <c r="AE109" i="9"/>
  <c r="U109" i="9" s="1"/>
  <c r="AE55" i="9"/>
  <c r="U55" i="9" s="1"/>
  <c r="AE71" i="9"/>
  <c r="U71" i="9" s="1"/>
  <c r="AE87" i="9"/>
  <c r="U87" i="9" s="1"/>
  <c r="AE101" i="9"/>
  <c r="U101" i="9" s="1"/>
  <c r="AE80" i="9"/>
  <c r="U80" i="9" s="1"/>
  <c r="AE108" i="9"/>
  <c r="U108" i="9" s="1"/>
  <c r="AE59" i="9"/>
  <c r="U59" i="9" s="1"/>
  <c r="AE75" i="9"/>
  <c r="U75" i="9" s="1"/>
  <c r="AE91" i="9"/>
  <c r="U91" i="9" s="1"/>
  <c r="AE104" i="9"/>
  <c r="U104" i="9" s="1"/>
  <c r="AE88" i="9"/>
  <c r="U88" i="9" s="1"/>
  <c r="AE99" i="9"/>
  <c r="U99" i="9" s="1"/>
  <c r="U2" i="9"/>
  <c r="W41" i="1"/>
  <c r="X41" i="1" s="1"/>
  <c r="Y41" i="1" s="1"/>
  <c r="W42" i="1"/>
  <c r="X42" i="1" s="1"/>
  <c r="Y42" i="1" s="1"/>
  <c r="W43" i="1"/>
  <c r="X43" i="1" s="1"/>
  <c r="Y43" i="1" s="1"/>
  <c r="W44" i="1"/>
  <c r="X44" i="1" s="1"/>
  <c r="Y44" i="1" s="1"/>
  <c r="W45" i="1"/>
  <c r="X45" i="1" s="1"/>
  <c r="Y45" i="1" s="1"/>
  <c r="Q45" i="1" s="1"/>
  <c r="W46" i="1"/>
  <c r="X46" i="1" s="1"/>
  <c r="Y46" i="1" s="1"/>
  <c r="W47" i="1"/>
  <c r="X47" i="1" s="1"/>
  <c r="Y47" i="1" s="1"/>
  <c r="W48" i="1"/>
  <c r="X48" i="1" s="1"/>
  <c r="Y48" i="1" s="1"/>
  <c r="W49" i="1"/>
  <c r="X49" i="1" s="1"/>
  <c r="Y49" i="1" s="1"/>
  <c r="W50" i="1"/>
  <c r="X50" i="1" s="1"/>
  <c r="Y50" i="1" s="1"/>
  <c r="W51" i="1"/>
  <c r="X51" i="1" s="1"/>
  <c r="Y51" i="1" s="1"/>
  <c r="W7" i="1"/>
  <c r="X7" i="1" s="1"/>
  <c r="Y7" i="1" s="1"/>
  <c r="W8" i="1"/>
  <c r="X8" i="1" s="1"/>
  <c r="Y8" i="1" s="1"/>
  <c r="W9" i="1"/>
  <c r="X9" i="1" s="1"/>
  <c r="Y9" i="1" s="1"/>
  <c r="W10" i="1"/>
  <c r="X10" i="1" s="1"/>
  <c r="Y10" i="1" s="1"/>
  <c r="W11" i="1"/>
  <c r="X11" i="1" s="1"/>
  <c r="Y11" i="1" s="1"/>
  <c r="W12" i="1"/>
  <c r="X12" i="1" s="1"/>
  <c r="Y12" i="1" s="1"/>
  <c r="W13" i="1"/>
  <c r="X13" i="1" s="1"/>
  <c r="Y13" i="1" s="1"/>
  <c r="W14" i="1"/>
  <c r="X14" i="1" s="1"/>
  <c r="Y14" i="1" s="1"/>
  <c r="W15" i="1"/>
  <c r="X15" i="1" s="1"/>
  <c r="Y15" i="1" s="1"/>
  <c r="W16" i="1"/>
  <c r="X16" i="1" s="1"/>
  <c r="Y16" i="1" s="1"/>
  <c r="W17" i="1"/>
  <c r="X17" i="1" s="1"/>
  <c r="Y17" i="1" s="1"/>
  <c r="W18" i="1"/>
  <c r="X18" i="1" s="1"/>
  <c r="Y18" i="1" s="1"/>
  <c r="W19" i="1"/>
  <c r="X19" i="1" s="1"/>
  <c r="Y19" i="1" s="1"/>
  <c r="W20" i="1"/>
  <c r="X20" i="1" s="1"/>
  <c r="Y20" i="1" s="1"/>
  <c r="W21" i="1"/>
  <c r="X21" i="1" s="1"/>
  <c r="Y21" i="1" s="1"/>
  <c r="W22" i="1"/>
  <c r="X22" i="1" s="1"/>
  <c r="Y22" i="1" s="1"/>
  <c r="W23" i="1"/>
  <c r="X23" i="1" s="1"/>
  <c r="Y23" i="1" s="1"/>
  <c r="W24" i="1"/>
  <c r="X24" i="1" s="1"/>
  <c r="Y24" i="1" s="1"/>
  <c r="W25" i="1"/>
  <c r="X25" i="1" s="1"/>
  <c r="Y25" i="1" s="1"/>
  <c r="W26" i="1"/>
  <c r="X26" i="1" s="1"/>
  <c r="Y26" i="1" s="1"/>
  <c r="W27" i="1"/>
  <c r="X27" i="1" s="1"/>
  <c r="Y27" i="1" s="1"/>
  <c r="W28" i="1"/>
  <c r="X28" i="1" s="1"/>
  <c r="Y28" i="1" s="1"/>
  <c r="W29" i="1"/>
  <c r="X29" i="1" s="1"/>
  <c r="Y29" i="1" s="1"/>
  <c r="W30" i="1"/>
  <c r="X30" i="1" s="1"/>
  <c r="Y30" i="1" s="1"/>
  <c r="W31" i="1"/>
  <c r="X31" i="1" s="1"/>
  <c r="Y31" i="1" s="1"/>
  <c r="W32" i="1"/>
  <c r="X32" i="1" s="1"/>
  <c r="Y32" i="1" s="1"/>
  <c r="W33" i="1"/>
  <c r="X33" i="1" s="1"/>
  <c r="Y33" i="1" s="1"/>
  <c r="W34" i="1"/>
  <c r="X34" i="1" s="1"/>
  <c r="Y34" i="1" s="1"/>
  <c r="W35" i="1"/>
  <c r="X35" i="1" s="1"/>
  <c r="Y35" i="1" s="1"/>
  <c r="W36" i="1"/>
  <c r="X36" i="1" s="1"/>
  <c r="Y36" i="1" s="1"/>
  <c r="W37" i="1"/>
  <c r="X37" i="1" s="1"/>
  <c r="Y37" i="1" s="1"/>
  <c r="W38" i="1"/>
  <c r="X38" i="1" s="1"/>
  <c r="Y38" i="1" s="1"/>
  <c r="W39" i="1"/>
  <c r="X39" i="1" s="1"/>
  <c r="Y39" i="1" s="1"/>
  <c r="W40" i="1"/>
  <c r="X40" i="1" s="1"/>
  <c r="Y40" i="1" s="1"/>
  <c r="W3" i="1"/>
  <c r="X3" i="1" s="1"/>
  <c r="Y3" i="1" s="1"/>
  <c r="W4" i="1"/>
  <c r="X4" i="1" s="1"/>
  <c r="Y4" i="1" s="1"/>
  <c r="W5" i="1"/>
  <c r="X5" i="1" s="1"/>
  <c r="Y5" i="1" s="1"/>
  <c r="W6" i="1"/>
  <c r="X6" i="1" s="1"/>
  <c r="Y6" i="1" s="1"/>
  <c r="Q38" i="1" l="1"/>
  <c r="Q34" i="1"/>
  <c r="Q30" i="1"/>
  <c r="Q26" i="1"/>
  <c r="Q22" i="1"/>
  <c r="Q18" i="1"/>
  <c r="Q14" i="1"/>
  <c r="Q10" i="1"/>
  <c r="Q48" i="1"/>
  <c r="Q44" i="1"/>
  <c r="Q4" i="1"/>
  <c r="Q3" i="1"/>
  <c r="Q37" i="1"/>
  <c r="Q33" i="1"/>
  <c r="Q29" i="1"/>
  <c r="Q25" i="1"/>
  <c r="Q21" i="1"/>
  <c r="Q17" i="1"/>
  <c r="Q13" i="1"/>
  <c r="Q9" i="1"/>
  <c r="Q51" i="1"/>
  <c r="Q47" i="1"/>
  <c r="Q43" i="1"/>
  <c r="Q40" i="1"/>
  <c r="Q36" i="1"/>
  <c r="Q32" i="1"/>
  <c r="Q28" i="1"/>
  <c r="Q24" i="1"/>
  <c r="Q20" i="1"/>
  <c r="Q16" i="1"/>
  <c r="Q12" i="1"/>
  <c r="Q8" i="1"/>
  <c r="Q50" i="1"/>
  <c r="Q46" i="1"/>
  <c r="Q42" i="1"/>
  <c r="Q6" i="1"/>
  <c r="Q5" i="1"/>
  <c r="Q39" i="1"/>
  <c r="Q35" i="1"/>
  <c r="Q31" i="1"/>
  <c r="Q27" i="1"/>
  <c r="Q23" i="1"/>
  <c r="Q19" i="1"/>
  <c r="Q15" i="1"/>
  <c r="Q11" i="1"/>
  <c r="Q7" i="1"/>
  <c r="Q49" i="1"/>
  <c r="Q41" i="1"/>
  <c r="S32" i="1" l="1"/>
  <c r="S31" i="1"/>
  <c r="S40" i="1"/>
  <c r="S39" i="1"/>
  <c r="T41" i="1"/>
  <c r="L2" i="15" l="1"/>
  <c r="L4" i="15"/>
  <c r="L3" i="15"/>
  <c r="M2" i="15"/>
  <c r="N2" i="15" s="1"/>
  <c r="M3" i="15"/>
  <c r="N3" i="15" s="1"/>
  <c r="S42" i="1" l="1"/>
  <c r="S34" i="1"/>
  <c r="V12" i="5" l="1"/>
  <c r="S33" i="1" l="1"/>
  <c r="S30" i="1"/>
  <c r="S37" i="1" l="1"/>
  <c r="S38" i="1"/>
  <c r="S47" i="1"/>
  <c r="S48" i="1"/>
  <c r="S46" i="1"/>
  <c r="S45" i="1"/>
  <c r="S36" i="1"/>
  <c r="T24" i="1"/>
  <c r="S24" i="1"/>
  <c r="R7" i="17" l="1"/>
  <c r="P7" i="17"/>
  <c r="Q7" i="17" s="1"/>
  <c r="O7" i="17"/>
  <c r="R6" i="17"/>
  <c r="P6" i="17"/>
  <c r="Q6" i="17" s="1"/>
  <c r="O6" i="17"/>
  <c r="R5" i="17"/>
  <c r="P5" i="17"/>
  <c r="Q5" i="17" s="1"/>
  <c r="O5" i="17"/>
  <c r="R4" i="17"/>
  <c r="P4" i="17"/>
  <c r="Q4" i="17" s="1"/>
  <c r="O4" i="17"/>
  <c r="R3" i="17"/>
  <c r="P3" i="17"/>
  <c r="Q3" i="17" s="1"/>
  <c r="O3" i="17"/>
  <c r="R2" i="17"/>
  <c r="P2" i="17"/>
  <c r="Q2" i="17" s="1"/>
  <c r="O2" i="17"/>
  <c r="S21" i="1"/>
  <c r="N5" i="16"/>
  <c r="O5" i="16" s="1"/>
  <c r="M5" i="16"/>
  <c r="N4" i="16"/>
  <c r="O4" i="16" s="1"/>
  <c r="M4" i="16"/>
  <c r="N3" i="16"/>
  <c r="O3" i="16" s="1"/>
  <c r="M3" i="16"/>
  <c r="N2" i="16"/>
  <c r="O2" i="16" s="1"/>
  <c r="M2" i="16"/>
  <c r="P87" i="9"/>
  <c r="P86" i="9"/>
  <c r="T34" i="1"/>
  <c r="M5" i="15" l="1"/>
  <c r="N5" i="15" s="1"/>
  <c r="L5" i="15"/>
  <c r="M4" i="15"/>
  <c r="N4" i="15" s="1"/>
  <c r="S51" i="1" l="1"/>
  <c r="S50" i="1"/>
  <c r="R35" i="3"/>
  <c r="S35" i="3" s="1"/>
  <c r="S4" i="1"/>
  <c r="S3" i="1"/>
  <c r="S2" i="1"/>
  <c r="R17" i="3"/>
  <c r="S17" i="3" s="1"/>
  <c r="R15" i="3"/>
  <c r="S15" i="3" s="1"/>
  <c r="R27" i="3"/>
  <c r="S27" i="3" s="1"/>
  <c r="S39" i="3"/>
  <c r="S3" i="7"/>
  <c r="R4" i="7"/>
  <c r="S4" i="7" s="1"/>
  <c r="S5" i="7"/>
  <c r="S6" i="7"/>
  <c r="S7" i="7"/>
  <c r="R8" i="7"/>
  <c r="S8" i="7" s="1"/>
  <c r="S2" i="7"/>
  <c r="V11" i="5"/>
  <c r="V3" i="5"/>
  <c r="V4" i="5"/>
  <c r="V5" i="5"/>
  <c r="V6" i="5"/>
  <c r="V7" i="5"/>
  <c r="V8" i="5"/>
  <c r="V9" i="5"/>
  <c r="V10" i="5"/>
  <c r="V13" i="5"/>
  <c r="V14" i="5"/>
  <c r="V15" i="5"/>
  <c r="V16" i="5"/>
  <c r="V17" i="5"/>
  <c r="V18" i="5"/>
  <c r="V19" i="5"/>
  <c r="V2" i="5"/>
  <c r="T2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5" i="1"/>
  <c r="T26" i="1"/>
  <c r="T27" i="1"/>
  <c r="T28" i="1"/>
  <c r="T29" i="1"/>
  <c r="T35" i="1"/>
  <c r="T42" i="1"/>
  <c r="T43" i="1"/>
  <c r="T44" i="1"/>
  <c r="T49" i="1"/>
  <c r="T50" i="1"/>
  <c r="T51" i="1"/>
  <c r="R7" i="3"/>
  <c r="S7" i="3" s="1"/>
  <c r="R3" i="3"/>
  <c r="S3" i="3" s="1"/>
  <c r="R13" i="3"/>
  <c r="S13" i="3" s="1"/>
  <c r="R23" i="3"/>
  <c r="S23" i="3" s="1"/>
  <c r="R19" i="3"/>
  <c r="S19" i="3" s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2" i="1"/>
  <c r="S23" i="1"/>
  <c r="S25" i="1"/>
  <c r="S26" i="1"/>
  <c r="S27" i="1"/>
  <c r="S28" i="1"/>
  <c r="S29" i="1"/>
  <c r="S35" i="1"/>
  <c r="S43" i="1"/>
  <c r="S44" i="1"/>
  <c r="S49" i="1"/>
  <c r="X2" i="1"/>
  <c r="Y2" i="1" s="1"/>
  <c r="Q2" i="1" s="1"/>
</calcChain>
</file>

<file path=xl/sharedStrings.xml><?xml version="1.0" encoding="utf-8"?>
<sst xmlns="http://schemas.openxmlformats.org/spreadsheetml/2006/main" count="4315" uniqueCount="1619">
  <si>
    <t>Country</t>
  </si>
  <si>
    <t> Fabric </t>
  </si>
  <si>
    <t> Name </t>
  </si>
  <si>
    <t> IP Address </t>
  </si>
  <si>
    <t>Site</t>
  </si>
  <si>
    <t>Switch Type</t>
  </si>
  <si>
    <t>Fabric Type</t>
  </si>
  <si>
    <t>Vendor</t>
  </si>
  <si>
    <t>Description</t>
  </si>
  <si>
    <t> Model </t>
  </si>
  <si>
    <t>Serial #</t>
  </si>
  <si>
    <t>Software Levels</t>
  </si>
  <si>
    <t>Floor Location</t>
  </si>
  <si>
    <t>Install Date</t>
  </si>
  <si>
    <t>Warranty End Date</t>
  </si>
  <si>
    <t>SYR Asset Contract End</t>
  </si>
  <si>
    <t>Old Frame Name</t>
  </si>
  <si>
    <t>Old Serial #</t>
  </si>
  <si>
    <t>Parent Part #</t>
  </si>
  <si>
    <t>Poland</t>
  </si>
  <si>
    <t>Goleszowska</t>
  </si>
  <si>
    <t>N/A</t>
  </si>
  <si>
    <t>n/a - Rack mounted</t>
  </si>
  <si>
    <t>Senatorska</t>
  </si>
  <si>
    <t>UK</t>
  </si>
  <si>
    <t>Fabric_Ruby_RDC</t>
  </si>
  <si>
    <t>cmdscgc1-ct-01</t>
  </si>
  <si>
    <t>169.186.132.85</t>
  </si>
  <si>
    <t>CGC1 TR1</t>
  </si>
  <si>
    <t>CORE</t>
  </si>
  <si>
    <t>CAT</t>
  </si>
  <si>
    <t>CISCO</t>
  </si>
  <si>
    <t>Cisco 9513</t>
  </si>
  <si>
    <t>DS-C9513</t>
  </si>
  <si>
    <t>FOX1205GAHN</t>
  </si>
  <si>
    <t>54BP</t>
  </si>
  <si>
    <t>cmdscgc1_ct_01</t>
  </si>
  <si>
    <t>Fabric_Jade_RDC</t>
  </si>
  <si>
    <t>cmdscgc1-dg-01</t>
  </si>
  <si>
    <t>169.186.132.83</t>
  </si>
  <si>
    <t>DOG</t>
  </si>
  <si>
    <t>FOX1202H3PG</t>
  </si>
  <si>
    <t>83BA</t>
  </si>
  <si>
    <t>cmdscgc1_dg_01</t>
  </si>
  <si>
    <t>Fabric_CGC_JADE</t>
  </si>
  <si>
    <t>cmdscgc1-jd-01</t>
  </si>
  <si>
    <t>169.186.132.96</t>
  </si>
  <si>
    <t>CGC1 TR1/2</t>
  </si>
  <si>
    <t>JADE</t>
  </si>
  <si>
    <t>FOX1330G5AC</t>
  </si>
  <si>
    <t>80BA</t>
  </si>
  <si>
    <t>cmdscgc1_jd_01</t>
  </si>
  <si>
    <t>Fabric_CGC_RUBY</t>
  </si>
  <si>
    <t>cmdscgc1-rb-01</t>
  </si>
  <si>
    <t>169.186.132.247</t>
  </si>
  <si>
    <t>RUBY</t>
  </si>
  <si>
    <t>FOX1329GR3T</t>
  </si>
  <si>
    <t>48BP</t>
  </si>
  <si>
    <t>cmdscgc1_rb_01</t>
  </si>
  <si>
    <t>CGC2 3rd flr</t>
  </si>
  <si>
    <t>Cisco 9509</t>
  </si>
  <si>
    <t>DS-C9509</t>
  </si>
  <si>
    <t>Germany</t>
  </si>
  <si>
    <t>FDC_JADE</t>
  </si>
  <si>
    <t>cmdsfdc1a-jd-01</t>
  </si>
  <si>
    <t>10.159.40.202</t>
  </si>
  <si>
    <t>FDC1a</t>
  </si>
  <si>
    <t>FOX1205GAK0</t>
  </si>
  <si>
    <t>BE51</t>
  </si>
  <si>
    <t>cmdsfdc1a_jd_01</t>
  </si>
  <si>
    <t>cmdsfdc1a-jd-02</t>
  </si>
  <si>
    <t>10.159.40.203</t>
  </si>
  <si>
    <t>FOX1202H3NV</t>
  </si>
  <si>
    <t>BE48</t>
  </si>
  <si>
    <t>cmdsfdc1a_jd_02</t>
  </si>
  <si>
    <t>cmdsfdc1a-jd-09</t>
  </si>
  <si>
    <t>10.159.40.254</t>
  </si>
  <si>
    <t>FOX1303GF5Z</t>
  </si>
  <si>
    <t>cmdsfdc1a_jd_09</t>
  </si>
  <si>
    <t>FDC_RUBY</t>
  </si>
  <si>
    <t>cmdsfdc1a-rb-01</t>
  </si>
  <si>
    <t>10.159.40.198</t>
  </si>
  <si>
    <t>FOX1205H322</t>
  </si>
  <si>
    <t>BE67</t>
  </si>
  <si>
    <t>cmdsfdc1a_rb_01</t>
  </si>
  <si>
    <t>cmdsfdc1a-rb-02</t>
  </si>
  <si>
    <t>10.159.40.199</t>
  </si>
  <si>
    <t>FOX1150H51Y</t>
  </si>
  <si>
    <t>BE64</t>
  </si>
  <si>
    <t>cmdsfdc1a_rb_02</t>
  </si>
  <si>
    <t>cmdsfdc1a-rb-09</t>
  </si>
  <si>
    <t>10.159.40.251</t>
  </si>
  <si>
    <t>FOX1249GKZD</t>
  </si>
  <si>
    <t>cmdsfdc1a_rb_09</t>
  </si>
  <si>
    <t>cmdsfdc1b-ct-01</t>
  </si>
  <si>
    <t>10.159.41.7</t>
  </si>
  <si>
    <t>FDC1b</t>
  </si>
  <si>
    <t>FOX1202H3N1</t>
  </si>
  <si>
    <t>BE23</t>
  </si>
  <si>
    <t>cmdsfdc1b_ct_01</t>
  </si>
  <si>
    <t>cmdsfdc1b-dg-01</t>
  </si>
  <si>
    <t>10.159.41.8</t>
  </si>
  <si>
    <t>FOX1123078E</t>
  </si>
  <si>
    <t>BE07</t>
  </si>
  <si>
    <t>cmdsfdc1b_dg_01</t>
  </si>
  <si>
    <t>cmdsrdc3-ct-01</t>
  </si>
  <si>
    <t>10.154.36.21</t>
  </si>
  <si>
    <t>RDC3</t>
  </si>
  <si>
    <t>FOX1150H4XB</t>
  </si>
  <si>
    <t>AO11</t>
  </si>
  <si>
    <t>cmdsrdc3_ct_01</t>
  </si>
  <si>
    <t>cmdsrdc3-dg-01</t>
  </si>
  <si>
    <t>10.154.34.151</t>
  </si>
  <si>
    <t>FOX1152HDFX</t>
  </si>
  <si>
    <t>AO34</t>
  </si>
  <si>
    <t>cmdsrdc3_dg_01</t>
  </si>
  <si>
    <t>cmdsrdc4-jd-01</t>
  </si>
  <si>
    <t>10.154.32.80</t>
  </si>
  <si>
    <t>RDC4</t>
  </si>
  <si>
    <t>FOX1202H3PN</t>
  </si>
  <si>
    <t>AR46</t>
  </si>
  <si>
    <t>cmdsrdc_jd_01</t>
  </si>
  <si>
    <t>cmdsrdc4-jd-02</t>
  </si>
  <si>
    <t>10.154.32.81</t>
  </si>
  <si>
    <t>FOX1150H529</t>
  </si>
  <si>
    <t>cmdsrdc4_jd_02</t>
  </si>
  <si>
    <t>cmdsrdc4-rb-01</t>
  </si>
  <si>
    <t>10.154.33.80</t>
  </si>
  <si>
    <t>FOX1202H3NR</t>
  </si>
  <si>
    <t>AR16</t>
  </si>
  <si>
    <t>cmdsrdc4_rb_01</t>
  </si>
  <si>
    <t>cmdsrdc4-rb-02</t>
  </si>
  <si>
    <t>10.154.33.81</t>
  </si>
  <si>
    <t>FOX1202H3N8</t>
  </si>
  <si>
    <t>cmdsrdc4_rb_02</t>
  </si>
  <si>
    <t>cmdswell-ct-01</t>
  </si>
  <si>
    <t>169.194.216.99</t>
  </si>
  <si>
    <t>Welle</t>
  </si>
  <si>
    <t>FOX1202H3N2</t>
  </si>
  <si>
    <t>AL09</t>
  </si>
  <si>
    <t>cmdswell_ct_01</t>
  </si>
  <si>
    <t>cmdswell-dg-01</t>
  </si>
  <si>
    <t>169.194.215.99</t>
  </si>
  <si>
    <t>FOX1202H3NC</t>
  </si>
  <si>
    <t>AL23</t>
  </si>
  <si>
    <t>cmdswell_dg_01</t>
  </si>
  <si>
    <t>emdscgc1-jd-03</t>
  </si>
  <si>
    <t>169.186.132.95</t>
  </si>
  <si>
    <t>EDGE</t>
  </si>
  <si>
    <t>FOX1331GYC3</t>
  </si>
  <si>
    <t>60BH</t>
  </si>
  <si>
    <t>cmdscgc1_jd_03</t>
  </si>
  <si>
    <t>emdscgc1-jd-04</t>
  </si>
  <si>
    <t>169.186.132.94</t>
  </si>
  <si>
    <t>FOX1323G9E1</t>
  </si>
  <si>
    <t>57BH</t>
  </si>
  <si>
    <t>cmdscgc1_jd_04</t>
  </si>
  <si>
    <t>emdscgc1-jd-05</t>
  </si>
  <si>
    <t>169.194.40.16</t>
  </si>
  <si>
    <t>FOX1329GR3G</t>
  </si>
  <si>
    <t>90BO</t>
  </si>
  <si>
    <t>cmdscgc1_jd_05</t>
  </si>
  <si>
    <t>emdscgc1-rb-03</t>
  </si>
  <si>
    <t>169.186.132.246</t>
  </si>
  <si>
    <t>FOX1323G9EW</t>
  </si>
  <si>
    <t>59BP</t>
  </si>
  <si>
    <t>cmdscgc1_jrb_03</t>
  </si>
  <si>
    <t>emdscgc1-rb-04</t>
  </si>
  <si>
    <t>169.186.132.245</t>
  </si>
  <si>
    <t>FOX1331GYC8</t>
  </si>
  <si>
    <t>56BP</t>
  </si>
  <si>
    <t>cmdscgc1_rb_04</t>
  </si>
  <si>
    <t>emdscgc1-rb-05</t>
  </si>
  <si>
    <t>169.194.40.148</t>
  </si>
  <si>
    <t>FOX1331GYBH</t>
  </si>
  <si>
    <t>98BT</t>
  </si>
  <si>
    <t>cmdscgc1_rb_05</t>
  </si>
  <si>
    <t>emdsfdc1a-jd-03</t>
  </si>
  <si>
    <t>10.159.41.214</t>
  </si>
  <si>
    <t>FOX1205GAJH</t>
  </si>
  <si>
    <t>AE51</t>
  </si>
  <si>
    <t>emdsfdc1a_jd_03</t>
  </si>
  <si>
    <t>emdsfdc1a-jd-04</t>
  </si>
  <si>
    <t>10.159.41.231</t>
  </si>
  <si>
    <t>FOX1205GAJT</t>
  </si>
  <si>
    <t>F51</t>
  </si>
  <si>
    <t>emdsfdc1a_jd_04</t>
  </si>
  <si>
    <t>FOX1203H6GT</t>
  </si>
  <si>
    <t>emdsfdc1a_jd_05</t>
  </si>
  <si>
    <t>emdsfdc1a-jd-06</t>
  </si>
  <si>
    <t>10.159.41.199</t>
  </si>
  <si>
    <t>FOX1205GAGY</t>
  </si>
  <si>
    <t>F67</t>
  </si>
  <si>
    <t>emdsfdc1a_jd_06</t>
  </si>
  <si>
    <t>10.159.41.200</t>
  </si>
  <si>
    <t>FOX1203H6FM</t>
  </si>
  <si>
    <t>F64</t>
  </si>
  <si>
    <t>emdsfdc1a_jd_07</t>
  </si>
  <si>
    <t>emdsfdc1a-jd-08</t>
  </si>
  <si>
    <t>10.159.41.215</t>
  </si>
  <si>
    <t>FOX1205GAJZ</t>
  </si>
  <si>
    <t>emdsfdc1a_jd_08</t>
  </si>
  <si>
    <t>emdsfdc1a-jd-11</t>
  </si>
  <si>
    <t>10.159.14.252</t>
  </si>
  <si>
    <t>FOX1431GUQ1</t>
  </si>
  <si>
    <t>DV48</t>
  </si>
  <si>
    <t>emdsfdc1a-rb-03</t>
  </si>
  <si>
    <t>10.159.41.213</t>
  </si>
  <si>
    <t>FOX1205GAK1</t>
  </si>
  <si>
    <t>AE67</t>
  </si>
  <si>
    <t>emdsfdc1a_rb_03</t>
  </si>
  <si>
    <t>emdsfdc1a-rb-04</t>
  </si>
  <si>
    <t>10.159.41.229</t>
  </si>
  <si>
    <t>FOX1202H3PA</t>
  </si>
  <si>
    <t>R51</t>
  </si>
  <si>
    <t>emdsfdc1a_rb_04</t>
  </si>
  <si>
    <t>FOX1205GAJR</t>
  </si>
  <si>
    <t>emdsfdc1a_rb_05</t>
  </si>
  <si>
    <t>emdsfdc1a-rb-06</t>
  </si>
  <si>
    <t>10.159.41.197</t>
  </si>
  <si>
    <t>FOX1205GAKE</t>
  </si>
  <si>
    <t>R67</t>
  </si>
  <si>
    <t>emdsfdc1a_rb_06</t>
  </si>
  <si>
    <t>emdsfdc1a-rb-07</t>
  </si>
  <si>
    <t>10.159.41.198</t>
  </si>
  <si>
    <t>FOX1205GAGW</t>
  </si>
  <si>
    <t>R64</t>
  </si>
  <si>
    <t>emdsfdc1a_rb_07</t>
  </si>
  <si>
    <t>emdsfdc1a-rb-08</t>
  </si>
  <si>
    <t>10.159.41.216</t>
  </si>
  <si>
    <t>FOX1202H3NK</t>
  </si>
  <si>
    <t>emdsfdc1a_rb_08</t>
  </si>
  <si>
    <t>emdsfdc1a-rb-11</t>
  </si>
  <si>
    <t>10.159.15.251</t>
  </si>
  <si>
    <t>FOX1428H1Q8</t>
  </si>
  <si>
    <t>DV64</t>
  </si>
  <si>
    <t>emdsfdc1b-jd-10</t>
  </si>
  <si>
    <t>10.159.43.120</t>
  </si>
  <si>
    <t>FOX1311H3WH</t>
  </si>
  <si>
    <t>F04</t>
  </si>
  <si>
    <t>emdsfdc1b_jd_10</t>
  </si>
  <si>
    <t>emdsfdc1b-rb-10</t>
  </si>
  <si>
    <t>10.159.43.248</t>
  </si>
  <si>
    <t>FOX1311H3V4</t>
  </si>
  <si>
    <t>R04</t>
  </si>
  <si>
    <t>emdsfdc1b_rb_10</t>
  </si>
  <si>
    <t>emdsrdc1-jd-06</t>
  </si>
  <si>
    <t>10.154.41.5</t>
  </si>
  <si>
    <t>RDC1</t>
  </si>
  <si>
    <t>FOX1227GSWP</t>
  </si>
  <si>
    <t>BX45</t>
  </si>
  <si>
    <t>emdsrdc1_jd_06</t>
  </si>
  <si>
    <t>emdsrdc1-rb-06</t>
  </si>
  <si>
    <t>10.154.41.6</t>
  </si>
  <si>
    <t>FOX1228GRAY</t>
  </si>
  <si>
    <t>BX02</t>
  </si>
  <si>
    <t>emdsrdc1_rb_06</t>
  </si>
  <si>
    <t>emdsrdc3-jd-04</t>
  </si>
  <si>
    <t>10.154.34.150</t>
  </si>
  <si>
    <t>FOX1205GAHQ</t>
  </si>
  <si>
    <t>AO43</t>
  </si>
  <si>
    <t>emdsrdc3_jd_04</t>
  </si>
  <si>
    <t>emdsrdc3-jd-07</t>
  </si>
  <si>
    <t>10.154.36.157</t>
  </si>
  <si>
    <t>FOX1228H2G9</t>
  </si>
  <si>
    <t>AO40</t>
  </si>
  <si>
    <t>cmdsrdc3_jd_07</t>
  </si>
  <si>
    <t>emdsrdc3-jd-09</t>
  </si>
  <si>
    <t>169.182.138.14</t>
  </si>
  <si>
    <t>FOX1307GMZA</t>
  </si>
  <si>
    <t>U45</t>
  </si>
  <si>
    <t>28/07/08</t>
  </si>
  <si>
    <t>emdsrdc3-rb-04</t>
  </si>
  <si>
    <t>10.154.36.20</t>
  </si>
  <si>
    <t>FOX1202H3PJ</t>
  </si>
  <si>
    <t>AO02</t>
  </si>
  <si>
    <t>emdsrdc3_rb_04</t>
  </si>
  <si>
    <t>emdsrdc3-rb-07</t>
  </si>
  <si>
    <t>10.154.36.44</t>
  </si>
  <si>
    <t>FOX1228GNK8</t>
  </si>
  <si>
    <t>AO05</t>
  </si>
  <si>
    <t>cmdsrdc3_rb_07</t>
  </si>
  <si>
    <t>emdsrdc3-rb-09</t>
  </si>
  <si>
    <t>169.182.138.13</t>
  </si>
  <si>
    <t>FOX1307GMZK</t>
  </si>
  <si>
    <t>AC45</t>
  </si>
  <si>
    <t>emdsrdc3_rb_09</t>
  </si>
  <si>
    <t>emdsrdc4-jd-03</t>
  </si>
  <si>
    <t>10.154.32.82</t>
  </si>
  <si>
    <t>FOX1202H3MX</t>
  </si>
  <si>
    <t>AN30</t>
  </si>
  <si>
    <t>emdsrdc4_jd_03</t>
  </si>
  <si>
    <t>emdsrdc4-jd-05</t>
  </si>
  <si>
    <t>10.154.33.125</t>
  </si>
  <si>
    <t>FOX1202H3NS</t>
  </si>
  <si>
    <t>emdsrdc4_jd_05</t>
  </si>
  <si>
    <t>emdsrdc4-jd-08</t>
  </si>
  <si>
    <t>10.154.33.123</t>
  </si>
  <si>
    <t>FOX1237G51F</t>
  </si>
  <si>
    <t>U37</t>
  </si>
  <si>
    <t>emdsrdc4_jd_08</t>
  </si>
  <si>
    <t>emdsrdc4-rb-03</t>
  </si>
  <si>
    <t>10.154.33.82</t>
  </si>
  <si>
    <t>FOX1205GAH9</t>
  </si>
  <si>
    <t>AN02</t>
  </si>
  <si>
    <t>emdsrdc4_rb_03</t>
  </si>
  <si>
    <t>emdsrdc4-rb-05</t>
  </si>
  <si>
    <t>10.154.33.126</t>
  </si>
  <si>
    <t>FOX1205GAGZ</t>
  </si>
  <si>
    <t>emdsrdc4_rb_05</t>
  </si>
  <si>
    <t>emdsrdc4-rb-08</t>
  </si>
  <si>
    <t>10.154.33.124</t>
  </si>
  <si>
    <t>FOX1237G51R</t>
  </si>
  <si>
    <t>AH39</t>
  </si>
  <si>
    <t>emdsrdc4_rb_08</t>
  </si>
  <si>
    <t>Fabric_EMEA_GOLD</t>
  </si>
  <si>
    <t>rmdscgc1-gl-01</t>
  </si>
  <si>
    <t>169.186.132.87</t>
  </si>
  <si>
    <t>SRDF</t>
  </si>
  <si>
    <t>GOLD</t>
  </si>
  <si>
    <t>FOX1210GT0F</t>
  </si>
  <si>
    <t>86BA</t>
  </si>
  <si>
    <t>rmdscgc1_gl_01</t>
  </si>
  <si>
    <t>Fabric_EMEA_SILVER</t>
  </si>
  <si>
    <t>rmdscgc1-sl-01</t>
  </si>
  <si>
    <t>169.186.132.86</t>
  </si>
  <si>
    <t>SILVER</t>
  </si>
  <si>
    <t>FOX1212GP09</t>
  </si>
  <si>
    <t>51BP</t>
  </si>
  <si>
    <t>rmdscgc1_sl_01</t>
  </si>
  <si>
    <t>EDC</t>
  </si>
  <si>
    <t>rmdsfdc1a-gl-01</t>
  </si>
  <si>
    <t>10.159.40.205</t>
  </si>
  <si>
    <t>FOX1205GAGX</t>
  </si>
  <si>
    <t>rmdsfdc1a_gl_01</t>
  </si>
  <si>
    <t>rmdsfdc1a-sl-01</t>
  </si>
  <si>
    <t>10.159.40.201</t>
  </si>
  <si>
    <t>FOX1205GAKG</t>
  </si>
  <si>
    <t>rmdsfdc1a_sl_01</t>
  </si>
  <si>
    <t>rmdsrdc4-gl-01</t>
  </si>
  <si>
    <t>10.154.33.83</t>
  </si>
  <si>
    <t>FOX1205GAK2</t>
  </si>
  <si>
    <t>AR43</t>
  </si>
  <si>
    <t>rmdsrdc4_gl_01</t>
  </si>
  <si>
    <t>rmdsrdc4-sl-01</t>
  </si>
  <si>
    <t>10.154.32.83</t>
  </si>
  <si>
    <t>FOX1202H3P2</t>
  </si>
  <si>
    <t>AR13</t>
  </si>
  <si>
    <t>rmdsrdc4_sl_01</t>
  </si>
  <si>
    <t>rmdswell-gl-01</t>
  </si>
  <si>
    <t>169.194.216.243</t>
  </si>
  <si>
    <t>FOX1241G3Y0</t>
  </si>
  <si>
    <t>rmdswell_gl_01</t>
  </si>
  <si>
    <t>rmdswell-sl-01</t>
  </si>
  <si>
    <t>169.194.216.241</t>
  </si>
  <si>
    <t>FOX1252G2SP</t>
  </si>
  <si>
    <t>rmdswell_sl_01</t>
  </si>
  <si>
    <t>CGCREDFABRIC</t>
  </si>
  <si>
    <t>169.186.141.17</t>
  </si>
  <si>
    <t>RED</t>
  </si>
  <si>
    <t>MCDATA</t>
  </si>
  <si>
    <t>ED-140M</t>
  </si>
  <si>
    <t>MC5IN02563</t>
  </si>
  <si>
    <t>60AN</t>
  </si>
  <si>
    <t>SW-01C</t>
  </si>
  <si>
    <t>MC5FJ01158</t>
  </si>
  <si>
    <t>MC5CN03485</t>
  </si>
  <si>
    <t>Decommissioned</t>
  </si>
  <si>
    <t>31/12/11</t>
  </si>
  <si>
    <t>RDCREDFABRIC</t>
  </si>
  <si>
    <t>SW01R_CORE_RED_RDC1</t>
  </si>
  <si>
    <t>169.186.192.15</t>
  </si>
  <si>
    <t>2GB ED140</t>
  </si>
  <si>
    <t>MC5IN03437</t>
  </si>
  <si>
    <t>30/03/05</t>
  </si>
  <si>
    <t>30/12/12</t>
  </si>
  <si>
    <t>SW-01R</t>
  </si>
  <si>
    <t>MC5FJ01954</t>
  </si>
  <si>
    <t>MC5CN04024</t>
  </si>
  <si>
    <t>BLUE</t>
  </si>
  <si>
    <t>RDCBLUEFABRIC</t>
  </si>
  <si>
    <t>SW02R_CORE_BLUE_RDC1</t>
  </si>
  <si>
    <t>169.186.192.79</t>
  </si>
  <si>
    <t>MC5IN03434</t>
  </si>
  <si>
    <t>SW-2R</t>
  </si>
  <si>
    <t>MC5FJ02061</t>
  </si>
  <si>
    <t>MC5CN04016</t>
  </si>
  <si>
    <t>CGC2</t>
  </si>
  <si>
    <t>SW03R_EDGE_RED_RDC1</t>
  </si>
  <si>
    <t>169.186.192.17</t>
  </si>
  <si>
    <t>MC5IN03438</t>
  </si>
  <si>
    <t>SW-03R</t>
  </si>
  <si>
    <t>MC5FJ01953</t>
  </si>
  <si>
    <t>CGCBLUEFABRIC</t>
  </si>
  <si>
    <t>SW04R_EDGE_BLUE_RDC1</t>
  </si>
  <si>
    <t>169.186.192.81</t>
  </si>
  <si>
    <t>MC5IN03435</t>
  </si>
  <si>
    <t>28/07/05</t>
  </si>
  <si>
    <t>SW-4R</t>
  </si>
  <si>
    <t>MC5FJ02060</t>
  </si>
  <si>
    <t>SW05R_EDGE_RED_RDC1</t>
  </si>
  <si>
    <t>169.186.192.19</t>
  </si>
  <si>
    <t>MC5IN03439</t>
  </si>
  <si>
    <t>SW-05R</t>
  </si>
  <si>
    <t>MC5FJ07237</t>
  </si>
  <si>
    <t>SW06R_EDGE_BLUE_RDC1</t>
  </si>
  <si>
    <t>169.186.192.83</t>
  </si>
  <si>
    <t>MC5IN03436</t>
  </si>
  <si>
    <t>SW-6R</t>
  </si>
  <si>
    <t>MC5FJ07236</t>
  </si>
  <si>
    <t>MC5N07128</t>
  </si>
  <si>
    <t>MC5CN06898</t>
  </si>
  <si>
    <t>SW15R_CORE_RED_RDC4</t>
  </si>
  <si>
    <t>169.186.192.143</t>
  </si>
  <si>
    <t>MC5IN02561</t>
  </si>
  <si>
    <t>M1</t>
  </si>
  <si>
    <t>SW-15R</t>
  </si>
  <si>
    <t>MC5TN01559</t>
  </si>
  <si>
    <t>SW16R_CORE_BLUE_RDC4</t>
  </si>
  <si>
    <t>169.186.192.207</t>
  </si>
  <si>
    <t>MC5IN02566</t>
  </si>
  <si>
    <t>M46</t>
  </si>
  <si>
    <t>SW-16R</t>
  </si>
  <si>
    <t>MC5TN01563</t>
  </si>
  <si>
    <t>SW23R_EDGE_RED_RDC4</t>
  </si>
  <si>
    <t>169.186.192.147</t>
  </si>
  <si>
    <t>MC5IN04319</t>
  </si>
  <si>
    <t>SW23R</t>
  </si>
  <si>
    <t>SW24R_EDGE_BLUE_RDC4</t>
  </si>
  <si>
    <t>169.186.192.211</t>
  </si>
  <si>
    <t>MC5IN04320</t>
  </si>
  <si>
    <t>SW-24R</t>
  </si>
  <si>
    <t>169.186.141.198</t>
  </si>
  <si>
    <t>MC5IN01485</t>
  </si>
  <si>
    <t>AB87</t>
  </si>
  <si>
    <t>SW25C</t>
  </si>
  <si>
    <t>SW25R_CORE_RED_RDC4</t>
  </si>
  <si>
    <t>169.186.192.149</t>
  </si>
  <si>
    <t>MC5IN04503</t>
  </si>
  <si>
    <t>SW25R</t>
  </si>
  <si>
    <t>SW26C_EDGE_BLUE_CGC</t>
  </si>
  <si>
    <t>169.186.141.199</t>
  </si>
  <si>
    <t>MC5IN01482</t>
  </si>
  <si>
    <t>Y87</t>
  </si>
  <si>
    <t>19/01/04</t>
  </si>
  <si>
    <t>SW-26C</t>
  </si>
  <si>
    <t>SW26R_CORE_BLUE_RDC4</t>
  </si>
  <si>
    <t>169.186.192.213</t>
  </si>
  <si>
    <t>MC5IN04504</t>
  </si>
  <si>
    <t>M45</t>
  </si>
  <si>
    <t>SW-26R</t>
  </si>
  <si>
    <t>SW27R_EDGE_RED_RDC3</t>
  </si>
  <si>
    <t>169.186.198.133</t>
  </si>
  <si>
    <t>MC5I05965N</t>
  </si>
  <si>
    <t>Z02</t>
  </si>
  <si>
    <t>23/08/04</t>
  </si>
  <si>
    <t>SW-27R</t>
  </si>
  <si>
    <t>MC5CN04014</t>
  </si>
  <si>
    <t>SW28R_EDGE_BLUE_RDC3</t>
  </si>
  <si>
    <t>169.186.198.198</t>
  </si>
  <si>
    <t>MC5I05888N</t>
  </si>
  <si>
    <t>SW-28R</t>
  </si>
  <si>
    <t>SW29R_EDGE_RED_RDC3</t>
  </si>
  <si>
    <t>169.186.198.137</t>
  </si>
  <si>
    <t>MC5I05881N</t>
  </si>
  <si>
    <t>SW-29R</t>
  </si>
  <si>
    <t>SW30R_EDGE_BLUE_RDC3</t>
  </si>
  <si>
    <t>169.186.198.199</t>
  </si>
  <si>
    <t>MC5I05884N</t>
  </si>
  <si>
    <t>BG35</t>
  </si>
  <si>
    <t>21/10/06</t>
  </si>
  <si>
    <t>SW-30R</t>
  </si>
  <si>
    <t>SW31R_EDGE_RED_RDC4</t>
  </si>
  <si>
    <t>169.186.192.151</t>
  </si>
  <si>
    <t>MC5I05883N</t>
  </si>
  <si>
    <t>M7</t>
  </si>
  <si>
    <t>SW-31R</t>
  </si>
  <si>
    <t>MC5TN01228N</t>
  </si>
  <si>
    <t>SW32R_EDGE_BLUE_RDC4</t>
  </si>
  <si>
    <t>169.186.192.215</t>
  </si>
  <si>
    <t>MC5I05871N</t>
  </si>
  <si>
    <t>SW-32R</t>
  </si>
  <si>
    <t>MC5TN01222N</t>
  </si>
  <si>
    <t>RDC</t>
  </si>
  <si>
    <t>70CF</t>
  </si>
  <si>
    <t>Not in Aper</t>
  </si>
  <si>
    <t>Not owned by SAN</t>
  </si>
  <si>
    <t>HP</t>
  </si>
  <si>
    <t>Frame</t>
  </si>
  <si>
    <t>DC Floor location</t>
  </si>
  <si>
    <t>SID #</t>
  </si>
  <si>
    <t>Software Levels &amp; M/Code</t>
  </si>
  <si>
    <t>Model</t>
  </si>
  <si>
    <t>Type</t>
  </si>
  <si>
    <t>Tier</t>
  </si>
  <si>
    <t>Warranty Ends</t>
  </si>
  <si>
    <t>End of Life</t>
  </si>
  <si>
    <t>SYR Contract End</t>
  </si>
  <si>
    <t>EMC</t>
  </si>
  <si>
    <t>Local</t>
  </si>
  <si>
    <t>T2</t>
  </si>
  <si>
    <t>T1/T2</t>
  </si>
  <si>
    <t>DMX3-24</t>
  </si>
  <si>
    <t>T2/T4</t>
  </si>
  <si>
    <t>rdcdmx21r</t>
  </si>
  <si>
    <t>G20</t>
  </si>
  <si>
    <t>cgcdmx22c</t>
  </si>
  <si>
    <t>T1/T2/T3/T4</t>
  </si>
  <si>
    <t>rdcdmx22r</t>
  </si>
  <si>
    <t>D20</t>
  </si>
  <si>
    <t xml:space="preserve">DMX4-24 </t>
  </si>
  <si>
    <t>Not set</t>
  </si>
  <si>
    <t>CGC1</t>
  </si>
  <si>
    <t>66BP</t>
  </si>
  <si>
    <t>rdcdmx02_3452_A</t>
  </si>
  <si>
    <t>O19</t>
  </si>
  <si>
    <t>R1-SRDF/A</t>
  </si>
  <si>
    <t>T2/T3/T4</t>
  </si>
  <si>
    <t>K19</t>
  </si>
  <si>
    <t>R1-SRDF/STAR</t>
  </si>
  <si>
    <t>FDC-1A</t>
  </si>
  <si>
    <t>BB/75-77</t>
  </si>
  <si>
    <t>R2-SRDF/A</t>
  </si>
  <si>
    <t>AW/75-77</t>
  </si>
  <si>
    <t>R2-SRDF/STAR</t>
  </si>
  <si>
    <t>BB/48-50</t>
  </si>
  <si>
    <t>Q25</t>
  </si>
  <si>
    <t>AW/48-55</t>
  </si>
  <si>
    <t>AT/48-50</t>
  </si>
  <si>
    <t>fdcdmx06_5349_C</t>
  </si>
  <si>
    <t>BB/60-61</t>
  </si>
  <si>
    <t>SRDF/C</t>
  </si>
  <si>
    <t>T1/T2/T3</t>
  </si>
  <si>
    <t>rdcdmx04_5373_C</t>
  </si>
  <si>
    <t>C37-C38</t>
  </si>
  <si>
    <t>DMX4-24</t>
  </si>
  <si>
    <t>C07-C09</t>
  </si>
  <si>
    <t>SRDF/S</t>
  </si>
  <si>
    <t>T3/T4</t>
  </si>
  <si>
    <t>57AQ,58AQ,59AQ</t>
  </si>
  <si>
    <t>T4</t>
  </si>
  <si>
    <t>rdcvmax02_0678_L</t>
  </si>
  <si>
    <t>J05 -J09</t>
  </si>
  <si>
    <t>cgcvmax01_0745_S</t>
  </si>
  <si>
    <t>82AG-84AG</t>
  </si>
  <si>
    <t>BB64-BB72</t>
  </si>
  <si>
    <t>rdcvmax03_2230_A</t>
  </si>
  <si>
    <t>FDC</t>
  </si>
  <si>
    <t>fdcvmax02_2231_A</t>
  </si>
  <si>
    <t>AW60,58,57</t>
  </si>
  <si>
    <t>SRDF/A</t>
  </si>
  <si>
    <t>Welle DC</t>
  </si>
  <si>
    <t>wellevmax01_0877_L</t>
  </si>
  <si>
    <t>W21</t>
  </si>
  <si>
    <t>VMAX-1SE</t>
  </si>
  <si>
    <t>fdchds02</t>
  </si>
  <si>
    <t>AT/53-55</t>
  </si>
  <si>
    <t>R600</t>
  </si>
  <si>
    <t>HDS</t>
  </si>
  <si>
    <t>Replicated Target</t>
  </si>
  <si>
    <t>fdchds03</t>
  </si>
  <si>
    <t>BB/53 -54</t>
  </si>
  <si>
    <t>Replicated Source</t>
  </si>
  <si>
    <t>rdchds01</t>
  </si>
  <si>
    <t>RDC3-Y07</t>
  </si>
  <si>
    <t>rdchds02</t>
  </si>
  <si>
    <t>F05-07</t>
  </si>
  <si>
    <t>rdchds03</t>
  </si>
  <si>
    <t>J37/38</t>
  </si>
  <si>
    <t>rdchds04</t>
  </si>
  <si>
    <t>CGC</t>
  </si>
  <si>
    <t>cgchds01</t>
  </si>
  <si>
    <t>CATE Lab</t>
  </si>
  <si>
    <t>79023</t>
  </si>
  <si>
    <t>not installed</t>
  </si>
  <si>
    <t>TBD</t>
  </si>
  <si>
    <t>Goleszowska DC</t>
  </si>
  <si>
    <t>XP1024</t>
  </si>
  <si>
    <t>Gol-2nd</t>
  </si>
  <si>
    <t>21-14-30-00/00</t>
  </si>
  <si>
    <t>HP SureStore E Disk Array XP1024</t>
  </si>
  <si>
    <t>HP/HDS</t>
  </si>
  <si>
    <t>Central Disk Array</t>
  </si>
  <si>
    <t>Senatorska DC</t>
  </si>
  <si>
    <t>XP24000</t>
  </si>
  <si>
    <t>Sen-1st</t>
  </si>
  <si>
    <t xml:space="preserve">60-03-05-00/00 </t>
  </si>
  <si>
    <t>HP SureStore E Disk Array XP24K</t>
  </si>
  <si>
    <t>CK287750302</t>
  </si>
  <si>
    <t>CK287750735</t>
  </si>
  <si>
    <t>CK287890802</t>
  </si>
  <si>
    <t>Hostname</t>
  </si>
  <si>
    <t>Serial Number</t>
  </si>
  <si>
    <t>Comments</t>
  </si>
  <si>
    <t>Use</t>
  </si>
  <si>
    <t>cgcsan-mgt1</t>
  </si>
  <si>
    <t>51BZ</t>
  </si>
  <si>
    <t>SUN</t>
  </si>
  <si>
    <t>SAN Mgmt Servers - managed by Citi-Unix Team</t>
  </si>
  <si>
    <t>Unix management server</t>
  </si>
  <si>
    <t>cgcsan-mgt2</t>
  </si>
  <si>
    <t>dectxstcx003</t>
  </si>
  <si>
    <t>CO11.AH02</t>
  </si>
  <si>
    <t>GB8811E127</t>
  </si>
  <si>
    <t>DL380G5</t>
  </si>
  <si>
    <t>ECC</t>
  </si>
  <si>
    <t>dectxstcx004</t>
  </si>
  <si>
    <t>GB8811E123</t>
  </si>
  <si>
    <t>dectxstcx005</t>
  </si>
  <si>
    <t>J67</t>
  </si>
  <si>
    <t>GB8811E12L</t>
  </si>
  <si>
    <t>ECC CONSOLE</t>
  </si>
  <si>
    <t>dectxstcx006</t>
  </si>
  <si>
    <t>O67</t>
  </si>
  <si>
    <t>GB8811E12D</t>
  </si>
  <si>
    <t> SunFire V240</t>
  </si>
  <si>
    <t>eusan-mgt1</t>
  </si>
  <si>
    <t>eusan-mgt2</t>
  </si>
  <si>
    <t>TN43011353 </t>
  </si>
  <si>
    <t>eusan-mgt4</t>
  </si>
  <si>
    <t>fdcsan-mgt1</t>
  </si>
  <si>
    <t>0808TFL22C </t>
  </si>
  <si>
    <t>SunFire V245</t>
  </si>
  <si>
    <t>fdcsan-mgt2</t>
  </si>
  <si>
    <t>0808TFL1AR</t>
  </si>
  <si>
    <t>fdcstar-mgt1</t>
  </si>
  <si>
    <t>J71</t>
  </si>
  <si>
    <t xml:space="preserve">MML0829002 </t>
  </si>
  <si>
    <t>Sun T5120</t>
  </si>
  <si>
    <t>fdcstar-mgt2</t>
  </si>
  <si>
    <t xml:space="preserve">MML0829001 </t>
  </si>
  <si>
    <t>ECC SERVER/REPOSITORY/STORE</t>
  </si>
  <si>
    <t>fftctisfss01</t>
  </si>
  <si>
    <t>SANSCREEN</t>
  </si>
  <si>
    <t>fftctisfss02</t>
  </si>
  <si>
    <t>fftctisvcm001dr</t>
  </si>
  <si>
    <t>fftctisvec001</t>
  </si>
  <si>
    <t>ECC STORE</t>
  </si>
  <si>
    <t>fftctisvec002</t>
  </si>
  <si>
    <t>ECC STORAGESCOPE</t>
  </si>
  <si>
    <t>fftctisvec003</t>
  </si>
  <si>
    <t>ECC WLA</t>
  </si>
  <si>
    <t>fftctisvhm001dr</t>
  </si>
  <si>
    <t>Storage Navigator</t>
  </si>
  <si>
    <t>fftctisvhm002dr</t>
  </si>
  <si>
    <t>HDS Device Manager</t>
  </si>
  <si>
    <t>ldnctistem001</t>
  </si>
  <si>
    <t>ECC CONSOLE/WLA</t>
  </si>
  <si>
    <t>ldnctistem002</t>
  </si>
  <si>
    <t>ldnctisvcm001</t>
  </si>
  <si>
    <t>ldnctisvhm001</t>
  </si>
  <si>
    <t>ldnctisvhm002</t>
  </si>
  <si>
    <t>ldnctxstcx100</t>
  </si>
  <si>
    <t>76BH</t>
  </si>
  <si>
    <t>CZC8096MVN</t>
  </si>
  <si>
    <t>CISCO FAB MGR</t>
  </si>
  <si>
    <t>ldnctxstcx101</t>
  </si>
  <si>
    <t>CZC8096MK9</t>
  </si>
  <si>
    <t>ldnctxstcx102</t>
  </si>
  <si>
    <t>AG05</t>
  </si>
  <si>
    <t>CZC8096MVY</t>
  </si>
  <si>
    <t>ldnctxstcx103</t>
  </si>
  <si>
    <t>AG06</t>
  </si>
  <si>
    <t>CZC8096MKB</t>
  </si>
  <si>
    <t>loncgceccinf02</t>
  </si>
  <si>
    <t>ECC Infrastructure</t>
  </si>
  <si>
    <t>loncgceccinf03</t>
  </si>
  <si>
    <t>rdcctieccwd01d</t>
  </si>
  <si>
    <t>SQL Server DB Server</t>
  </si>
  <si>
    <t>rdcsan-mgt1</t>
  </si>
  <si>
    <t>0750TFL162</t>
  </si>
  <si>
    <t>rdcsan-mgt2</t>
  </si>
  <si>
    <t>0743TFL03A</t>
  </si>
  <si>
    <t>rdcstar-mgt1</t>
  </si>
  <si>
    <t>AJ22</t>
  </si>
  <si>
    <t xml:space="preserve">BEL082409T </t>
  </si>
  <si>
    <t>rdcstar-mgt2</t>
  </si>
  <si>
    <t xml:space="preserve">BEL0831YP2 </t>
  </si>
  <si>
    <t>ukctiprsa36</t>
  </si>
  <si>
    <t>ukctiprsa37</t>
  </si>
  <si>
    <t>ukctiprsa38</t>
  </si>
  <si>
    <t>ECC STORAGESCOPE/WLA</t>
  </si>
  <si>
    <t>ukctiprsa41</t>
  </si>
  <si>
    <t>ukctiprsa42</t>
  </si>
  <si>
    <t>ukctiprsa43</t>
  </si>
  <si>
    <t>ukctiprsa44</t>
  </si>
  <si>
    <t>ukctiprsa47</t>
  </si>
  <si>
    <t>ukctiprsa48</t>
  </si>
  <si>
    <t>ukctiprsa49</t>
  </si>
  <si>
    <t>ukctiprsa50</t>
  </si>
  <si>
    <t>ukctiprsa51</t>
  </si>
  <si>
    <t>ukctiprsd36</t>
  </si>
  <si>
    <t>ECC SERVER/REPOSITORY</t>
  </si>
  <si>
    <t>ukctiprsd42</t>
  </si>
  <si>
    <t>welsan-mgt1</t>
  </si>
  <si>
    <t>C007</t>
  </si>
  <si>
    <t xml:space="preserve">0820FML04F </t>
  </si>
  <si>
    <t>welsan-mgt2</t>
  </si>
  <si>
    <t xml:space="preserve">0826RB0033 </t>
  </si>
  <si>
    <r>
      <t>3</t>
    </r>
    <r>
      <rPr>
        <sz val="9"/>
        <color indexed="12"/>
        <rFont val="Calibri"/>
        <family val="2"/>
      </rPr>
      <t xml:space="preserve">  </t>
    </r>
    <r>
      <rPr>
        <sz val="9"/>
        <color indexed="8"/>
        <rFont val="Calibri"/>
        <family val="2"/>
      </rPr>
      <t>CR09 </t>
    </r>
  </si>
  <si>
    <r>
      <t>TN42551471</t>
    </r>
    <r>
      <rPr>
        <sz val="9"/>
        <color indexed="16"/>
        <rFont val="Calibri"/>
        <family val="2"/>
      </rPr>
      <t> </t>
    </r>
  </si>
  <si>
    <r>
      <t>1</t>
    </r>
    <r>
      <rPr>
        <sz val="9"/>
        <color indexed="8"/>
        <rFont val="Calibri"/>
        <family val="2"/>
      </rPr>
      <t>  AI19</t>
    </r>
    <r>
      <rPr>
        <sz val="9"/>
        <color indexed="12"/>
        <rFont val="Calibri"/>
        <family val="2"/>
      </rPr>
      <t> </t>
    </r>
  </si>
  <si>
    <r>
      <t>3</t>
    </r>
    <r>
      <rPr>
        <sz val="9"/>
        <color indexed="12"/>
        <rFont val="Calibri"/>
        <family val="2"/>
      </rPr>
      <t>   </t>
    </r>
    <r>
      <rPr>
        <sz val="9"/>
        <color indexed="8"/>
        <rFont val="Calibri"/>
        <family val="2"/>
      </rPr>
      <t>CR77 </t>
    </r>
  </si>
  <si>
    <r>
      <t>TN43340620</t>
    </r>
    <r>
      <rPr>
        <sz val="9"/>
        <color indexed="16"/>
        <rFont val="Calibri"/>
        <family val="2"/>
      </rPr>
      <t> </t>
    </r>
    <r>
      <rPr>
        <sz val="9"/>
        <rFont val="Calibri"/>
        <family val="2"/>
      </rPr>
      <t> </t>
    </r>
  </si>
  <si>
    <r>
      <t>1</t>
    </r>
    <r>
      <rPr>
        <sz val="9"/>
        <color indexed="12"/>
        <rFont val="Calibri"/>
        <family val="2"/>
      </rPr>
      <t xml:space="preserve">  </t>
    </r>
    <r>
      <rPr>
        <sz val="9"/>
        <color indexed="8"/>
        <rFont val="Calibri"/>
        <family val="2"/>
      </rPr>
      <t>AI22 </t>
    </r>
  </si>
  <si>
    <r>
      <t>TN43340617</t>
    </r>
    <r>
      <rPr>
        <sz val="9"/>
        <color indexed="16"/>
        <rFont val="Calibri"/>
        <family val="2"/>
      </rPr>
      <t> </t>
    </r>
  </si>
  <si>
    <t>Site ID</t>
  </si>
  <si>
    <t>Location</t>
  </si>
  <si>
    <t>Name</t>
  </si>
  <si>
    <t>Serial</t>
  </si>
  <si>
    <t>Manage-ment Node Name</t>
  </si>
  <si>
    <t>Management Node IP</t>
  </si>
  <si>
    <t>Access Node name</t>
  </si>
  <si>
    <t>Access Node IP</t>
  </si>
  <si>
    <t>Total Nodes</t>
  </si>
  <si>
    <t>Software Version</t>
  </si>
  <si>
    <t>Installed TB</t>
  </si>
  <si>
    <t>Voice Room</t>
  </si>
  <si>
    <t>centera_PL_01G</t>
  </si>
  <si>
    <t>C001N03</t>
  </si>
  <si>
    <t>10.153.208.139</t>
  </si>
  <si>
    <t>C001N01</t>
  </si>
  <si>
    <t xml:space="preserve"> 10.153.208.85</t>
  </si>
  <si>
    <t>4.0.2-3195-1019-20652</t>
  </si>
  <si>
    <t>C001N02</t>
  </si>
  <si>
    <t xml:space="preserve"> 10.153.208.86</t>
  </si>
  <si>
    <t>C001N04</t>
  </si>
  <si>
    <t>10.153.208.140</t>
  </si>
  <si>
    <t>C001N05</t>
  </si>
  <si>
    <t xml:space="preserve"> 10.153.208.87</t>
  </si>
  <si>
    <t>C001N06</t>
  </si>
  <si>
    <t xml:space="preserve"> 10.153.208.88</t>
  </si>
  <si>
    <t>1st building, 1st floor</t>
  </si>
  <si>
    <t>centera_PL_02G</t>
  </si>
  <si>
    <t>169.162.153.68</t>
  </si>
  <si>
    <t>169.162.155.37</t>
  </si>
  <si>
    <t>169.162.153.69</t>
  </si>
  <si>
    <t>169.162.155.38</t>
  </si>
  <si>
    <t>centera_PL_01S</t>
  </si>
  <si>
    <t>10.153.208.131</t>
  </si>
  <si>
    <t xml:space="preserve"> 10.153.208.21</t>
  </si>
  <si>
    <t xml:space="preserve"> 10.153.208.22</t>
  </si>
  <si>
    <t>10.153.208.132</t>
  </si>
  <si>
    <t xml:space="preserve"> 10.153.208.23</t>
  </si>
  <si>
    <t xml:space="preserve"> 10.153.208.24</t>
  </si>
  <si>
    <t>2nd Floor</t>
  </si>
  <si>
    <t>centera_PL_02S</t>
  </si>
  <si>
    <t>169.190.41.72</t>
  </si>
  <si>
    <t>169.162.157.35</t>
  </si>
  <si>
    <t>Switzerland</t>
  </si>
  <si>
    <t>BLEICHERWEG</t>
  </si>
  <si>
    <t>DC D10</t>
  </si>
  <si>
    <t>centera_CH_01E</t>
  </si>
  <si>
    <t>CK200053010120</t>
  </si>
  <si>
    <t>3.1.3-2292-936-20444</t>
  </si>
  <si>
    <t>BADENERSTRASSE</t>
  </si>
  <si>
    <t>1st floor K23</t>
  </si>
  <si>
    <t>centera_CH_01R</t>
  </si>
  <si>
    <t>CK200054900163</t>
  </si>
  <si>
    <t>Turkey</t>
  </si>
  <si>
    <t>Tekfen</t>
  </si>
  <si>
    <t>-2B floor</t>
  </si>
  <si>
    <t>centera_TK_01T</t>
  </si>
  <si>
    <t>CK200054900292</t>
  </si>
  <si>
    <t>169.190.214.155</t>
  </si>
  <si>
    <t>169.190.215.98</t>
  </si>
  <si>
    <t>169.190.215.99</t>
  </si>
  <si>
    <t>169.190.214.156</t>
  </si>
  <si>
    <t>169.190.215.39</t>
  </si>
  <si>
    <t>169.190.215.49</t>
  </si>
  <si>
    <t>Yilmaz</t>
  </si>
  <si>
    <t xml:space="preserve">1st floor </t>
  </si>
  <si>
    <t>centera_TK_01Y</t>
  </si>
  <si>
    <t>CK200054900294</t>
  </si>
  <si>
    <t>169.190.206.60</t>
  </si>
  <si>
    <t>169.190.207.232</t>
  </si>
  <si>
    <t>169.190.207.233</t>
  </si>
  <si>
    <t>169.190.206.61</t>
  </si>
  <si>
    <t>169.190.207.169</t>
  </si>
  <si>
    <t>169.190.207.181</t>
  </si>
  <si>
    <t>United Kingdom</t>
  </si>
  <si>
    <t>Level4 - AJ15/AJ16</t>
  </si>
  <si>
    <t>centera_UK_01R</t>
  </si>
  <si>
    <t>CK200061900567</t>
  </si>
  <si>
    <t>169.182.196.21</t>
  </si>
  <si>
    <t>169.182.196.22</t>
  </si>
  <si>
    <t>169.182.196.23</t>
  </si>
  <si>
    <t>169.182.196.24</t>
  </si>
  <si>
    <t>169.182.196.25</t>
  </si>
  <si>
    <t>169.182.196.26</t>
  </si>
  <si>
    <t>169.182.196.27</t>
  </si>
  <si>
    <t>169.182.196.28</t>
  </si>
  <si>
    <t>Level4 - AJ17</t>
  </si>
  <si>
    <t>centera_UK_02R</t>
  </si>
  <si>
    <t>CK200062000593</t>
  </si>
  <si>
    <t>169.182.196.29</t>
  </si>
  <si>
    <t>169.182.196.30</t>
  </si>
  <si>
    <t>169.182.196.31</t>
  </si>
  <si>
    <t>169.182.196.32</t>
  </si>
  <si>
    <t>CK200061900265</t>
  </si>
  <si>
    <t>CK200062000592</t>
  </si>
  <si>
    <t xml:space="preserve">Not in Aperture </t>
  </si>
  <si>
    <t>Category</t>
  </si>
  <si>
    <t>City</t>
  </si>
  <si>
    <t>Code Level</t>
  </si>
  <si>
    <t xml:space="preserve"> </t>
  </si>
  <si>
    <t>Centera</t>
  </si>
  <si>
    <t>CK200061900558</t>
  </si>
  <si>
    <t>CNR4N5MBAG4</t>
  </si>
  <si>
    <t>LONDON</t>
  </si>
  <si>
    <t>CK200082401286</t>
  </si>
  <si>
    <t>CNR4N1FBAG4LP</t>
  </si>
  <si>
    <t>CK200082800379</t>
  </si>
  <si>
    <t>CNR4N1MBAG4LP</t>
  </si>
  <si>
    <t>CK200084100963</t>
  </si>
  <si>
    <t>WARSZAWA</t>
  </si>
  <si>
    <t>CK200084200235</t>
  </si>
  <si>
    <t>CK200090100016</t>
  </si>
  <si>
    <t>CK200061500250</t>
  </si>
  <si>
    <t>CNR4N5FBAG4</t>
  </si>
  <si>
    <t>4.0.0-2389-937-20470</t>
  </si>
  <si>
    <t>Note: These Centera arrays are listed in the SYR report but are not managed by ECC and are not being reported on</t>
  </si>
  <si>
    <t>SPA IP Address</t>
  </si>
  <si>
    <t>SPB IP Address</t>
  </si>
  <si>
    <t>Alias</t>
  </si>
  <si>
    <t>Floor/Cabinet location</t>
  </si>
  <si>
    <t>Mailbox</t>
  </si>
  <si>
    <t>Microcode</t>
  </si>
  <si>
    <t>Install date</t>
  </si>
  <si>
    <t>CX-4</t>
  </si>
  <si>
    <t>CKM00091100696</t>
  </si>
  <si>
    <t>rdc4-cx4-0696</t>
  </si>
  <si>
    <t>10.154.32.70</t>
  </si>
  <si>
    <t>10.154.32.71</t>
  </si>
  <si>
    <t>F03</t>
  </si>
  <si>
    <t>EXLNDPM02</t>
  </si>
  <si>
    <t>EXLNDPM03</t>
  </si>
  <si>
    <t>EXLNDPM04</t>
  </si>
  <si>
    <t>CX4-240</t>
  </si>
  <si>
    <t>June 2013</t>
  </si>
  <si>
    <t>2.23.50.5.709</t>
  </si>
  <si>
    <t>AX-4</t>
  </si>
  <si>
    <t>FCNMM092200023</t>
  </si>
  <si>
    <t>10.159.12.180</t>
  </si>
  <si>
    <t>10.159.12.181</t>
  </si>
  <si>
    <t>AA53</t>
  </si>
  <si>
    <t>EXFFMBC02</t>
  </si>
  <si>
    <t>EXFFMBC03</t>
  </si>
  <si>
    <t>AX4-5</t>
  </si>
  <si>
    <t>FCNMM092500021</t>
  </si>
  <si>
    <t>169.182.213.39</t>
  </si>
  <si>
    <t>169.182.213.40</t>
  </si>
  <si>
    <t>K04</t>
  </si>
  <si>
    <t>EXLNMB02</t>
  </si>
  <si>
    <t>EXLNMB06</t>
  </si>
  <si>
    <t>FCNMM092500023</t>
  </si>
  <si>
    <t>169.182.213.41</t>
  </si>
  <si>
    <t>169.182.213.42</t>
  </si>
  <si>
    <t>EXLNMB10</t>
  </si>
  <si>
    <t>EXLNMB14</t>
  </si>
  <si>
    <t>FCNMM092500024</t>
  </si>
  <si>
    <t>169.182.213.44</t>
  </si>
  <si>
    <t>169.182.213.46</t>
  </si>
  <si>
    <t>K06</t>
  </si>
  <si>
    <t>EXLNMB11</t>
  </si>
  <si>
    <t>EXLNMB15</t>
  </si>
  <si>
    <t>FCNMM092500026</t>
  </si>
  <si>
    <t>169.182.213.45</t>
  </si>
  <si>
    <t>169.182.213.47</t>
  </si>
  <si>
    <t>K08</t>
  </si>
  <si>
    <t>EXLNMB04</t>
  </si>
  <si>
    <t>EXLNMB08</t>
  </si>
  <si>
    <t>FCNMM092500033</t>
  </si>
  <si>
    <t>169.182.213.54</t>
  </si>
  <si>
    <t>169.182.213.55</t>
  </si>
  <si>
    <t>K02</t>
  </si>
  <si>
    <t>EXLNMB05</t>
  </si>
  <si>
    <t>EXLNMB09</t>
  </si>
  <si>
    <t>FCNMM092500034</t>
  </si>
  <si>
    <t>169.182.213.48</t>
  </si>
  <si>
    <t>169.182.213.49</t>
  </si>
  <si>
    <t>EXLNMB03</t>
  </si>
  <si>
    <t>EXLNMB07</t>
  </si>
  <si>
    <t>FCNMM092500040</t>
  </si>
  <si>
    <t>169.182.213.33</t>
  </si>
  <si>
    <t>169.182.213.50</t>
  </si>
  <si>
    <t>EXLNMB13</t>
  </si>
  <si>
    <t>EXLNMB17</t>
  </si>
  <si>
    <t>FCNMM092500042</t>
  </si>
  <si>
    <t>169.182.213.56</t>
  </si>
  <si>
    <t>169.182.213.244</t>
  </si>
  <si>
    <t>EXLNMB12</t>
  </si>
  <si>
    <t>EXLNMB16</t>
  </si>
  <si>
    <t>AX4-5F</t>
  </si>
  <si>
    <t>SL7E1090800045</t>
  </si>
  <si>
    <t>10.159.12.182</t>
  </si>
  <si>
    <t>AA54</t>
  </si>
  <si>
    <t>EXFFMBC06</t>
  </si>
  <si>
    <t>EXFFMBC07</t>
  </si>
  <si>
    <t>7.27/2009</t>
  </si>
  <si>
    <t>SL7E1090800055</t>
  </si>
  <si>
    <t>10.159.13.182</t>
  </si>
  <si>
    <t>10.159.13.183</t>
  </si>
  <si>
    <t>EXFFMBC08</t>
  </si>
  <si>
    <t>EXFFMBC09</t>
  </si>
  <si>
    <t>SL7E1091600092</t>
  </si>
  <si>
    <t>10.159.13.184</t>
  </si>
  <si>
    <t>10.159.13.185</t>
  </si>
  <si>
    <t>AA56</t>
  </si>
  <si>
    <t>EXFFMBC12</t>
  </si>
  <si>
    <t>EXFFMBC13</t>
  </si>
  <si>
    <t>SL7E1091700038</t>
  </si>
  <si>
    <t>10.159.13.180</t>
  </si>
  <si>
    <t>10.159.13.181</t>
  </si>
  <si>
    <t>EXFFMBC04</t>
  </si>
  <si>
    <t>EXFFMBC05</t>
  </si>
  <si>
    <t>SL7E1091900060</t>
  </si>
  <si>
    <t>10.159.12.184</t>
  </si>
  <si>
    <t>10.159.12.185</t>
  </si>
  <si>
    <t>EXFFMBC10</t>
  </si>
  <si>
    <t>EXFFMBC11</t>
  </si>
  <si>
    <t>SL7E1091900096</t>
  </si>
  <si>
    <t>10.159.12.186</t>
  </si>
  <si>
    <t>10.159.12.187</t>
  </si>
  <si>
    <t>AA57</t>
  </si>
  <si>
    <t>EXFFMBC14</t>
  </si>
  <si>
    <t>EXFFMBC15</t>
  </si>
  <si>
    <t>SL7E1091900118</t>
  </si>
  <si>
    <t>10.159.13.186</t>
  </si>
  <si>
    <t>10.159.13.187</t>
  </si>
  <si>
    <t>EXFFMBC16</t>
  </si>
  <si>
    <t>EXFFMBC17</t>
  </si>
  <si>
    <t>SL7E1093200048</t>
  </si>
  <si>
    <t>Turkey_AX4_Mailbox</t>
  </si>
  <si>
    <t>169.190.207.77</t>
  </si>
  <si>
    <t>169.190.207.78</t>
  </si>
  <si>
    <t>EXTRMB04</t>
  </si>
  <si>
    <t>AX4</t>
  </si>
  <si>
    <t>Russia</t>
  </si>
  <si>
    <t>SL7E9101300054</t>
  </si>
  <si>
    <t>169.190.125.32</t>
  </si>
  <si>
    <t>169.190.125.33</t>
  </si>
  <si>
    <t>SL7E9101300062</t>
  </si>
  <si>
    <t>169.190.102.52</t>
  </si>
  <si>
    <t>169.190.102.53</t>
  </si>
  <si>
    <t>SL7EA102100006</t>
  </si>
  <si>
    <t>rdc4-ax4-0006</t>
  </si>
  <si>
    <t>169.186.230.45</t>
  </si>
  <si>
    <t>169.186.230.46</t>
  </si>
  <si>
    <t>4th BB17</t>
  </si>
  <si>
    <t>EXLNPF01</t>
  </si>
  <si>
    <t>EXLNPF02</t>
  </si>
  <si>
    <t>EXLNPF03</t>
  </si>
  <si>
    <t>EXLNPF04</t>
  </si>
  <si>
    <t>0006 02.23.050.5.709</t>
  </si>
  <si>
    <t>SL7EA102100007</t>
  </si>
  <si>
    <t>rdc4-ax4-0007</t>
  </si>
  <si>
    <t>169.186.230.48</t>
  </si>
  <si>
    <t>169.186.230.49</t>
  </si>
  <si>
    <t>EXLNPF05</t>
  </si>
  <si>
    <t>EXLNPF06</t>
  </si>
  <si>
    <t>EXLNPF07</t>
  </si>
  <si>
    <t>EXLNPF08</t>
  </si>
  <si>
    <t>14/7/2014</t>
  </si>
  <si>
    <t>CKM00101000576</t>
  </si>
  <si>
    <t>169.186.230.26</t>
  </si>
  <si>
    <t>169.186.230.27</t>
  </si>
  <si>
    <t>4th M26</t>
  </si>
  <si>
    <t>EXLNDPM05</t>
  </si>
  <si>
    <t>EXLNDPM06</t>
  </si>
  <si>
    <t>0576 04.28.000.5.706</t>
  </si>
  <si>
    <t>SL7EA101700033</t>
  </si>
  <si>
    <t>169.168.76.217</t>
  </si>
  <si>
    <t>169.168.76.216</t>
  </si>
  <si>
    <t>1st 1B J11</t>
  </si>
  <si>
    <t>EXFFPF01</t>
  </si>
  <si>
    <t>EXFFPF02</t>
  </si>
  <si>
    <t>EXFFPF03</t>
  </si>
  <si>
    <t>EXFFPF04</t>
  </si>
  <si>
    <t>29/6/2014</t>
  </si>
  <si>
    <t>SL7EA101700039</t>
  </si>
  <si>
    <t>169.168.77.228</t>
  </si>
  <si>
    <t>169.168.77.227</t>
  </si>
  <si>
    <t>EXFFPF05</t>
  </si>
  <si>
    <t>EXFFPF06</t>
  </si>
  <si>
    <t>EXFFPF07</t>
  </si>
  <si>
    <t>EXFFPF08</t>
  </si>
  <si>
    <t>SW01C_CORE_RED_CGC1</t>
  </si>
  <si>
    <t>SW02C_CORE_BLUE_CGC1</t>
  </si>
  <si>
    <t>SW25C_EDGE_RED_CGC2</t>
  </si>
  <si>
    <t>MC5IN02565</t>
  </si>
  <si>
    <t>DeviceType</t>
  </si>
  <si>
    <t>SystemName</t>
  </si>
  <si>
    <t>OSType</t>
  </si>
  <si>
    <t>IPAddress</t>
  </si>
  <si>
    <t>FDC Frankfurt - Germany</t>
  </si>
  <si>
    <t>StorageSP</t>
  </si>
  <si>
    <t>R6007EE59B0F</t>
  </si>
  <si>
    <t>Windows XP (SP2)</t>
  </si>
  <si>
    <t>10.159.28.107</t>
  </si>
  <si>
    <t>FDC Frankfurt</t>
  </si>
  <si>
    <t>R6007EE59B0E</t>
  </si>
  <si>
    <t>10.159.28.108</t>
  </si>
  <si>
    <t>R6007EE41E0F</t>
  </si>
  <si>
    <t>10.159.28.110</t>
  </si>
  <si>
    <t>R6007EE41E0E</t>
  </si>
  <si>
    <t>10.159.28.111</t>
  </si>
  <si>
    <t>RDC Lewisham - UK</t>
  </si>
  <si>
    <t>R6007ED7950F</t>
  </si>
  <si>
    <t xml:space="preserve">169.186.198.139 </t>
  </si>
  <si>
    <t>RDC Lewisham</t>
  </si>
  <si>
    <t>R6007ED7950E</t>
  </si>
  <si>
    <t xml:space="preserve">169.186.198.138 </t>
  </si>
  <si>
    <t>R6007EE5E20F</t>
  </si>
  <si>
    <t xml:space="preserve">169.186.192.144 </t>
  </si>
  <si>
    <t>R6007EE5E20E</t>
  </si>
  <si>
    <t xml:space="preserve">169.186.192.145 </t>
  </si>
  <si>
    <t>R6007EE40A0F</t>
  </si>
  <si>
    <t xml:space="preserve">169.186.192.204 </t>
  </si>
  <si>
    <t>R6007EE40A0E</t>
  </si>
  <si>
    <t xml:space="preserve">169.186.192.205 </t>
  </si>
  <si>
    <t>R6007EE6760F</t>
  </si>
  <si>
    <t>Windows Vista (SP1)</t>
  </si>
  <si>
    <t>169.186.192.200</t>
  </si>
  <si>
    <t>unknown</t>
  </si>
  <si>
    <t>169.186.192.201</t>
  </si>
  <si>
    <t>Not Set</t>
  </si>
  <si>
    <t>Sept 2013</t>
  </si>
  <si>
    <t>PROLIANT DL585 G2 </t>
  </si>
  <si>
    <t>SAN Mgmt Servers - managed by Windows Team</t>
  </si>
  <si>
    <t xml:space="preserve">GB8813FFH7 </t>
  </si>
  <si>
    <t xml:space="preserve">GB8813FFFP </t>
  </si>
  <si>
    <t>AA45</t>
  </si>
  <si>
    <t xml:space="preserve">CLARIION./Connectrix Manager </t>
  </si>
  <si>
    <t>Virtual</t>
  </si>
  <si>
    <t>AIX</t>
  </si>
  <si>
    <t>SAN Mgmt Servers - managed by Frame Team</t>
  </si>
  <si>
    <t xml:space="preserve">PROLIANT DL380 G4 </t>
  </si>
  <si>
    <t>NA</t>
  </si>
  <si>
    <t>BX31</t>
  </si>
  <si>
    <t>RDC 4</t>
  </si>
  <si>
    <t>FDC 1A</t>
  </si>
  <si>
    <r>
      <rPr>
        <sz val="9"/>
        <color indexed="8"/>
        <rFont val="Calibri"/>
        <family val="2"/>
      </rPr>
      <t xml:space="preserve"> J75  </t>
    </r>
    <r>
      <rPr>
        <sz val="9"/>
        <rFont val="Calibri"/>
        <family val="2"/>
      </rPr>
      <t> </t>
    </r>
  </si>
  <si>
    <r>
      <rPr>
        <sz val="9"/>
        <color indexed="8"/>
        <rFont val="Calibri"/>
        <family val="2"/>
      </rPr>
      <t xml:space="preserve"> 065</t>
    </r>
    <r>
      <rPr>
        <sz val="9"/>
        <color indexed="12"/>
        <rFont val="Calibri"/>
        <family val="2"/>
      </rPr>
      <t> </t>
    </r>
  </si>
  <si>
    <t>RDC 1</t>
  </si>
  <si>
    <t>CGC2 3</t>
  </si>
  <si>
    <t>Llocation</t>
  </si>
  <si>
    <t xml:space="preserve">0804TFL16E </t>
  </si>
  <si>
    <t xml:space="preserve">SUNFIRE V245 </t>
  </si>
  <si>
    <t xml:space="preserve">0804TFL16J </t>
  </si>
  <si>
    <t xml:space="preserve">ENTERPRISE T5120 </t>
  </si>
  <si>
    <t xml:space="preserve">GB86132L2 </t>
  </si>
  <si>
    <t>G58</t>
  </si>
  <si>
    <t>CGC Floor</t>
  </si>
  <si>
    <t xml:space="preserve">GB86153YV9 </t>
  </si>
  <si>
    <t>A10</t>
  </si>
  <si>
    <t>73BZ</t>
  </si>
  <si>
    <t xml:space="preserve">HN32351701 </t>
  </si>
  <si>
    <t xml:space="preserve">SUNFIRE V240 </t>
  </si>
  <si>
    <t>CGC 1 LG</t>
  </si>
  <si>
    <t xml:space="preserve">  HN32210882  </t>
  </si>
  <si>
    <t>CGC 3</t>
  </si>
  <si>
    <t>AG 26</t>
  </si>
  <si>
    <t xml:space="preserve">RDC 4 </t>
  </si>
  <si>
    <t>BX30</t>
  </si>
  <si>
    <t xml:space="preserve">GB86132VJW </t>
  </si>
  <si>
    <t xml:space="preserve">GB86132VF5 </t>
  </si>
  <si>
    <t>BW30</t>
  </si>
  <si>
    <t>GB86132VCE</t>
  </si>
  <si>
    <t>E05</t>
  </si>
  <si>
    <t>RDC 3</t>
  </si>
  <si>
    <t>CGC TR1</t>
  </si>
  <si>
    <t xml:space="preserve">GB86132VHE </t>
  </si>
  <si>
    <t>GB86153YWL</t>
  </si>
  <si>
    <t>AB08</t>
  </si>
  <si>
    <t xml:space="preserve">GB86153YXL </t>
  </si>
  <si>
    <t xml:space="preserve">GB86153YXT </t>
  </si>
  <si>
    <t>GB86153YWF</t>
  </si>
  <si>
    <t>G64</t>
  </si>
  <si>
    <t xml:space="preserve">PROLIANT DL585 </t>
  </si>
  <si>
    <t xml:space="preserve">800CMLK56K </t>
  </si>
  <si>
    <t xml:space="preserve">8005MLK56K </t>
  </si>
  <si>
    <t xml:space="preserve">CGC2 </t>
  </si>
  <si>
    <t>BF 39</t>
  </si>
  <si>
    <t>8007MLK56K</t>
  </si>
  <si>
    <t>800BMLK56K</t>
  </si>
  <si>
    <t xml:space="preserve">PROLIANT DL580 G2 </t>
  </si>
  <si>
    <t xml:space="preserve">GB8606XWYK </t>
  </si>
  <si>
    <t>GB8606XWWV</t>
  </si>
  <si>
    <t xml:space="preserve">PROLIANT DL580 </t>
  </si>
  <si>
    <t>RDC - Riverdale DC - London</t>
  </si>
  <si>
    <t>Storage SP</t>
  </si>
  <si>
    <t>CK287890300</t>
  </si>
  <si>
    <t>W2K SP2</t>
  </si>
  <si>
    <t>169.186.192.198</t>
  </si>
  <si>
    <t>CK287890602</t>
  </si>
  <si>
    <t>169.186.192.202</t>
  </si>
  <si>
    <t>CK290101150</t>
  </si>
  <si>
    <t>WIN XP SP2</t>
  </si>
  <si>
    <t>169.186.192.156</t>
  </si>
  <si>
    <t>CK290100953</t>
  </si>
  <si>
    <t>169.186.192.158</t>
  </si>
  <si>
    <t>CK290101065</t>
  </si>
  <si>
    <t>169.186.192.222</t>
  </si>
  <si>
    <t>CK290102819</t>
  </si>
  <si>
    <t>169.186.192.163</t>
  </si>
  <si>
    <t>CK290102839</t>
  </si>
  <si>
    <t>169.186.192.227</t>
  </si>
  <si>
    <t>CK290103471</t>
  </si>
  <si>
    <t>169.186.192.157</t>
  </si>
  <si>
    <t>CK290103452</t>
  </si>
  <si>
    <t>169.186.192.155</t>
  </si>
  <si>
    <t>CK290103720</t>
  </si>
  <si>
    <t>169.186.192.219</t>
  </si>
  <si>
    <t>CK290105373</t>
  </si>
  <si>
    <t>169.186.192.140</t>
  </si>
  <si>
    <t>CK292600552</t>
  </si>
  <si>
    <t>169.186.192.208</t>
  </si>
  <si>
    <t>CK292600678</t>
  </si>
  <si>
    <t>169.186.192.137</t>
  </si>
  <si>
    <t>CK292602230</t>
  </si>
  <si>
    <t>169.186.192.154</t>
  </si>
  <si>
    <t>Not in Production</t>
  </si>
  <si>
    <t>CGC - Citigroup Centre - London</t>
  </si>
  <si>
    <t>CK290101067</t>
  </si>
  <si>
    <t>169.186.141.229</t>
  </si>
  <si>
    <t>CK290101868</t>
  </si>
  <si>
    <t>169.186.141.134</t>
  </si>
  <si>
    <t>CK290102838</t>
  </si>
  <si>
    <t>169.186.141.172</t>
  </si>
  <si>
    <t>CK290103336</t>
  </si>
  <si>
    <t>169.186.141.6</t>
  </si>
  <si>
    <t>CK292600745</t>
  </si>
  <si>
    <t>169.186.141.7</t>
  </si>
  <si>
    <t>CK292600623</t>
  </si>
  <si>
    <t>169.186.141.12</t>
  </si>
  <si>
    <t>FDC - Frankfurt DC - Germany</t>
  </si>
  <si>
    <t>CK290103550</t>
  </si>
  <si>
    <t>10.159.28.102</t>
  </si>
  <si>
    <t>CK290103544</t>
  </si>
  <si>
    <t>10.159.28.103</t>
  </si>
  <si>
    <t>CK290103810</t>
  </si>
  <si>
    <t>10.159.28.105</t>
  </si>
  <si>
    <t>CK290103564</t>
  </si>
  <si>
    <t>10.159.28.104</t>
  </si>
  <si>
    <t>CK290103943</t>
  </si>
  <si>
    <t>10.159.28.106</t>
  </si>
  <si>
    <t>CK292600879</t>
  </si>
  <si>
    <t>10.159.28.134</t>
  </si>
  <si>
    <t>EDC - European DC - Germany</t>
  </si>
  <si>
    <t>CK290103248</t>
  </si>
  <si>
    <t>MODEM</t>
  </si>
  <si>
    <t>10.152.56.10</t>
  </si>
  <si>
    <t>10.152.56.11</t>
  </si>
  <si>
    <t>10.152.56.12</t>
  </si>
  <si>
    <t>CK292602262</t>
  </si>
  <si>
    <t>10.152.56.13</t>
  </si>
  <si>
    <t>WELLE - Germany</t>
  </si>
  <si>
    <t>CK290105364</t>
  </si>
  <si>
    <t>169.194.213.42</t>
  </si>
  <si>
    <t>WELLE</t>
  </si>
  <si>
    <t>CK294900877</t>
  </si>
  <si>
    <t>169.194.213.46</t>
  </si>
  <si>
    <t>rdc4-ax4-0082</t>
  </si>
  <si>
    <t>FCNMM111600082</t>
  </si>
  <si>
    <t>169.186.230.80</t>
  </si>
  <si>
    <t>169.186.230.81</t>
  </si>
  <si>
    <t>fdc1b-ax4-0069</t>
  </si>
  <si>
    <t>FCNMM111100069</t>
  </si>
  <si>
    <t>10.159.44.210</t>
  </si>
  <si>
    <t>10.159.44.211</t>
  </si>
  <si>
    <t>EXFFPF09</t>
  </si>
  <si>
    <t>EXFFPF10</t>
  </si>
  <si>
    <t>EXLNPF09</t>
  </si>
  <si>
    <t>EXLNPF10</t>
  </si>
  <si>
    <t>169.186.141.81</t>
  </si>
  <si>
    <t xml:space="preserve">Inventory to Apertrure Reconciliation </t>
  </si>
  <si>
    <t>Date</t>
  </si>
  <si>
    <t>Reviewer</t>
  </si>
  <si>
    <t>30/08/11</t>
  </si>
  <si>
    <t>Andy Johnstone</t>
  </si>
  <si>
    <t>Reconciliation complete with no issues</t>
  </si>
  <si>
    <t>Yes</t>
  </si>
  <si>
    <t xml:space="preserve">Not owned by SAN </t>
  </si>
  <si>
    <t xml:space="preserve">Version number </t>
  </si>
  <si>
    <t>V4</t>
  </si>
  <si>
    <t>FFCTISAECC001</t>
  </si>
  <si>
    <t>GB8852DH5N</t>
  </si>
  <si>
    <t>AA70</t>
  </si>
  <si>
    <t xml:space="preserve">PROLIANT DL380 G5 </t>
  </si>
  <si>
    <t>rdcdmx01_3471_A</t>
  </si>
  <si>
    <t>fdcdmx02_3544_C</t>
  </si>
  <si>
    <t>fdcdmx01_3550_C</t>
  </si>
  <si>
    <t>fdcdmx03_3564_C</t>
  </si>
  <si>
    <t>rdcdmx03_3720</t>
  </si>
  <si>
    <t>fdcdmx05_3810_C</t>
  </si>
  <si>
    <t>fdcdmx04_3943_L</t>
  </si>
  <si>
    <t>fdcvmax01_0879_C</t>
  </si>
  <si>
    <t>75189</t>
  </si>
  <si>
    <t>78998</t>
  </si>
  <si>
    <t>F43</t>
  </si>
  <si>
    <t xml:space="preserve">Not Live Waiting for Aperture Update </t>
  </si>
  <si>
    <t>cgcvmax02_0623_S</t>
  </si>
  <si>
    <t xml:space="preserve">CGCDMX01_3336_S </t>
  </si>
  <si>
    <t xml:space="preserve">110830091717,110830091508,110830093229,110830092116,110830092738,110830093539,110830100059,110830102006,1108300947083,110830062257,110830075112,110830081434,110830082531,00927102538,100927102537,100927094224 
</t>
  </si>
  <si>
    <t>Aperture number created for reconciliation</t>
  </si>
  <si>
    <t>Apertures raised for reconciliation</t>
  </si>
  <si>
    <t>Aperture will be raised one Apertuer has been updated with correct location details. ETA 9/9/11</t>
  </si>
  <si>
    <t>rdc4-cx4-0576</t>
  </si>
  <si>
    <t>fdc1b-ax4-0033</t>
  </si>
  <si>
    <t>fdc1b-ax4-0039</t>
  </si>
  <si>
    <t>fdc1a_ax4_0023</t>
  </si>
  <si>
    <t>rdc1_ax4_0021</t>
  </si>
  <si>
    <t>rdc1_ax4_0023</t>
  </si>
  <si>
    <t>rdc1_ax4_0024</t>
  </si>
  <si>
    <t>rdc1_ax4_0026</t>
  </si>
  <si>
    <t>rdc1_ax4_0033</t>
  </si>
  <si>
    <t>rdc1_ax4_0034</t>
  </si>
  <si>
    <t>rdc1_ax4_0040</t>
  </si>
  <si>
    <t>rdc1_ax4_0042</t>
  </si>
  <si>
    <t>fdc1a_ax4_0045</t>
  </si>
  <si>
    <t>fdc1a_ax4_0055</t>
  </si>
  <si>
    <t>fdc1a_ax4_0092</t>
  </si>
  <si>
    <t>fdc1a_ax4_0038</t>
  </si>
  <si>
    <t>fdc1a_ax4_0060</t>
  </si>
  <si>
    <t>fdc1a_ax4_0096</t>
  </si>
  <si>
    <t>fdc1a_ax4_0118</t>
  </si>
  <si>
    <t>BX16</t>
  </si>
  <si>
    <t>fdcvmax03_3004_L</t>
  </si>
  <si>
    <t>AT/65-68</t>
  </si>
  <si>
    <t>VMAX-1</t>
  </si>
  <si>
    <t>fdcvmax04_2804_A</t>
  </si>
  <si>
    <t>AW/65-68</t>
  </si>
  <si>
    <t>T3</t>
  </si>
  <si>
    <t>rdcvmax04_3073_L</t>
  </si>
  <si>
    <t>rdcvmax05_3286_A</t>
  </si>
  <si>
    <t>R40-45</t>
  </si>
  <si>
    <t>R2-5</t>
  </si>
  <si>
    <t>Version Control</t>
  </si>
  <si>
    <t>ID</t>
  </si>
  <si>
    <t>Version number</t>
  </si>
  <si>
    <t>cw68238</t>
  </si>
  <si>
    <t>Creation of Version control - V4.0 is the original</t>
  </si>
  <si>
    <t>cmdsfdc1a-rb-12</t>
  </si>
  <si>
    <t>cmdsfdc1a-jd-12</t>
  </si>
  <si>
    <t>FOX1523GLMS</t>
  </si>
  <si>
    <t>10.159.40.226</t>
  </si>
  <si>
    <t>BE69</t>
  </si>
  <si>
    <t>BE/53</t>
  </si>
  <si>
    <t>FOX1524GQF5</t>
  </si>
  <si>
    <t>10.159.40.225</t>
  </si>
  <si>
    <t>cmdsrdc4-jd-11</t>
  </si>
  <si>
    <t>cmdsrdc4_jd_11</t>
  </si>
  <si>
    <t>cmdsrdc4_rb_11</t>
  </si>
  <si>
    <t>cmdsrdc4-rb-11</t>
  </si>
  <si>
    <t>AN36</t>
  </si>
  <si>
    <t>FOX1521H7SD</t>
  </si>
  <si>
    <t>10.154.53.240</t>
  </si>
  <si>
    <t>AN06</t>
  </si>
  <si>
    <t>FOX1523GLLE</t>
  </si>
  <si>
    <t>10.154.54.30</t>
  </si>
  <si>
    <t>Due to be Decommissioned</t>
  </si>
  <si>
    <t>Warranty Expiring?</t>
  </si>
  <si>
    <t>Days Remaining</t>
  </si>
  <si>
    <t>Years Remaining</t>
  </si>
  <si>
    <t>End of Life ?</t>
  </si>
  <si>
    <t>emdsfdc1b-jd-05</t>
  </si>
  <si>
    <t>emdsfdc1b-rb-05</t>
  </si>
  <si>
    <t>10.159.43.220</t>
  </si>
  <si>
    <t>10.159.44.40</t>
  </si>
  <si>
    <t>R07</t>
  </si>
  <si>
    <t>F07</t>
  </si>
  <si>
    <t>ph47197</t>
  </si>
  <si>
    <t>10.154.173.91</t>
  </si>
  <si>
    <t>10.154.173.92</t>
  </si>
  <si>
    <t>10.154.173.93</t>
  </si>
  <si>
    <t>10.154.173.94</t>
  </si>
  <si>
    <t>CK200113804158</t>
  </si>
  <si>
    <t>rdccentera01</t>
  </si>
  <si>
    <t>Level4 - Z40</t>
  </si>
  <si>
    <t>fdccentera01</t>
  </si>
  <si>
    <t>CK200113804159</t>
  </si>
  <si>
    <t>Room A1 / Rack O53</t>
  </si>
  <si>
    <t>169.168.27.71</t>
  </si>
  <si>
    <t>169.168.27.72</t>
  </si>
  <si>
    <t>169.168.27.73</t>
  </si>
  <si>
    <t>169.168.27.74</t>
  </si>
  <si>
    <t>Addition of new Centeras for CEEMEA and removal of old switches</t>
  </si>
  <si>
    <t>21/12/2011</t>
  </si>
  <si>
    <t>AJ97754</t>
  </si>
  <si>
    <t>21/12/11</t>
  </si>
  <si>
    <t>V4.3</t>
  </si>
  <si>
    <t>A Johnstone</t>
  </si>
  <si>
    <t>Discrepancy's Identified</t>
  </si>
  <si>
    <t>Addition of new Cisco Switches, removal of ports used column from switch list, Added Warranty Expiry Formula and Conditional Formatting</t>
  </si>
  <si>
    <t xml:space="preserve">Chase with EMC </t>
  </si>
  <si>
    <t>Removal of Decommissioned systems. And modification of Expiry Formula (set to end of warentee instead of including end  of support contract)</t>
  </si>
  <si>
    <t>30/11/11</t>
  </si>
  <si>
    <t>30/09/11</t>
  </si>
  <si>
    <t>31/10/11</t>
  </si>
  <si>
    <t>Thiis is now suuported under a time and material call out charge</t>
  </si>
  <si>
    <t>Support Expiring?</t>
  </si>
  <si>
    <t>Reconciled against latest EMC support spread sheet. Contract descrepency identified but will be updated once CITI renew contact. EMC Confirmed support until that date.</t>
  </si>
  <si>
    <t>V4.1</t>
  </si>
  <si>
    <t>No changes</t>
  </si>
  <si>
    <t xml:space="preserve"> Aperture numbers used to resolve discrepancy's and descriptions of additions/deletions</t>
  </si>
  <si>
    <t>New switches additions reconciled for "Switch" addition of new swithes cmdsfdc1a_rb/jd_12, emddfdc1a_rb_jd_11 and rename on emdsfdc1a_rb/jd_05 to emdsfdc1b_rb/jd_05 Changed to version 4.2 for go live date.</t>
  </si>
  <si>
    <t>Krishnam Raju Vathsavai</t>
  </si>
  <si>
    <t>Krishnam Raju Vathsavai / Paul Haynes / Carl Williams.</t>
  </si>
  <si>
    <t>21/02/12</t>
  </si>
  <si>
    <t xml:space="preserve">Issue with Poland HP array contract renewal date. Chased since last November. </t>
  </si>
  <si>
    <t xml:space="preserve">This is to attest to the Inventory reconciliation with Aperture. Going forward from Q2 2012 this will be carried out at the end of every quarter </t>
  </si>
  <si>
    <t>V 4.3</t>
  </si>
  <si>
    <t>In progress</t>
  </si>
  <si>
    <t>Poland HP array. Confirmation recieved 16th Feb from Tomasz Zareba. Contract extended until 31st dec 2012. Chased CITI Managers for EMC suport contract update.</t>
  </si>
  <si>
    <t>sg76758</t>
  </si>
  <si>
    <t>Corrected warrany date for 5349 @ FDC and 5364 @ Welle</t>
  </si>
  <si>
    <t>aj97754</t>
  </si>
  <si>
    <t xml:space="preserve">New eod of service date add for SYMMS 290103452 290103471 290103544 290103550 290103564
</t>
  </si>
  <si>
    <t>06/26/2012</t>
  </si>
  <si>
    <t>FCNMM113000103</t>
  </si>
  <si>
    <t>FCNMM113000127</t>
  </si>
  <si>
    <t>169.190.102.27</t>
  </si>
  <si>
    <t>169.190.102.36</t>
  </si>
  <si>
    <t>169.190.126.86</t>
  </si>
  <si>
    <t>169.190.126.87</t>
  </si>
  <si>
    <t>Updated microcode level for DMX3 and DMX4 to 5773.168
Created tab for Russia Clariion
Updated microcode leve for VMAX arrays to 5875.249</t>
  </si>
  <si>
    <t>FDC_DOG</t>
  </si>
  <si>
    <t>FDC_CAT</t>
  </si>
  <si>
    <t>FOX1521H7TG</t>
  </si>
  <si>
    <t>FOX1539H1ZN</t>
  </si>
  <si>
    <t>DV/67</t>
  </si>
  <si>
    <t>10.159.122.245</t>
  </si>
  <si>
    <t>emdsfdc1a-rb-13</t>
  </si>
  <si>
    <t>10.159.14.236</t>
  </si>
  <si>
    <t>emdsfdc1a-jd-13</t>
  </si>
  <si>
    <t>emdsfdc1a-jd-14</t>
  </si>
  <si>
    <t>FOX1525GRWR</t>
  </si>
  <si>
    <t>FOX1543GCCH</t>
  </si>
  <si>
    <t>10.159.15.238</t>
  </si>
  <si>
    <t>10.159.122.246</t>
  </si>
  <si>
    <t>Fabric_Cat_RDC</t>
  </si>
  <si>
    <t>Fabric_Dog_RDC</t>
  </si>
  <si>
    <t>emdsrdc3-jd-12</t>
  </si>
  <si>
    <t>10.154.43.100</t>
  </si>
  <si>
    <t>10.154.43.58</t>
  </si>
  <si>
    <t>FOX1536G8MP</t>
  </si>
  <si>
    <t>BZ25</t>
  </si>
  <si>
    <t>emdsrdc3-rb-12</t>
  </si>
  <si>
    <t>FOX1534G5SG</t>
  </si>
  <si>
    <t>BZ46</t>
  </si>
  <si>
    <t>Update Cisco Switches to reflect current configs</t>
  </si>
  <si>
    <t>4.6</t>
  </si>
  <si>
    <t>VNX 7500</t>
  </si>
  <si>
    <t>CKM00121400374</t>
  </si>
  <si>
    <t>DEOLC002N0375</t>
  </si>
  <si>
    <t>DEOLC001N0374</t>
  </si>
  <si>
    <t>GBOKC002N0390</t>
  </si>
  <si>
    <t>GBOKC001N1737</t>
  </si>
  <si>
    <t>CKM00121201737</t>
  </si>
  <si>
    <t>CKM00121300390</t>
  </si>
  <si>
    <t>R20</t>
  </si>
  <si>
    <t>DV51</t>
  </si>
  <si>
    <t>F20</t>
  </si>
  <si>
    <t>emdsrdc3_jd_10</t>
  </si>
  <si>
    <t>FOX1449GL09</t>
  </si>
  <si>
    <t>emdsrdc3_rb_10</t>
  </si>
  <si>
    <t>FOX1449GKXW</t>
  </si>
  <si>
    <t>emdsrdc3-jd-10</t>
  </si>
  <si>
    <t>emdsrdc3-rb-10</t>
  </si>
  <si>
    <t>not in Aperture 13/08/12</t>
  </si>
  <si>
    <t>CKM00121400375</t>
  </si>
  <si>
    <t>10.159.15.236</t>
  </si>
  <si>
    <t>10.154.68.33</t>
  </si>
  <si>
    <t>10.154.68.34</t>
  </si>
  <si>
    <t>10.154.68.31</t>
  </si>
  <si>
    <t>10.154.68.32</t>
  </si>
  <si>
    <t>10.159.14.219</t>
  </si>
  <si>
    <t>10.159.14.220</t>
  </si>
  <si>
    <t>10.159.15.237</t>
  </si>
  <si>
    <t>05.31.000.5.709</t>
  </si>
  <si>
    <t>08/20/2012</t>
  </si>
  <si>
    <t>Updated details to include new Exchange VNX Storage</t>
  </si>
  <si>
    <t>4.7</t>
  </si>
  <si>
    <t>1A - EO54-56</t>
  </si>
  <si>
    <t>1A - EO59-61</t>
  </si>
  <si>
    <t>1st CA05-08</t>
  </si>
  <si>
    <t>1st CE05-08</t>
  </si>
  <si>
    <t>A1/AT60-61</t>
  </si>
  <si>
    <t>A1/AT59</t>
  </si>
  <si>
    <t>centera_DE_02F</t>
  </si>
  <si>
    <t>centera_DE_01F</t>
  </si>
  <si>
    <t>169.168.97.247</t>
  </si>
  <si>
    <t>169.168.97.248</t>
  </si>
  <si>
    <t>169.168.97.253</t>
  </si>
  <si>
    <t>169.168.97.254</t>
  </si>
  <si>
    <t>169.168.97.243</t>
  </si>
  <si>
    <t>169.168.97.244</t>
  </si>
  <si>
    <t>169.168.97.245</t>
  </si>
  <si>
    <t>169.168.97.246</t>
  </si>
  <si>
    <t>169.168.97.249</t>
  </si>
  <si>
    <t>169.168.97.250</t>
  </si>
  <si>
    <t>169.168.97.251</t>
  </si>
  <si>
    <t>169.168.97.252</t>
  </si>
  <si>
    <t>General update of Centera inventory post FDC move.</t>
  </si>
  <si>
    <t>U24</t>
  </si>
  <si>
    <t>10.154.35.120</t>
  </si>
  <si>
    <t>10.154.33.121</t>
  </si>
  <si>
    <t>10.154.33.122</t>
  </si>
  <si>
    <t>10.154.32.233</t>
  </si>
  <si>
    <t>10.154.32.234</t>
  </si>
  <si>
    <t>Update IP addresses for UK Centera nodes</t>
  </si>
  <si>
    <t>EMC DMX s/n 5364 Decommsioned / Removed from site</t>
  </si>
  <si>
    <t>169.166.104.64</t>
  </si>
  <si>
    <t>169.166.104.65</t>
  </si>
  <si>
    <t>169.166.104.57</t>
  </si>
  <si>
    <t>169.166.104.58</t>
  </si>
  <si>
    <t>169.166.116.81</t>
  </si>
  <si>
    <t>169.166.116.82</t>
  </si>
  <si>
    <t>169.166.116.79</t>
  </si>
  <si>
    <t>169.166.116.80</t>
  </si>
  <si>
    <t>11/28/2012</t>
  </si>
  <si>
    <t>Update of Swiss Centera IP addresses</t>
  </si>
  <si>
    <t>52-54AQ</t>
  </si>
  <si>
    <t>emdsrdc3-rb-13</t>
  </si>
  <si>
    <t>169.182.141.223</t>
  </si>
  <si>
    <t>emdsrdc3-jd-13</t>
  </si>
  <si>
    <t>169.182.141.222</t>
  </si>
  <si>
    <t>CGC2 Exit and EDC Closure - Switch Hardware moved to obsolete switch tab, port and service processor collums removed as data invalid, updated ALL Cisco Code levels</t>
  </si>
  <si>
    <t>10.154.36.49</t>
  </si>
  <si>
    <t>CH</t>
  </si>
  <si>
    <t>Hardware name</t>
  </si>
  <si>
    <t>COLT</t>
  </si>
  <si>
    <t>P23</t>
  </si>
  <si>
    <t>BLWG</t>
  </si>
  <si>
    <t>cmdscolt_rb_01</t>
  </si>
  <si>
    <t>cmdscolt_jd_01</t>
  </si>
  <si>
    <t>blwgvmax01_2262_L</t>
  </si>
  <si>
    <t>cmdsblwg_rb_01</t>
  </si>
  <si>
    <t>cmdsblwg_jd_01</t>
  </si>
  <si>
    <t>P21</t>
  </si>
  <si>
    <t>C10-C11</t>
  </si>
  <si>
    <t>H04</t>
  </si>
  <si>
    <t>K03</t>
  </si>
  <si>
    <t>Cisco 9506</t>
  </si>
  <si>
    <t>VMAX 20K</t>
  </si>
  <si>
    <t>updated details to include new Swiss hardware</t>
  </si>
  <si>
    <t>CN492600377</t>
  </si>
  <si>
    <t xml:space="preserve">coltvmax01_0377_L </t>
  </si>
  <si>
    <t>S23/24</t>
  </si>
  <si>
    <t>5875.269.201</t>
  </si>
  <si>
    <t>cmdsfdc1b-rb-15</t>
  </si>
  <si>
    <t>10.159.41.55</t>
  </si>
  <si>
    <t>DV20</t>
  </si>
  <si>
    <t>More than a Year</t>
  </si>
  <si>
    <t>cmdsfdc1b-jd-15</t>
  </si>
  <si>
    <t>10.159.41.56</t>
  </si>
  <si>
    <t>DV04</t>
  </si>
  <si>
    <t>Updated with new switches details</t>
  </si>
  <si>
    <t>C10</t>
  </si>
  <si>
    <t>ZURICH</t>
  </si>
  <si>
    <t xml:space="preserve">BLEICHERWEG 10 </t>
  </si>
  <si>
    <t xml:space="preserve">BADENERSTRASSE 820 </t>
  </si>
  <si>
    <t>coltvmax01_0377_L</t>
  </si>
  <si>
    <t xml:space="preserve">S23 </t>
  </si>
  <si>
    <t>Swiss</t>
  </si>
  <si>
    <t>FDC-1B</t>
  </si>
  <si>
    <t>DEOLH004N7026</t>
  </si>
  <si>
    <t>DEOLH005N0365</t>
  </si>
  <si>
    <t>DEOLH010N0516</t>
  </si>
  <si>
    <t xml:space="preserve">GBOKH005N3518 </t>
  </si>
  <si>
    <t>GBOKH006N5362</t>
  </si>
  <si>
    <t>GBOKH010N0204</t>
  </si>
  <si>
    <t>GBOQH010N0214</t>
  </si>
  <si>
    <t>ED04/5</t>
  </si>
  <si>
    <t>ED08/9</t>
  </si>
  <si>
    <t>EG04</t>
  </si>
  <si>
    <t>97026</t>
  </si>
  <si>
    <t>90365</t>
  </si>
  <si>
    <t>210516</t>
  </si>
  <si>
    <t>53518</t>
  </si>
  <si>
    <t>55362</t>
  </si>
  <si>
    <t>210204</t>
  </si>
  <si>
    <t>210214</t>
  </si>
  <si>
    <t>C43/44</t>
  </si>
  <si>
    <t>J43/44</t>
  </si>
  <si>
    <t>R37</t>
  </si>
  <si>
    <t>492600377</t>
  </si>
  <si>
    <t>TR1/LG</t>
  </si>
  <si>
    <t>tw00629</t>
  </si>
  <si>
    <t>added Zuerich and new HDS Kit</t>
  </si>
  <si>
    <t>FOX1543GCE5</t>
  </si>
  <si>
    <t>Removed old CGC 2nd floor switches</t>
  </si>
  <si>
    <t xml:space="preserve">fdcvmax05_3875_A </t>
  </si>
  <si>
    <t>AT74</t>
  </si>
  <si>
    <t xml:space="preserve">CK292603875 </t>
  </si>
  <si>
    <t>rdcvmax06_3696_A</t>
  </si>
  <si>
    <t>CJ05-07</t>
  </si>
  <si>
    <t>CK292603696</t>
  </si>
  <si>
    <t>cmdsrdc4-jd-14</t>
  </si>
  <si>
    <t>10.154.32.161</t>
  </si>
  <si>
    <t>FOX1545GUCQ</t>
  </si>
  <si>
    <t>AN35</t>
  </si>
  <si>
    <t>cmdsrdc4-rb-14</t>
  </si>
  <si>
    <t>10.154.33.25</t>
  </si>
  <si>
    <t>FOX1545GUCC</t>
  </si>
  <si>
    <t xml:space="preserve">AN07 </t>
  </si>
  <si>
    <t>FOX1540GHZJ</t>
  </si>
  <si>
    <t>FOX1540GJ01</t>
  </si>
  <si>
    <t xml:space="preserve">U45 </t>
  </si>
  <si>
    <t>FOX1638GFVX</t>
  </si>
  <si>
    <t>FOX1638GFW7</t>
  </si>
  <si>
    <t>FOX1638GFWH</t>
  </si>
  <si>
    <t>FOX1638GFWR</t>
  </si>
  <si>
    <t>Removalreclasification  of EGG inventory due to change of ownership</t>
  </si>
  <si>
    <t>sa47183</t>
  </si>
  <si>
    <t>Removal of decommed EDC Connectrix Switches</t>
  </si>
  <si>
    <t xml:space="preserve">DELCD01BE16    </t>
  </si>
  <si>
    <t xml:space="preserve">10.159.15.189 </t>
  </si>
  <si>
    <t xml:space="preserve">FOX1639S32M </t>
  </si>
  <si>
    <t xml:space="preserve">DELCD01AE16 </t>
  </si>
  <si>
    <t xml:space="preserve">FOX1643S004 </t>
  </si>
  <si>
    <t>add 2 new switches for FDC</t>
  </si>
  <si>
    <t>10.159.15.188</t>
  </si>
  <si>
    <t>GBKCD01AE15</t>
  </si>
  <si>
    <t>GBKCD01BE15</t>
  </si>
  <si>
    <t>zhctipgs05</t>
  </si>
  <si>
    <t>zhctipgs06</t>
  </si>
  <si>
    <t>zhcticgs05</t>
  </si>
  <si>
    <t>zhcticgs06</t>
  </si>
  <si>
    <t>B-C02</t>
  </si>
  <si>
    <t>B-C03</t>
  </si>
  <si>
    <t xml:space="preserve">Bleicherweg </t>
  </si>
  <si>
    <t>1-G20</t>
  </si>
  <si>
    <t xml:space="preserve">PROLIANT DL380 G7 </t>
  </si>
  <si>
    <t>CZ3250439B</t>
  </si>
  <si>
    <t>CZ32504399</t>
  </si>
  <si>
    <t>Colt</t>
  </si>
  <si>
    <t>CZ32504395</t>
  </si>
  <si>
    <t>CZ32504397</t>
  </si>
  <si>
    <t>4/26/2013</t>
  </si>
  <si>
    <t>Updated details for Swiss Management servers</t>
  </si>
  <si>
    <t>APM00121102552</t>
  </si>
  <si>
    <t>APM00120503066</t>
  </si>
  <si>
    <t>APM00121204311</t>
  </si>
  <si>
    <t>APM00121204573</t>
  </si>
  <si>
    <t>removed duplicate management servers from CH storage page
Plus revision of Polish Centera Serial numbers following email from EMC</t>
  </si>
  <si>
    <t>DEOLE000R4652</t>
  </si>
  <si>
    <t>DEOLE001N0349</t>
  </si>
  <si>
    <t>CK295700349</t>
  </si>
  <si>
    <t>CK292604652</t>
  </si>
  <si>
    <t xml:space="preserve">DY14 </t>
  </si>
  <si>
    <t>GBOKE000R4330</t>
  </si>
  <si>
    <t>GBOKE001N0347</t>
  </si>
  <si>
    <t>CK295700347</t>
  </si>
  <si>
    <t>CK292604330</t>
  </si>
  <si>
    <t>30/5/20113</t>
  </si>
  <si>
    <t>Updated with new VMAX and Ciscos</t>
  </si>
  <si>
    <t>10.154.43.59</t>
  </si>
  <si>
    <t>10.154.43.101</t>
  </si>
  <si>
    <t>ED12/17</t>
  </si>
  <si>
    <t>19/06/2013</t>
  </si>
  <si>
    <t>jo82409</t>
  </si>
  <si>
    <t>Reconcilled with Aperture per RT2452670</t>
  </si>
  <si>
    <t>None</t>
  </si>
  <si>
    <t>Reconcilled with Aperture per RT2452670,RT2423181</t>
  </si>
  <si>
    <t>Updated comments field for Switches and Centeras</t>
  </si>
  <si>
    <t>Business now sold.  Going through handover phase with local team.</t>
  </si>
  <si>
    <t>Tech Refresh in progress whereby we are migrating hosts off this array</t>
  </si>
  <si>
    <t>FOX1648Q0MQ</t>
  </si>
  <si>
    <t>FOX1648Q0MY</t>
  </si>
  <si>
    <t>Fabric_Cat_CGC</t>
  </si>
  <si>
    <t>Fabric_Dog_CGC</t>
  </si>
  <si>
    <t>FOX1549G4GB</t>
  </si>
  <si>
    <t>emdsfdc1b-rb-14</t>
  </si>
  <si>
    <t>BZ24</t>
  </si>
  <si>
    <t>BZ44</t>
  </si>
  <si>
    <t xml:space="preserve">FOX1252G2SP </t>
  </si>
  <si>
    <t>5.2.8b</t>
  </si>
  <si>
    <t>Supplier</t>
  </si>
  <si>
    <t>House keeping and clarification on Centera_Unknown arrays.</t>
  </si>
  <si>
    <t>emdsfdc1a-jd-07</t>
  </si>
  <si>
    <t>cmdsclt-ct-01</t>
  </si>
  <si>
    <t>cmdsclt-dg-01</t>
  </si>
  <si>
    <t>cmdsblw-ct-01</t>
  </si>
  <si>
    <t>cmdsblw-dg-01</t>
  </si>
  <si>
    <t>Cisco 9124</t>
  </si>
  <si>
    <t xml:space="preserve">FOX1511H7YK </t>
  </si>
  <si>
    <t>FOX1511H7WD</t>
  </si>
  <si>
    <t>FOX1511H7YQ</t>
  </si>
  <si>
    <t>FOX1511H81U</t>
  </si>
  <si>
    <t>30/09/2013</t>
  </si>
  <si>
    <t>6.10</t>
  </si>
  <si>
    <t>6.20</t>
  </si>
  <si>
    <t>RT2810977 - reviewed including eol/eos.</t>
  </si>
  <si>
    <t>rdcvmax01_0552_S</t>
  </si>
  <si>
    <t>Comment</t>
  </si>
  <si>
    <t>Service Contract</t>
  </si>
  <si>
    <t>N/A (Migration)</t>
  </si>
  <si>
    <t xml:space="preserve">Contract end </t>
  </si>
  <si>
    <t xml:space="preserve"> AX4-5F</t>
  </si>
  <si>
    <t xml:space="preserve">Covered under HDS support but waiting on Tech Refresh </t>
  </si>
  <si>
    <t>These serial numbers sub units for Arrays in tab Centera Inventory. So subject to Centera EOL.</t>
  </si>
  <si>
    <t>V6.3</t>
  </si>
  <si>
    <t>292602230</t>
  </si>
  <si>
    <t>5773.184.130</t>
  </si>
  <si>
    <t>5875.249.188</t>
  </si>
  <si>
    <t>5876.229.145</t>
  </si>
  <si>
    <t>DKC:60-08-13-00/00,SVP:60-08-10/00</t>
  </si>
  <si>
    <t>DKC:70-05-17-00/00,SVP:70-05-09/00</t>
  </si>
  <si>
    <t>DKC:73-02-01-00/00,SVP:73-02-01/00</t>
  </si>
  <si>
    <t>5.2(2a)</t>
  </si>
  <si>
    <t>5.2(8b)</t>
  </si>
  <si>
    <t>09.09.07</t>
  </si>
  <si>
    <t>02.23.050.5.711</t>
  </si>
  <si>
    <r>
      <t>Under iCAP # 556190</t>
    </r>
    <r>
      <rPr>
        <sz val="11"/>
        <color theme="1"/>
        <rFont val="Calibri"/>
        <family val="2"/>
        <scheme val="minor"/>
      </rPr>
      <t> </t>
    </r>
  </si>
  <si>
    <t>Miner chages with the addition of the Icap number for McData</t>
  </si>
  <si>
    <t>6.3.1</t>
  </si>
  <si>
    <t>Reconsiliatio plus formulae remediations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</si>
</sst>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dd/mm/yyyy;@"/>
    <numFmt numFmtId="166" formatCode="[$-1010409]m/d/yyyy"/>
    <numFmt numFmtId="167" formatCode="0.0"/>
    <numFmt numFmtId="168" formatCode="dd\.mm\.yyyy;@"/>
    <numFmt numFmtId="169" formatCode="dd/mm/yy;@"/>
  </numFmts>
  <fonts count="5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L Frutiger Light"/>
    </font>
    <font>
      <sz val="9"/>
      <name val="Calibri"/>
      <family val="2"/>
    </font>
    <font>
      <sz val="9"/>
      <name val="Calibri"/>
      <family val="2"/>
    </font>
    <font>
      <sz val="9"/>
      <color indexed="8"/>
      <name val="Arial"/>
      <family val="2"/>
    </font>
    <font>
      <b/>
      <sz val="9"/>
      <name val="Calibri"/>
      <family val="2"/>
    </font>
    <font>
      <sz val="9"/>
      <color indexed="12"/>
      <name val="Calibri"/>
      <family val="2"/>
    </font>
    <font>
      <sz val="9"/>
      <color indexed="8"/>
      <name val="Calibri"/>
      <family val="2"/>
    </font>
    <font>
      <sz val="9"/>
      <color indexed="16"/>
      <name val="Calibri"/>
      <family val="2"/>
    </font>
    <font>
      <b/>
      <sz val="9"/>
      <name val="Arial"/>
      <family val="2"/>
    </font>
    <font>
      <sz val="9"/>
      <color indexed="8"/>
      <name val="Times New Roman"/>
      <family val="1"/>
    </font>
    <font>
      <sz val="9"/>
      <name val="Verdan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MetaNormalLF-Roman"/>
      <family val="2"/>
    </font>
    <font>
      <sz val="9"/>
      <name val="MetaNormalLF-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464646"/>
      <name val="Calibri"/>
      <family val="2"/>
      <scheme val="minor"/>
    </font>
    <font>
      <sz val="9"/>
      <color rgb="FF464646"/>
      <name val="Calibri"/>
      <family val="2"/>
      <scheme val="minor"/>
    </font>
    <font>
      <sz val="9"/>
      <color theme="3"/>
      <name val="Calibri"/>
      <family val="2"/>
      <scheme val="minor"/>
    </font>
    <font>
      <sz val="9"/>
      <color theme="3"/>
      <name val="Arial"/>
      <family val="2"/>
    </font>
    <font>
      <sz val="16"/>
      <color theme="1"/>
      <name val="Calibri"/>
      <family val="2"/>
      <scheme val="minor"/>
    </font>
    <font>
      <sz val="10.5"/>
      <color theme="1"/>
      <name val="Consolas"/>
      <family val="3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Times New Roman"/>
      <family val="1"/>
    </font>
    <font>
      <sz val="9"/>
      <color theme="9" tint="-0.499984740745262"/>
      <name val="Calibri"/>
      <family val="2"/>
      <scheme val="minor"/>
    </font>
    <font>
      <sz val="11"/>
      <name val="Arial"/>
      <family val="2"/>
    </font>
    <font>
      <sz val="22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0"/>
      <name val="Calibri"/>
      <family val="2"/>
    </font>
    <font>
      <sz val="9"/>
      <color theme="0"/>
      <name val="Calibri"/>
      <family val="2"/>
      <scheme val="minor"/>
    </font>
    <font>
      <sz val="10"/>
      <color rgb="FF000000"/>
      <name val="MS Shell Dlg 2"/>
    </font>
  </fonts>
  <fills count="1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166" fontId="0" fillId="0" borderId="0"/>
    <xf numFmtId="164" fontId="5" fillId="0" borderId="0" applyFont="0" applyFill="0" applyBorder="0" applyAlignment="0" applyProtection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2" fillId="0" borderId="0"/>
    <xf numFmtId="166" fontId="22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5" fillId="0" borderId="0"/>
    <xf numFmtId="166" fontId="22" fillId="0" borderId="0"/>
    <xf numFmtId="166" fontId="22" fillId="0" borderId="0"/>
    <xf numFmtId="166" fontId="22" fillId="0" borderId="0"/>
    <xf numFmtId="166" fontId="2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2" fillId="0" borderId="0"/>
    <xf numFmtId="166" fontId="5" fillId="0" borderId="0"/>
    <xf numFmtId="166" fontId="5" fillId="0" borderId="0"/>
    <xf numFmtId="166" fontId="22" fillId="0" borderId="0"/>
    <xf numFmtId="166" fontId="22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5" fillId="0" borderId="0">
      <alignment wrapText="1"/>
    </xf>
    <xf numFmtId="166" fontId="6" fillId="0" borderId="0"/>
    <xf numFmtId="166" fontId="17" fillId="0" borderId="0">
      <alignment wrapText="1"/>
    </xf>
    <xf numFmtId="166" fontId="3" fillId="0" borderId="0"/>
    <xf numFmtId="166" fontId="45" fillId="0" borderId="0" applyNumberFormat="0" applyFill="0" applyBorder="0" applyAlignment="0" applyProtection="0"/>
    <xf numFmtId="0" fontId="21" fillId="0" borderId="0"/>
    <xf numFmtId="0" fontId="21" fillId="0" borderId="0"/>
    <xf numFmtId="166" fontId="21" fillId="0" borderId="0"/>
  </cellStyleXfs>
  <cellXfs count="600">
    <xf numFmtId="166" fontId="0" fillId="0" borderId="0" xfId="0"/>
    <xf numFmtId="166" fontId="25" fillId="0" borderId="0" xfId="0" applyFont="1"/>
    <xf numFmtId="166" fontId="25" fillId="0" borderId="0" xfId="0" applyFont="1" applyAlignment="1">
      <alignment horizontal="center" vertical="center"/>
    </xf>
    <xf numFmtId="166" fontId="10" fillId="2" borderId="1" xfId="68" applyFont="1" applyFill="1" applyBorder="1" applyAlignment="1">
      <alignment horizontal="center" vertical="center"/>
    </xf>
    <xf numFmtId="49" fontId="10" fillId="2" borderId="1" xfId="68" applyNumberFormat="1" applyFont="1" applyFill="1" applyBorder="1" applyAlignment="1">
      <alignment horizontal="center" vertical="center"/>
    </xf>
    <xf numFmtId="166" fontId="12" fillId="0" borderId="1" xfId="76" applyFont="1" applyFill="1" applyBorder="1" applyAlignment="1">
      <alignment horizontal="center" vertical="center" wrapText="1"/>
    </xf>
    <xf numFmtId="166" fontId="29" fillId="0" borderId="1" xfId="76" applyFont="1" applyFill="1" applyBorder="1" applyAlignment="1">
      <alignment horizontal="center" vertical="center" wrapText="1"/>
    </xf>
    <xf numFmtId="166" fontId="29" fillId="0" borderId="1" xfId="50" applyFont="1" applyBorder="1" applyAlignment="1">
      <alignment horizontal="center" vertical="center"/>
    </xf>
    <xf numFmtId="49" fontId="26" fillId="0" borderId="1" xfId="50" applyNumberFormat="1" applyFont="1" applyBorder="1" applyAlignment="1">
      <alignment horizontal="center" vertical="center"/>
    </xf>
    <xf numFmtId="166" fontId="25" fillId="0" borderId="1" xfId="50" applyFont="1" applyBorder="1" applyAlignment="1">
      <alignment horizontal="center" vertical="center"/>
    </xf>
    <xf numFmtId="166" fontId="25" fillId="0" borderId="1" xfId="50" applyFont="1" applyFill="1" applyBorder="1" applyAlignment="1">
      <alignment horizontal="center" vertical="center"/>
    </xf>
    <xf numFmtId="49" fontId="26" fillId="0" borderId="1" xfId="50" applyNumberFormat="1" applyFont="1" applyBorder="1" applyAlignment="1">
      <alignment horizontal="center" vertical="center" wrapText="1"/>
    </xf>
    <xf numFmtId="165" fontId="25" fillId="0" borderId="0" xfId="5" applyNumberFormat="1" applyFont="1"/>
    <xf numFmtId="166" fontId="25" fillId="0" borderId="0" xfId="5" applyFont="1" applyAlignment="1">
      <alignment wrapText="1"/>
    </xf>
    <xf numFmtId="2" fontId="29" fillId="0" borderId="0" xfId="5" applyNumberFormat="1" applyFont="1" applyFill="1" applyBorder="1" applyAlignment="1">
      <alignment vertical="top"/>
    </xf>
    <xf numFmtId="166" fontId="29" fillId="0" borderId="0" xfId="5" applyFont="1" applyFill="1" applyBorder="1" applyAlignment="1" applyProtection="1">
      <alignment vertical="top" wrapText="1"/>
    </xf>
    <xf numFmtId="166" fontId="29" fillId="0" borderId="0" xfId="5" applyFont="1" applyFill="1" applyBorder="1" applyAlignment="1">
      <alignment horizontal="left" vertical="top" wrapText="1"/>
    </xf>
    <xf numFmtId="166" fontId="29" fillId="0" borderId="0" xfId="5" applyNumberFormat="1" applyFont="1" applyFill="1" applyBorder="1" applyAlignment="1">
      <alignment horizontal="left" vertical="top" wrapText="1"/>
    </xf>
    <xf numFmtId="166" fontId="29" fillId="0" borderId="0" xfId="5" applyFont="1" applyFill="1" applyBorder="1" applyAlignment="1">
      <alignment vertical="top" wrapText="1"/>
    </xf>
    <xf numFmtId="166" fontId="29" fillId="4" borderId="1" xfId="5" applyFont="1" applyFill="1" applyBorder="1" applyAlignment="1" applyProtection="1">
      <alignment vertical="top" wrapText="1"/>
    </xf>
    <xf numFmtId="166" fontId="29" fillId="4" borderId="1" xfId="5" applyFont="1" applyFill="1" applyBorder="1" applyAlignment="1">
      <alignment vertical="top" wrapText="1"/>
    </xf>
    <xf numFmtId="166" fontId="25" fillId="0" borderId="0" xfId="5" applyFont="1"/>
    <xf numFmtId="166" fontId="28" fillId="0" borderId="0" xfId="5" applyFont="1"/>
    <xf numFmtId="166" fontId="10" fillId="2" borderId="1" xfId="5" applyFont="1" applyFill="1" applyBorder="1" applyAlignment="1">
      <alignment horizontal="center" wrapText="1"/>
    </xf>
    <xf numFmtId="166" fontId="29" fillId="4" borderId="1" xfId="5" applyFont="1" applyFill="1" applyBorder="1" applyAlignment="1">
      <alignment horizontal="left" vertical="top" wrapText="1"/>
    </xf>
    <xf numFmtId="166" fontId="29" fillId="0" borderId="1" xfId="37" applyFont="1" applyFill="1" applyBorder="1" applyAlignment="1">
      <alignment horizontal="center" vertical="center"/>
    </xf>
    <xf numFmtId="166" fontId="28" fillId="0" borderId="0" xfId="50" applyFont="1" applyFill="1" applyAlignment="1">
      <alignment horizontal="center" vertical="center"/>
    </xf>
    <xf numFmtId="166" fontId="10" fillId="2" borderId="1" xfId="50" applyFont="1" applyFill="1" applyBorder="1" applyAlignment="1">
      <alignment horizontal="center" vertical="center" wrapText="1"/>
    </xf>
    <xf numFmtId="49" fontId="23" fillId="2" borderId="1" xfId="50" applyNumberFormat="1" applyFont="1" applyFill="1" applyBorder="1" applyAlignment="1">
      <alignment horizontal="center" vertical="center" wrapText="1"/>
    </xf>
    <xf numFmtId="166" fontId="23" fillId="2" borderId="1" xfId="50" applyFont="1" applyFill="1" applyBorder="1" applyAlignment="1">
      <alignment horizontal="center" vertical="center" wrapText="1"/>
    </xf>
    <xf numFmtId="166" fontId="14" fillId="2" borderId="1" xfId="50" applyFont="1" applyFill="1" applyBorder="1" applyAlignment="1">
      <alignment horizontal="center" vertical="center" wrapText="1"/>
    </xf>
    <xf numFmtId="166" fontId="16" fillId="3" borderId="1" xfId="50" applyFont="1" applyFill="1" applyBorder="1" applyAlignment="1">
      <alignment horizontal="center" vertical="center"/>
    </xf>
    <xf numFmtId="1" fontId="25" fillId="0" borderId="1" xfId="50" applyNumberFormat="1" applyFont="1" applyFill="1" applyBorder="1" applyAlignment="1">
      <alignment horizontal="center" vertical="center"/>
    </xf>
    <xf numFmtId="166" fontId="15" fillId="3" borderId="1" xfId="50" applyNumberFormat="1" applyFont="1" applyFill="1" applyBorder="1" applyAlignment="1">
      <alignment horizontal="center" vertical="center" wrapText="1"/>
    </xf>
    <xf numFmtId="3" fontId="29" fillId="0" borderId="0" xfId="50" applyNumberFormat="1" applyFont="1" applyAlignment="1">
      <alignment horizontal="center" vertical="center"/>
    </xf>
    <xf numFmtId="166" fontId="28" fillId="3" borderId="1" xfId="50" applyFont="1" applyFill="1" applyBorder="1" applyAlignment="1">
      <alignment horizontal="center" vertical="center"/>
    </xf>
    <xf numFmtId="3" fontId="29" fillId="0" borderId="0" xfId="50" applyNumberFormat="1" applyFont="1" applyFill="1" applyAlignment="1">
      <alignment horizontal="center" vertical="center"/>
    </xf>
    <xf numFmtId="3" fontId="29" fillId="0" borderId="1" xfId="37" applyNumberFormat="1" applyFont="1" applyFill="1" applyBorder="1" applyAlignment="1">
      <alignment horizontal="center" vertical="center"/>
    </xf>
    <xf numFmtId="166" fontId="28" fillId="0" borderId="0" xfId="50" applyFont="1" applyAlignment="1">
      <alignment horizontal="center" vertical="center"/>
    </xf>
    <xf numFmtId="166" fontId="15" fillId="0" borderId="0" xfId="50" applyNumberFormat="1" applyFont="1" applyFill="1" applyBorder="1" applyAlignment="1">
      <alignment horizontal="center" vertical="center" wrapText="1"/>
    </xf>
    <xf numFmtId="166" fontId="23" fillId="2" borderId="1" xfId="51" applyFont="1" applyFill="1" applyBorder="1" applyAlignment="1">
      <alignment horizontal="center" vertical="center" wrapText="1"/>
    </xf>
    <xf numFmtId="49" fontId="23" fillId="2" borderId="1" xfId="51" applyNumberFormat="1" applyFont="1" applyFill="1" applyBorder="1" applyAlignment="1">
      <alignment horizontal="center" vertical="center" wrapText="1"/>
    </xf>
    <xf numFmtId="166" fontId="25" fillId="0" borderId="0" xfId="51" applyFont="1" applyFill="1" applyAlignment="1">
      <alignment horizontal="center" vertical="center"/>
    </xf>
    <xf numFmtId="166" fontId="25" fillId="0" borderId="0" xfId="51" applyFont="1" applyFill="1" applyBorder="1" applyAlignment="1">
      <alignment horizontal="center" vertical="center"/>
    </xf>
    <xf numFmtId="166" fontId="29" fillId="0" borderId="1" xfId="38" applyFont="1" applyFill="1" applyBorder="1" applyAlignment="1">
      <alignment horizontal="center" vertical="center"/>
    </xf>
    <xf numFmtId="166" fontId="29" fillId="0" borderId="1" xfId="51" applyFont="1" applyBorder="1" applyAlignment="1">
      <alignment horizontal="center" vertical="center"/>
    </xf>
    <xf numFmtId="166" fontId="25" fillId="0" borderId="1" xfId="51" applyFont="1" applyBorder="1" applyAlignment="1">
      <alignment horizontal="center" vertical="center"/>
    </xf>
    <xf numFmtId="49" fontId="26" fillId="0" borderId="1" xfId="51" applyNumberFormat="1" applyFont="1" applyBorder="1" applyAlignment="1">
      <alignment horizontal="center" vertical="center"/>
    </xf>
    <xf numFmtId="14" fontId="25" fillId="3" borderId="1" xfId="51" applyNumberFormat="1" applyFont="1" applyFill="1" applyBorder="1" applyAlignment="1">
      <alignment horizontal="center" vertical="center"/>
    </xf>
    <xf numFmtId="1" fontId="25" fillId="0" borderId="1" xfId="51" applyNumberFormat="1" applyFont="1" applyFill="1" applyBorder="1" applyAlignment="1">
      <alignment horizontal="center" vertical="center"/>
    </xf>
    <xf numFmtId="3" fontId="29" fillId="0" borderId="1" xfId="38" applyNumberFormat="1" applyFont="1" applyFill="1" applyBorder="1" applyAlignment="1">
      <alignment horizontal="center" vertical="center"/>
    </xf>
    <xf numFmtId="49" fontId="26" fillId="0" borderId="0" xfId="51" applyNumberFormat="1" applyFont="1" applyAlignment="1">
      <alignment horizontal="center" vertical="center"/>
    </xf>
    <xf numFmtId="49" fontId="26" fillId="0" borderId="0" xfId="51" applyNumberFormat="1" applyFont="1" applyBorder="1" applyAlignment="1">
      <alignment horizontal="center" vertical="center"/>
    </xf>
    <xf numFmtId="166" fontId="25" fillId="0" borderId="0" xfId="51" applyFont="1" applyAlignment="1">
      <alignment horizontal="center" vertical="center"/>
    </xf>
    <xf numFmtId="166" fontId="29" fillId="0" borderId="0" xfId="51" applyFont="1" applyFill="1" applyBorder="1" applyAlignment="1">
      <alignment horizontal="center" vertical="center"/>
    </xf>
    <xf numFmtId="3" fontId="29" fillId="0" borderId="0" xfId="51" applyNumberFormat="1" applyFont="1" applyFill="1" applyBorder="1" applyAlignment="1">
      <alignment horizontal="center" vertical="center"/>
    </xf>
    <xf numFmtId="1" fontId="29" fillId="0" borderId="0" xfId="51" applyNumberFormat="1" applyFont="1" applyAlignment="1">
      <alignment horizontal="center" vertical="center"/>
    </xf>
    <xf numFmtId="3" fontId="29" fillId="0" borderId="0" xfId="51" applyNumberFormat="1" applyFont="1" applyFill="1" applyAlignment="1">
      <alignment horizontal="center" vertical="center"/>
    </xf>
    <xf numFmtId="166" fontId="25" fillId="0" borderId="0" xfId="51" applyFont="1" applyBorder="1" applyAlignment="1">
      <alignment horizontal="center" vertical="center"/>
    </xf>
    <xf numFmtId="166" fontId="29" fillId="0" borderId="0" xfId="51" applyFont="1" applyFill="1" applyAlignment="1">
      <alignment horizontal="center" vertical="center"/>
    </xf>
    <xf numFmtId="3" fontId="29" fillId="0" borderId="0" xfId="51" applyNumberFormat="1" applyFont="1" applyAlignment="1">
      <alignment horizontal="center" vertical="center"/>
    </xf>
    <xf numFmtId="49" fontId="26" fillId="3" borderId="1" xfId="67" applyNumberFormat="1" applyFont="1" applyFill="1" applyBorder="1" applyAlignment="1">
      <alignment horizontal="center" vertical="center"/>
    </xf>
    <xf numFmtId="166" fontId="26" fillId="3" borderId="1" xfId="67" applyFont="1" applyFill="1" applyBorder="1" applyAlignment="1">
      <alignment horizontal="center" vertical="center"/>
    </xf>
    <xf numFmtId="17" fontId="25" fillId="3" borderId="1" xfId="67" applyNumberFormat="1" applyFont="1" applyFill="1" applyBorder="1" applyAlignment="1">
      <alignment horizontal="center" vertical="center"/>
    </xf>
    <xf numFmtId="17" fontId="26" fillId="3" borderId="1" xfId="67" applyNumberFormat="1" applyFont="1" applyFill="1" applyBorder="1" applyAlignment="1">
      <alignment horizontal="center" vertical="center"/>
    </xf>
    <xf numFmtId="49" fontId="26" fillId="0" borderId="1" xfId="67" applyNumberFormat="1" applyFont="1" applyFill="1" applyBorder="1" applyAlignment="1">
      <alignment horizontal="center" vertical="center"/>
    </xf>
    <xf numFmtId="166" fontId="26" fillId="0" borderId="1" xfId="67" applyFont="1" applyFill="1" applyBorder="1" applyAlignment="1">
      <alignment horizontal="center" vertical="center"/>
    </xf>
    <xf numFmtId="17" fontId="26" fillId="0" borderId="1" xfId="67" applyNumberFormat="1" applyFont="1" applyFill="1" applyBorder="1" applyAlignment="1">
      <alignment horizontal="center" vertical="center"/>
    </xf>
    <xf numFmtId="166" fontId="28" fillId="0" borderId="0" xfId="53" applyFont="1" applyAlignment="1">
      <alignment horizontal="center" vertical="center"/>
    </xf>
    <xf numFmtId="166" fontId="28" fillId="0" borderId="1" xfId="53" applyFont="1" applyBorder="1" applyAlignment="1">
      <alignment horizontal="center" vertical="center"/>
    </xf>
    <xf numFmtId="166" fontId="25" fillId="0" borderId="1" xfId="53" applyFont="1" applyBorder="1" applyAlignment="1">
      <alignment horizontal="center" vertical="center"/>
    </xf>
    <xf numFmtId="166" fontId="24" fillId="8" borderId="1" xfId="53" applyFont="1" applyFill="1" applyBorder="1" applyAlignment="1">
      <alignment horizontal="center" vertical="center"/>
    </xf>
    <xf numFmtId="166" fontId="28" fillId="0" borderId="0" xfId="67" applyFont="1" applyAlignment="1">
      <alignment horizontal="center" vertical="center"/>
    </xf>
    <xf numFmtId="166" fontId="30" fillId="8" borderId="1" xfId="76" applyFont="1" applyFill="1" applyBorder="1" applyAlignment="1">
      <alignment horizontal="center" vertical="center"/>
    </xf>
    <xf numFmtId="49" fontId="23" fillId="8" borderId="1" xfId="67" applyNumberFormat="1" applyFont="1" applyFill="1" applyBorder="1" applyAlignment="1">
      <alignment horizontal="center" vertical="center"/>
    </xf>
    <xf numFmtId="166" fontId="23" fillId="8" borderId="1" xfId="67" applyFont="1" applyFill="1" applyBorder="1" applyAlignment="1">
      <alignment horizontal="center" vertical="center"/>
    </xf>
    <xf numFmtId="166" fontId="29" fillId="0" borderId="1" xfId="76" applyFont="1" applyFill="1" applyBorder="1" applyAlignment="1">
      <alignment horizontal="center" vertical="center"/>
    </xf>
    <xf numFmtId="166" fontId="29" fillId="3" borderId="1" xfId="76" applyFont="1" applyFill="1" applyBorder="1" applyAlignment="1">
      <alignment horizontal="center" vertical="center"/>
    </xf>
    <xf numFmtId="49" fontId="29" fillId="0" borderId="1" xfId="76" applyNumberFormat="1" applyFont="1" applyFill="1" applyBorder="1" applyAlignment="1">
      <alignment horizontal="center" vertical="center"/>
    </xf>
    <xf numFmtId="166" fontId="8" fillId="0" borderId="1" xfId="69" applyFont="1" applyBorder="1" applyAlignment="1">
      <alignment horizontal="center" vertical="center"/>
    </xf>
    <xf numFmtId="166" fontId="12" fillId="0" borderId="1" xfId="69" applyFont="1" applyBorder="1" applyAlignment="1">
      <alignment horizontal="center" vertical="center"/>
    </xf>
    <xf numFmtId="166" fontId="28" fillId="0" borderId="0" xfId="69" applyFont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166" fontId="25" fillId="8" borderId="7" xfId="0" applyFont="1" applyFill="1" applyBorder="1" applyAlignment="1">
      <alignment horizontal="center" vertical="center"/>
    </xf>
    <xf numFmtId="166" fontId="25" fillId="8" borderId="8" xfId="0" applyFont="1" applyFill="1" applyBorder="1" applyAlignment="1">
      <alignment horizontal="center" vertical="center"/>
    </xf>
    <xf numFmtId="166" fontId="25" fillId="8" borderId="9" xfId="0" applyFont="1" applyFill="1" applyBorder="1" applyAlignment="1">
      <alignment horizontal="center" vertical="center"/>
    </xf>
    <xf numFmtId="166" fontId="25" fillId="0" borderId="10" xfId="0" applyFont="1" applyBorder="1" applyAlignment="1">
      <alignment horizontal="center" vertical="center"/>
    </xf>
    <xf numFmtId="166" fontId="25" fillId="0" borderId="6" xfId="0" applyFont="1" applyBorder="1" applyAlignment="1">
      <alignment horizontal="center" vertical="center"/>
    </xf>
    <xf numFmtId="166" fontId="18" fillId="0" borderId="6" xfId="0" applyFont="1" applyFill="1" applyBorder="1" applyAlignment="1">
      <alignment horizontal="center" vertical="center"/>
    </xf>
    <xf numFmtId="166" fontId="25" fillId="0" borderId="11" xfId="0" applyFont="1" applyBorder="1" applyAlignment="1">
      <alignment horizontal="center" vertical="center"/>
    </xf>
    <xf numFmtId="166" fontId="25" fillId="0" borderId="12" xfId="0" applyFont="1" applyBorder="1" applyAlignment="1">
      <alignment horizontal="center" vertical="center"/>
    </xf>
    <xf numFmtId="166" fontId="25" fillId="0" borderId="1" xfId="0" applyFont="1" applyBorder="1" applyAlignment="1">
      <alignment horizontal="center" vertical="center"/>
    </xf>
    <xf numFmtId="166" fontId="18" fillId="0" borderId="1" xfId="0" applyFont="1" applyFill="1" applyBorder="1" applyAlignment="1">
      <alignment horizontal="center" vertical="center"/>
    </xf>
    <xf numFmtId="166" fontId="25" fillId="0" borderId="13" xfId="0" applyFont="1" applyBorder="1" applyAlignment="1">
      <alignment horizontal="center" vertical="center"/>
    </xf>
    <xf numFmtId="166" fontId="18" fillId="0" borderId="13" xfId="0" applyFont="1" applyFill="1" applyBorder="1" applyAlignment="1">
      <alignment horizontal="center" vertical="center"/>
    </xf>
    <xf numFmtId="166" fontId="33" fillId="3" borderId="12" xfId="0" applyFont="1" applyFill="1" applyBorder="1" applyAlignment="1">
      <alignment horizontal="center" vertical="center"/>
    </xf>
    <xf numFmtId="166" fontId="33" fillId="3" borderId="1" xfId="0" applyFont="1" applyFill="1" applyBorder="1" applyAlignment="1">
      <alignment horizontal="center" vertical="center"/>
    </xf>
    <xf numFmtId="166" fontId="34" fillId="3" borderId="1" xfId="0" applyFont="1" applyFill="1" applyBorder="1" applyAlignment="1">
      <alignment horizontal="center" vertical="center"/>
    </xf>
    <xf numFmtId="166" fontId="33" fillId="3" borderId="13" xfId="0" applyFont="1" applyFill="1" applyBorder="1" applyAlignment="1">
      <alignment horizontal="center" vertical="center"/>
    </xf>
    <xf numFmtId="166" fontId="25" fillId="0" borderId="1" xfId="0" applyFont="1" applyFill="1" applyBorder="1" applyAlignment="1">
      <alignment horizontal="center" vertical="center"/>
    </xf>
    <xf numFmtId="166" fontId="7" fillId="0" borderId="1" xfId="0" applyFont="1" applyFill="1" applyBorder="1" applyAlignment="1">
      <alignment horizontal="center" vertical="center"/>
    </xf>
    <xf numFmtId="166" fontId="20" fillId="0" borderId="1" xfId="0" applyFont="1" applyFill="1" applyBorder="1" applyAlignment="1">
      <alignment horizontal="center" vertical="center"/>
    </xf>
    <xf numFmtId="166" fontId="25" fillId="0" borderId="14" xfId="0" applyFont="1" applyBorder="1" applyAlignment="1">
      <alignment horizontal="center" vertical="center"/>
    </xf>
    <xf numFmtId="166" fontId="25" fillId="0" borderId="15" xfId="0" applyFont="1" applyBorder="1" applyAlignment="1">
      <alignment horizontal="center" vertical="center"/>
    </xf>
    <xf numFmtId="166" fontId="19" fillId="0" borderId="15" xfId="73" applyFont="1" applyFill="1" applyBorder="1" applyAlignment="1">
      <alignment horizontal="center" vertical="center"/>
    </xf>
    <xf numFmtId="166" fontId="25" fillId="0" borderId="16" xfId="0" applyFont="1" applyBorder="1" applyAlignment="1">
      <alignment horizontal="center" vertical="center"/>
    </xf>
    <xf numFmtId="166" fontId="25" fillId="0" borderId="0" xfId="0" applyFont="1" applyFill="1" applyBorder="1" applyAlignment="1">
      <alignment horizontal="center" vertical="center"/>
    </xf>
    <xf numFmtId="166" fontId="35" fillId="0" borderId="0" xfId="0" applyFont="1" applyAlignment="1">
      <alignment horizontal="center"/>
    </xf>
    <xf numFmtId="166" fontId="0" fillId="0" borderId="17" xfId="0" applyBorder="1" applyAlignment="1">
      <alignment horizontal="center" vertical="center"/>
    </xf>
    <xf numFmtId="166" fontId="8" fillId="9" borderId="1" xfId="68" applyFont="1" applyFill="1" applyBorder="1" applyAlignment="1">
      <alignment horizontal="center" vertical="center"/>
    </xf>
    <xf numFmtId="166" fontId="28" fillId="9" borderId="1" xfId="68" applyFont="1" applyFill="1" applyBorder="1" applyAlignment="1">
      <alignment horizontal="center" vertical="center"/>
    </xf>
    <xf numFmtId="166" fontId="28" fillId="9" borderId="1" xfId="72" applyFont="1" applyFill="1" applyBorder="1" applyAlignment="1">
      <alignment horizontal="center" vertical="center"/>
    </xf>
    <xf numFmtId="14" fontId="8" fillId="9" borderId="1" xfId="68" applyNumberFormat="1" applyFont="1" applyFill="1" applyBorder="1" applyAlignment="1">
      <alignment horizontal="center" vertical="center"/>
    </xf>
    <xf numFmtId="166" fontId="28" fillId="9" borderId="1" xfId="71" applyFont="1" applyFill="1" applyBorder="1" applyAlignment="1">
      <alignment horizontal="center" vertical="center"/>
    </xf>
    <xf numFmtId="166" fontId="12" fillId="9" borderId="1" xfId="68" applyFont="1" applyFill="1" applyBorder="1" applyAlignment="1">
      <alignment horizontal="center" vertical="center"/>
    </xf>
    <xf numFmtId="166" fontId="32" fillId="9" borderId="0" xfId="0" applyFont="1" applyFill="1" applyAlignment="1">
      <alignment horizontal="center"/>
    </xf>
    <xf numFmtId="166" fontId="31" fillId="9" borderId="0" xfId="0" applyFont="1" applyFill="1" applyAlignment="1">
      <alignment horizontal="center"/>
    </xf>
    <xf numFmtId="166" fontId="32" fillId="9" borderId="1" xfId="0" applyFont="1" applyFill="1" applyBorder="1" applyAlignment="1">
      <alignment horizontal="center"/>
    </xf>
    <xf numFmtId="166" fontId="28" fillId="9" borderId="1" xfId="3" applyFont="1" applyFill="1" applyBorder="1" applyAlignment="1">
      <alignment horizontal="center" vertical="center"/>
    </xf>
    <xf numFmtId="166" fontId="28" fillId="9" borderId="1" xfId="4" applyFont="1" applyFill="1" applyBorder="1" applyAlignment="1">
      <alignment horizontal="center" vertical="center"/>
    </xf>
    <xf numFmtId="166" fontId="28" fillId="9" borderId="1" xfId="2" applyFont="1" applyFill="1" applyBorder="1" applyAlignment="1">
      <alignment horizontal="center" vertical="center"/>
    </xf>
    <xf numFmtId="166" fontId="28" fillId="9" borderId="1" xfId="9" applyFont="1" applyFill="1" applyBorder="1" applyAlignment="1">
      <alignment horizontal="center" vertical="center"/>
    </xf>
    <xf numFmtId="166" fontId="25" fillId="9" borderId="0" xfId="0" applyFont="1" applyFill="1" applyAlignment="1">
      <alignment horizontal="center" vertical="center"/>
    </xf>
    <xf numFmtId="166" fontId="0" fillId="0" borderId="22" xfId="0" applyBorder="1" applyAlignment="1">
      <alignment horizontal="center" vertical="center" wrapText="1"/>
    </xf>
    <xf numFmtId="166" fontId="0" fillId="0" borderId="17" xfId="0" applyBorder="1" applyAlignment="1">
      <alignment horizontal="center"/>
    </xf>
    <xf numFmtId="166" fontId="7" fillId="9" borderId="1" xfId="68" applyFont="1" applyFill="1" applyBorder="1" applyAlignment="1">
      <alignment horizontal="center" vertical="center"/>
    </xf>
    <xf numFmtId="166" fontId="29" fillId="9" borderId="1" xfId="76" applyFont="1" applyFill="1" applyBorder="1" applyAlignment="1">
      <alignment horizontal="center" vertical="center"/>
    </xf>
    <xf numFmtId="49" fontId="29" fillId="9" borderId="1" xfId="76" applyNumberFormat="1" applyFont="1" applyFill="1" applyBorder="1" applyAlignment="1">
      <alignment horizontal="center" vertical="center"/>
    </xf>
    <xf numFmtId="17" fontId="25" fillId="9" borderId="1" xfId="67" applyNumberFormat="1" applyFont="1" applyFill="1" applyBorder="1" applyAlignment="1">
      <alignment horizontal="center" vertical="center"/>
    </xf>
    <xf numFmtId="17" fontId="26" fillId="9" borderId="1" xfId="67" applyNumberFormat="1" applyFont="1" applyFill="1" applyBorder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1" fontId="24" fillId="0" borderId="22" xfId="67" applyNumberFormat="1" applyFont="1" applyBorder="1" applyAlignment="1">
      <alignment horizontal="center" vertical="center"/>
    </xf>
    <xf numFmtId="1" fontId="27" fillId="0" borderId="22" xfId="67" applyNumberFormat="1" applyFont="1" applyFill="1" applyBorder="1" applyAlignment="1" applyProtection="1">
      <alignment horizontal="center" vertical="center"/>
    </xf>
    <xf numFmtId="1" fontId="26" fillId="0" borderId="22" xfId="67" applyNumberFormat="1" applyFont="1" applyFill="1" applyBorder="1" applyAlignment="1">
      <alignment horizontal="center" vertical="center"/>
    </xf>
    <xf numFmtId="1" fontId="26" fillId="0" borderId="22" xfId="67" applyNumberFormat="1" applyFont="1" applyBorder="1" applyAlignment="1">
      <alignment horizontal="center" vertical="center"/>
    </xf>
    <xf numFmtId="1" fontId="24" fillId="0" borderId="22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" fontId="24" fillId="9" borderId="22" xfId="0" applyNumberFormat="1" applyFont="1" applyFill="1" applyBorder="1" applyAlignment="1">
      <alignment horizontal="center" vertical="center"/>
    </xf>
    <xf numFmtId="1" fontId="25" fillId="9" borderId="22" xfId="0" applyNumberFormat="1" applyFont="1" applyFill="1" applyBorder="1" applyAlignment="1">
      <alignment horizontal="center" vertical="center"/>
    </xf>
    <xf numFmtId="1" fontId="36" fillId="0" borderId="22" xfId="0" applyNumberFormat="1" applyFont="1" applyBorder="1"/>
    <xf numFmtId="166" fontId="25" fillId="0" borderId="22" xfId="0" applyFont="1" applyBorder="1" applyAlignment="1">
      <alignment horizontal="center" vertical="center"/>
    </xf>
    <xf numFmtId="1" fontId="28" fillId="0" borderId="22" xfId="69" applyNumberFormat="1" applyFont="1" applyBorder="1" applyAlignment="1">
      <alignment horizontal="center" vertical="center"/>
    </xf>
    <xf numFmtId="1" fontId="9" fillId="0" borderId="22" xfId="69" applyNumberFormat="1" applyFont="1" applyFill="1" applyBorder="1" applyAlignment="1">
      <alignment horizontal="center" vertical="center"/>
    </xf>
    <xf numFmtId="166" fontId="10" fillId="8" borderId="1" xfId="69" applyFont="1" applyFill="1" applyBorder="1" applyAlignment="1">
      <alignment horizontal="center" vertical="center"/>
    </xf>
    <xf numFmtId="17" fontId="25" fillId="0" borderId="22" xfId="0" applyNumberFormat="1" applyFont="1" applyBorder="1" applyAlignment="1">
      <alignment horizontal="center" vertical="center"/>
    </xf>
    <xf numFmtId="166" fontId="37" fillId="0" borderId="40" xfId="0" applyFont="1" applyBorder="1" applyAlignment="1">
      <alignment horizontal="center" vertical="center"/>
    </xf>
    <xf numFmtId="166" fontId="37" fillId="0" borderId="31" xfId="0" applyFont="1" applyBorder="1" applyAlignment="1">
      <alignment horizontal="center" vertical="center"/>
    </xf>
    <xf numFmtId="166" fontId="5" fillId="11" borderId="22" xfId="0" applyFont="1" applyFill="1" applyBorder="1" applyAlignment="1">
      <alignment horizontal="center"/>
    </xf>
    <xf numFmtId="49" fontId="38" fillId="2" borderId="1" xfId="12" applyNumberFormat="1" applyFont="1" applyFill="1" applyBorder="1" applyAlignment="1">
      <alignment horizontal="center" vertical="center" wrapText="1"/>
    </xf>
    <xf numFmtId="14" fontId="38" fillId="2" borderId="1" xfId="12" applyNumberFormat="1" applyFont="1" applyFill="1" applyBorder="1" applyAlignment="1">
      <alignment horizontal="center" vertical="center" wrapText="1"/>
    </xf>
    <xf numFmtId="49" fontId="38" fillId="2" borderId="1" xfId="12" applyNumberFormat="1" applyFont="1" applyFill="1" applyBorder="1" applyAlignment="1">
      <alignment horizontal="center" vertical="center"/>
    </xf>
    <xf numFmtId="166" fontId="40" fillId="0" borderId="0" xfId="0" applyFont="1"/>
    <xf numFmtId="166" fontId="41" fillId="0" borderId="1" xfId="12" applyFont="1" applyFill="1" applyBorder="1" applyAlignment="1">
      <alignment horizontal="center" vertical="center"/>
    </xf>
    <xf numFmtId="166" fontId="40" fillId="0" borderId="1" xfId="12" applyFont="1" applyFill="1" applyBorder="1" applyAlignment="1">
      <alignment horizontal="center" vertical="center"/>
    </xf>
    <xf numFmtId="166" fontId="40" fillId="0" borderId="1" xfId="12" applyFont="1" applyFill="1" applyBorder="1" applyAlignment="1">
      <alignment horizontal="center" vertical="center" wrapText="1"/>
    </xf>
    <xf numFmtId="166" fontId="5" fillId="0" borderId="1" xfId="12" applyFont="1" applyBorder="1" applyAlignment="1">
      <alignment horizontal="center" vertical="center"/>
    </xf>
    <xf numFmtId="166" fontId="5" fillId="0" borderId="1" xfId="12" applyFont="1" applyFill="1" applyBorder="1" applyAlignment="1">
      <alignment horizontal="center" vertical="center"/>
    </xf>
    <xf numFmtId="14" fontId="5" fillId="0" borderId="1" xfId="12" applyNumberFormat="1" applyFont="1" applyFill="1" applyBorder="1" applyAlignment="1">
      <alignment horizontal="center" vertical="center"/>
    </xf>
    <xf numFmtId="14" fontId="5" fillId="0" borderId="1" xfId="12" applyNumberFormat="1" applyFont="1" applyBorder="1" applyAlignment="1">
      <alignment horizontal="center" vertical="center"/>
    </xf>
    <xf numFmtId="166" fontId="40" fillId="0" borderId="0" xfId="12" applyFont="1"/>
    <xf numFmtId="166" fontId="5" fillId="0" borderId="1" xfId="12" applyFont="1" applyFill="1" applyBorder="1" applyAlignment="1">
      <alignment horizontal="center" vertical="center" wrapText="1"/>
    </xf>
    <xf numFmtId="166" fontId="41" fillId="0" borderId="1" xfId="12" applyFont="1" applyFill="1" applyBorder="1" applyAlignment="1">
      <alignment horizontal="center" vertical="center" wrapText="1"/>
    </xf>
    <xf numFmtId="14" fontId="5" fillId="0" borderId="1" xfId="74" applyNumberFormat="1" applyFont="1" applyFill="1" applyBorder="1" applyAlignment="1" applyProtection="1">
      <alignment horizontal="center" vertical="center"/>
      <protection locked="0"/>
    </xf>
    <xf numFmtId="166" fontId="40" fillId="5" borderId="0" xfId="0" applyFont="1" applyFill="1"/>
    <xf numFmtId="166" fontId="40" fillId="0" borderId="1" xfId="12" applyFont="1" applyBorder="1" applyAlignment="1">
      <alignment horizontal="center" vertical="center"/>
    </xf>
    <xf numFmtId="166" fontId="40" fillId="3" borderId="1" xfId="12" applyFont="1" applyFill="1" applyBorder="1" applyAlignment="1">
      <alignment horizontal="center" vertical="center"/>
    </xf>
    <xf numFmtId="166" fontId="5" fillId="0" borderId="0" xfId="0" applyFont="1" applyFill="1"/>
    <xf numFmtId="166" fontId="40" fillId="0" borderId="0" xfId="0" applyFont="1" applyFill="1"/>
    <xf numFmtId="166" fontId="3" fillId="0" borderId="1" xfId="12" applyNumberFormat="1" applyFont="1" applyFill="1" applyBorder="1" applyAlignment="1">
      <alignment horizontal="center" vertical="center" wrapText="1"/>
    </xf>
    <xf numFmtId="166" fontId="40" fillId="3" borderId="1" xfId="12" applyFont="1" applyFill="1" applyBorder="1" applyAlignment="1">
      <alignment horizontal="center" vertical="center" wrapText="1"/>
    </xf>
    <xf numFmtId="14" fontId="40" fillId="0" borderId="1" xfId="12" applyNumberFormat="1" applyFont="1" applyBorder="1" applyAlignment="1">
      <alignment horizontal="center" vertical="center"/>
    </xf>
    <xf numFmtId="166" fontId="40" fillId="0" borderId="0" xfId="12" applyFont="1" applyBorder="1" applyAlignment="1">
      <alignment horizontal="center" vertical="center"/>
    </xf>
    <xf numFmtId="14" fontId="40" fillId="0" borderId="0" xfId="12" applyNumberFormat="1" applyFont="1" applyBorder="1" applyAlignment="1">
      <alignment horizontal="center" vertical="center"/>
    </xf>
    <xf numFmtId="166" fontId="40" fillId="0" borderId="0" xfId="12" applyFont="1" applyFill="1" applyAlignment="1">
      <alignment horizontal="center" vertical="center"/>
    </xf>
    <xf numFmtId="166" fontId="5" fillId="0" borderId="0" xfId="12" applyFont="1" applyAlignment="1">
      <alignment horizontal="center" vertical="center"/>
    </xf>
    <xf numFmtId="14" fontId="5" fillId="3" borderId="0" xfId="12" applyNumberFormat="1" applyFont="1" applyFill="1" applyAlignment="1">
      <alignment horizontal="center" vertical="center"/>
    </xf>
    <xf numFmtId="166" fontId="5" fillId="3" borderId="0" xfId="12" applyFont="1" applyFill="1" applyAlignment="1">
      <alignment horizontal="center" vertical="center"/>
    </xf>
    <xf numFmtId="166" fontId="40" fillId="0" borderId="0" xfId="0" applyFont="1" applyBorder="1" applyAlignment="1">
      <alignment horizontal="center" vertical="center"/>
    </xf>
    <xf numFmtId="14" fontId="40" fillId="0" borderId="0" xfId="0" applyNumberFormat="1" applyFont="1" applyBorder="1" applyAlignment="1">
      <alignment horizontal="center" vertical="center"/>
    </xf>
    <xf numFmtId="166" fontId="40" fillId="0" borderId="0" xfId="0" applyFont="1" applyAlignment="1">
      <alignment horizontal="center" vertical="center"/>
    </xf>
    <xf numFmtId="14" fontId="40" fillId="0" borderId="0" xfId="0" applyNumberFormat="1" applyFont="1" applyAlignment="1">
      <alignment horizontal="center" vertical="center"/>
    </xf>
    <xf numFmtId="166" fontId="41" fillId="0" borderId="0" xfId="12" applyFont="1" applyFill="1" applyBorder="1" applyAlignment="1">
      <alignment horizontal="center" vertical="center"/>
    </xf>
    <xf numFmtId="166" fontId="40" fillId="0" borderId="0" xfId="12" applyFont="1" applyAlignment="1">
      <alignment horizontal="center" vertical="center"/>
    </xf>
    <xf numFmtId="166" fontId="5" fillId="0" borderId="0" xfId="12" applyFont="1" applyFill="1" applyBorder="1" applyAlignment="1">
      <alignment horizontal="center" vertical="center"/>
    </xf>
    <xf numFmtId="14" fontId="40" fillId="0" borderId="0" xfId="12" applyNumberFormat="1" applyFont="1" applyAlignment="1">
      <alignment horizontal="center" vertical="center"/>
    </xf>
    <xf numFmtId="166" fontId="24" fillId="0" borderId="22" xfId="67" applyFont="1" applyFill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66" fontId="24" fillId="0" borderId="22" xfId="0" applyNumberFormat="1" applyFont="1" applyFill="1" applyBorder="1" applyAlignment="1">
      <alignment horizontal="center" vertical="center"/>
    </xf>
    <xf numFmtId="166" fontId="24" fillId="0" borderId="22" xfId="0" applyFont="1" applyFill="1" applyBorder="1" applyAlignment="1">
      <alignment horizontal="center" vertical="center"/>
    </xf>
    <xf numFmtId="166" fontId="29" fillId="0" borderId="22" xfId="67" applyNumberFormat="1" applyFont="1" applyFill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24" fillId="0" borderId="0" xfId="0" applyFont="1" applyAlignment="1">
      <alignment horizontal="center" vertical="center"/>
    </xf>
    <xf numFmtId="1" fontId="28" fillId="8" borderId="22" xfId="69" applyNumberFormat="1" applyFont="1" applyFill="1" applyBorder="1" applyAlignment="1">
      <alignment horizontal="center" vertical="center"/>
    </xf>
    <xf numFmtId="166" fontId="8" fillId="3" borderId="1" xfId="69" applyFont="1" applyFill="1" applyBorder="1" applyAlignment="1">
      <alignment horizontal="center" vertical="center"/>
    </xf>
    <xf numFmtId="166" fontId="12" fillId="3" borderId="1" xfId="69" applyFont="1" applyFill="1" applyBorder="1" applyAlignment="1">
      <alignment horizontal="center" vertical="center"/>
    </xf>
    <xf numFmtId="166" fontId="29" fillId="0" borderId="22" xfId="67" applyNumberFormat="1" applyFont="1" applyFill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28" fillId="0" borderId="22" xfId="69" applyFont="1" applyBorder="1" applyAlignment="1">
      <alignment horizontal="center" vertical="center"/>
    </xf>
    <xf numFmtId="166" fontId="25" fillId="3" borderId="22" xfId="0" applyFont="1" applyFill="1" applyBorder="1" applyAlignment="1">
      <alignment horizontal="center" vertical="center"/>
    </xf>
    <xf numFmtId="49" fontId="29" fillId="3" borderId="1" xfId="76" applyNumberFormat="1" applyFont="1" applyFill="1" applyBorder="1" applyAlignment="1">
      <alignment horizontal="center" vertical="center"/>
    </xf>
    <xf numFmtId="166" fontId="40" fillId="3" borderId="0" xfId="0" applyFont="1" applyFill="1"/>
    <xf numFmtId="166" fontId="5" fillId="3" borderId="0" xfId="0" applyFont="1" applyFill="1"/>
    <xf numFmtId="49" fontId="5" fillId="6" borderId="22" xfId="12" applyNumberFormat="1" applyFont="1" applyFill="1" applyBorder="1" applyAlignment="1">
      <alignment horizontal="center" vertical="center"/>
    </xf>
    <xf numFmtId="166" fontId="40" fillId="7" borderId="22" xfId="12" applyFont="1" applyFill="1" applyBorder="1" applyAlignment="1">
      <alignment horizontal="center" vertical="center"/>
    </xf>
    <xf numFmtId="166" fontId="40" fillId="0" borderId="22" xfId="0" applyFont="1" applyBorder="1" applyAlignment="1">
      <alignment horizontal="center" vertical="center"/>
    </xf>
    <xf numFmtId="166" fontId="42" fillId="5" borderId="22" xfId="12" applyFont="1" applyFill="1" applyBorder="1" applyAlignment="1">
      <alignment horizontal="center" vertical="center"/>
    </xf>
    <xf numFmtId="168" fontId="39" fillId="2" borderId="1" xfId="12" applyNumberFormat="1" applyFont="1" applyFill="1" applyBorder="1" applyAlignment="1">
      <alignment horizontal="center" vertical="center" wrapText="1"/>
    </xf>
    <xf numFmtId="168" fontId="40" fillId="0" borderId="1" xfId="12" applyNumberFormat="1" applyFont="1" applyBorder="1" applyAlignment="1">
      <alignment horizontal="center" vertical="center"/>
    </xf>
    <xf numFmtId="168" fontId="40" fillId="0" borderId="0" xfId="12" applyNumberFormat="1" applyFont="1" applyBorder="1" applyAlignment="1">
      <alignment horizontal="center" vertical="center"/>
    </xf>
    <xf numFmtId="168" fontId="40" fillId="3" borderId="0" xfId="12" applyNumberFormat="1" applyFont="1" applyFill="1" applyAlignment="1">
      <alignment horizontal="center" vertical="center"/>
    </xf>
    <xf numFmtId="168" fontId="40" fillId="0" borderId="0" xfId="0" applyNumberFormat="1" applyFont="1" applyBorder="1" applyAlignment="1">
      <alignment horizontal="center" vertical="center"/>
    </xf>
    <xf numFmtId="168" fontId="40" fillId="0" borderId="0" xfId="0" applyNumberFormat="1" applyFont="1" applyAlignment="1">
      <alignment horizontal="center" vertical="center"/>
    </xf>
    <xf numFmtId="168" fontId="40" fillId="0" borderId="0" xfId="12" applyNumberFormat="1" applyFont="1" applyAlignment="1">
      <alignment horizontal="center" vertical="center"/>
    </xf>
    <xf numFmtId="166" fontId="24" fillId="3" borderId="22" xfId="67" applyFont="1" applyFill="1" applyBorder="1" applyAlignment="1">
      <alignment horizontal="center" vertical="center"/>
    </xf>
    <xf numFmtId="166" fontId="24" fillId="3" borderId="22" xfId="0" applyNumberFormat="1" applyFont="1" applyFill="1" applyBorder="1" applyAlignment="1">
      <alignment horizontal="center" vertical="center"/>
    </xf>
    <xf numFmtId="166" fontId="24" fillId="3" borderId="22" xfId="0" applyFont="1" applyFill="1" applyBorder="1" applyAlignment="1">
      <alignment horizontal="center" vertical="center"/>
    </xf>
    <xf numFmtId="166" fontId="5" fillId="12" borderId="1" xfId="12" applyFont="1" applyFill="1" applyBorder="1" applyAlignment="1">
      <alignment horizontal="center" vertical="center"/>
    </xf>
    <xf numFmtId="166" fontId="5" fillId="12" borderId="0" xfId="0" applyFont="1" applyFill="1"/>
    <xf numFmtId="166" fontId="40" fillId="12" borderId="0" xfId="12" applyFont="1" applyFill="1" applyBorder="1" applyAlignment="1">
      <alignment horizontal="center" vertical="center" wrapText="1"/>
    </xf>
    <xf numFmtId="166" fontId="8" fillId="12" borderId="1" xfId="69" applyFont="1" applyFill="1" applyBorder="1" applyAlignment="1">
      <alignment horizontal="center" vertical="center"/>
    </xf>
    <xf numFmtId="166" fontId="12" fillId="12" borderId="1" xfId="69" applyFont="1" applyFill="1" applyBorder="1" applyAlignment="1">
      <alignment horizontal="center" vertical="center"/>
    </xf>
    <xf numFmtId="166" fontId="0" fillId="0" borderId="22" xfId="0" applyBorder="1" applyAlignment="1">
      <alignment horizontal="center" vertical="center"/>
    </xf>
    <xf numFmtId="49" fontId="25" fillId="3" borderId="22" xfId="0" applyNumberFormat="1" applyFont="1" applyFill="1" applyBorder="1" applyAlignment="1">
      <alignment horizontal="center" vertical="center"/>
    </xf>
    <xf numFmtId="166" fontId="45" fillId="0" borderId="1" xfId="77" applyFill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" fontId="24" fillId="0" borderId="22" xfId="0" applyNumberFormat="1" applyFont="1" applyFill="1" applyBorder="1" applyAlignment="1">
      <alignment horizontal="center" vertical="center"/>
    </xf>
    <xf numFmtId="49" fontId="29" fillId="0" borderId="1" xfId="24" applyNumberFormat="1" applyFont="1" applyFill="1" applyBorder="1" applyAlignment="1">
      <alignment horizontal="center" vertical="center"/>
    </xf>
    <xf numFmtId="49" fontId="29" fillId="9" borderId="1" xfId="24" applyNumberFormat="1" applyFont="1" applyFill="1" applyBorder="1" applyAlignment="1">
      <alignment horizontal="center" vertical="center"/>
    </xf>
    <xf numFmtId="49" fontId="28" fillId="0" borderId="0" xfId="67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166" fontId="47" fillId="0" borderId="22" xfId="67" applyNumberFormat="1" applyFont="1" applyFill="1" applyBorder="1" applyAlignment="1">
      <alignment horizontal="center" vertical="center"/>
    </xf>
    <xf numFmtId="1" fontId="43" fillId="0" borderId="22" xfId="0" applyNumberFormat="1" applyFont="1" applyBorder="1" applyAlignment="1">
      <alignment horizontal="center" vertical="center"/>
    </xf>
    <xf numFmtId="167" fontId="43" fillId="0" borderId="22" xfId="0" applyNumberFormat="1" applyFont="1" applyBorder="1" applyAlignment="1">
      <alignment horizontal="center" vertical="center"/>
    </xf>
    <xf numFmtId="166" fontId="23" fillId="2" borderId="22" xfId="50" applyFont="1" applyFill="1" applyBorder="1" applyAlignment="1">
      <alignment horizontal="center" vertical="center" wrapText="1"/>
    </xf>
    <xf numFmtId="166" fontId="14" fillId="2" borderId="22" xfId="50" applyFont="1" applyFill="1" applyBorder="1" applyAlignment="1">
      <alignment horizontal="center" vertical="center" wrapText="1"/>
    </xf>
    <xf numFmtId="49" fontId="23" fillId="2" borderId="22" xfId="50" applyNumberFormat="1" applyFont="1" applyFill="1" applyBorder="1" applyAlignment="1">
      <alignment horizontal="center" vertical="center" wrapText="1"/>
    </xf>
    <xf numFmtId="166" fontId="10" fillId="2" borderId="22" xfId="50" applyFont="1" applyFill="1" applyBorder="1" applyAlignment="1">
      <alignment horizontal="center" vertical="center" wrapText="1"/>
    </xf>
    <xf numFmtId="166" fontId="28" fillId="0" borderId="22" xfId="50" applyFont="1" applyFill="1" applyBorder="1" applyAlignment="1">
      <alignment horizontal="center" vertical="center"/>
    </xf>
    <xf numFmtId="166" fontId="41" fillId="0" borderId="0" xfId="12" applyFont="1" applyFill="1" applyBorder="1" applyAlignment="1">
      <alignment horizontal="center" vertical="center" wrapText="1"/>
    </xf>
    <xf numFmtId="166" fontId="41" fillId="0" borderId="22" xfId="12" applyFont="1" applyFill="1" applyBorder="1" applyAlignment="1">
      <alignment horizontal="center" vertical="center" wrapText="1"/>
    </xf>
    <xf numFmtId="166" fontId="5" fillId="3" borderId="1" xfId="0" applyFont="1" applyFill="1" applyBorder="1" applyAlignment="1">
      <alignment horizontal="center"/>
    </xf>
    <xf numFmtId="166" fontId="40" fillId="0" borderId="0" xfId="12" applyFont="1" applyFill="1" applyBorder="1" applyAlignment="1">
      <alignment horizontal="center" vertical="center"/>
    </xf>
    <xf numFmtId="166" fontId="40" fillId="0" borderId="22" xfId="12" applyFont="1" applyFill="1" applyBorder="1" applyAlignment="1">
      <alignment horizontal="center" vertical="center"/>
    </xf>
    <xf numFmtId="166" fontId="5" fillId="0" borderId="0" xfId="12" applyFont="1" applyBorder="1" applyAlignment="1">
      <alignment horizontal="center" vertical="center"/>
    </xf>
    <xf numFmtId="166" fontId="5" fillId="0" borderId="22" xfId="12" applyFont="1" applyBorder="1" applyAlignment="1">
      <alignment horizontal="center" vertical="center"/>
    </xf>
    <xf numFmtId="166" fontId="45" fillId="0" borderId="22" xfId="77" applyFill="1" applyBorder="1" applyAlignment="1">
      <alignment horizontal="center" vertical="center"/>
    </xf>
    <xf numFmtId="166" fontId="5" fillId="0" borderId="22" xfId="12" applyFont="1" applyFill="1" applyBorder="1" applyAlignment="1">
      <alignment horizontal="center" vertical="center"/>
    </xf>
    <xf numFmtId="14" fontId="5" fillId="0" borderId="22" xfId="12" applyNumberFormat="1" applyFont="1" applyBorder="1" applyAlignment="1">
      <alignment horizontal="center" vertical="center"/>
    </xf>
    <xf numFmtId="166" fontId="5" fillId="0" borderId="22" xfId="12" applyFont="1" applyFill="1" applyBorder="1" applyAlignment="1">
      <alignment horizontal="center" vertical="center" wrapText="1"/>
    </xf>
    <xf numFmtId="166" fontId="5" fillId="11" borderId="1" xfId="0" applyFont="1" applyFill="1" applyBorder="1" applyAlignment="1">
      <alignment horizontal="center"/>
    </xf>
    <xf numFmtId="14" fontId="5" fillId="0" borderId="22" xfId="12" applyNumberFormat="1" applyFont="1" applyFill="1" applyBorder="1" applyAlignment="1">
      <alignment horizontal="center" vertical="center"/>
    </xf>
    <xf numFmtId="166" fontId="25" fillId="0" borderId="42" xfId="0" applyFont="1" applyBorder="1" applyAlignment="1">
      <alignment horizontal="center" vertical="center"/>
    </xf>
    <xf numFmtId="166" fontId="25" fillId="3" borderId="42" xfId="0" applyFont="1" applyFill="1" applyBorder="1" applyAlignment="1">
      <alignment horizontal="center" vertical="center"/>
    </xf>
    <xf numFmtId="49" fontId="25" fillId="3" borderId="42" xfId="0" applyNumberFormat="1" applyFont="1" applyFill="1" applyBorder="1" applyAlignment="1">
      <alignment horizontal="center" vertical="center"/>
    </xf>
    <xf numFmtId="49" fontId="29" fillId="0" borderId="42" xfId="24" applyNumberFormat="1" applyFont="1" applyFill="1" applyBorder="1" applyAlignment="1">
      <alignment horizontal="center" vertical="center"/>
    </xf>
    <xf numFmtId="17" fontId="25" fillId="0" borderId="42" xfId="0" applyNumberFormat="1" applyFont="1" applyBorder="1" applyAlignment="1">
      <alignment horizontal="center" vertical="center"/>
    </xf>
    <xf numFmtId="1" fontId="24" fillId="0" borderId="42" xfId="0" applyNumberFormat="1" applyFont="1" applyBorder="1" applyAlignment="1">
      <alignment horizontal="center" vertical="center"/>
    </xf>
    <xf numFmtId="1" fontId="25" fillId="0" borderId="42" xfId="0" applyNumberFormat="1" applyFont="1" applyBorder="1" applyAlignment="1">
      <alignment horizontal="center" vertical="center"/>
    </xf>
    <xf numFmtId="166" fontId="29" fillId="0" borderId="42" xfId="67" applyNumberFormat="1" applyFont="1" applyFill="1" applyBorder="1" applyAlignment="1">
      <alignment horizontal="center" vertical="center"/>
    </xf>
    <xf numFmtId="166" fontId="51" fillId="11" borderId="0" xfId="0" applyFont="1" applyFill="1" applyBorder="1" applyAlignment="1">
      <alignment horizontal="center"/>
    </xf>
    <xf numFmtId="1" fontId="25" fillId="0" borderId="22" xfId="0" applyNumberFormat="1" applyFont="1" applyBorder="1" applyAlignment="1">
      <alignment horizontal="center" vertical="center"/>
    </xf>
    <xf numFmtId="166" fontId="29" fillId="0" borderId="22" xfId="67" applyNumberFormat="1" applyFont="1" applyFill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12" fillId="0" borderId="1" xfId="69" applyFont="1" applyBorder="1" applyAlignment="1">
      <alignment horizontal="center" vertical="center"/>
    </xf>
    <xf numFmtId="166" fontId="8" fillId="0" borderId="1" xfId="69" applyFont="1" applyBorder="1" applyAlignment="1">
      <alignment horizontal="center" vertical="center"/>
    </xf>
    <xf numFmtId="166" fontId="28" fillId="0" borderId="22" xfId="69" applyFont="1" applyBorder="1" applyAlignment="1">
      <alignment horizontal="center" vertical="center"/>
    </xf>
    <xf numFmtId="49" fontId="26" fillId="5" borderId="1" xfId="67" applyNumberFormat="1" applyFont="1" applyFill="1" applyBorder="1" applyAlignment="1">
      <alignment horizontal="center" vertical="center"/>
    </xf>
    <xf numFmtId="166" fontId="25" fillId="5" borderId="0" xfId="0" applyFont="1" applyFill="1" applyAlignment="1">
      <alignment horizontal="center" vertical="center"/>
    </xf>
    <xf numFmtId="1" fontId="24" fillId="8" borderId="22" xfId="67" applyNumberFormat="1" applyFont="1" applyFill="1" applyBorder="1" applyAlignment="1">
      <alignment horizontal="center" vertical="center"/>
    </xf>
    <xf numFmtId="166" fontId="29" fillId="0" borderId="22" xfId="67" applyNumberFormat="1" applyFont="1" applyFill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66" fontId="41" fillId="0" borderId="42" xfId="12" applyFont="1" applyFill="1" applyBorder="1" applyAlignment="1">
      <alignment horizontal="center" vertical="center" wrapText="1"/>
    </xf>
    <xf numFmtId="166" fontId="45" fillId="0" borderId="42" xfId="77" applyFill="1" applyBorder="1" applyAlignment="1">
      <alignment horizontal="center" vertical="center"/>
    </xf>
    <xf numFmtId="166" fontId="40" fillId="0" borderId="42" xfId="12" applyFont="1" applyFill="1" applyBorder="1" applyAlignment="1">
      <alignment horizontal="center" vertical="center"/>
    </xf>
    <xf numFmtId="166" fontId="5" fillId="0" borderId="42" xfId="12" applyFont="1" applyFill="1" applyBorder="1" applyAlignment="1">
      <alignment horizontal="center" vertical="center"/>
    </xf>
    <xf numFmtId="14" fontId="5" fillId="0" borderId="42" xfId="12" applyNumberFormat="1" applyFont="1" applyBorder="1" applyAlignment="1">
      <alignment horizontal="center" vertical="center"/>
    </xf>
    <xf numFmtId="166" fontId="29" fillId="0" borderId="42" xfId="76" applyFont="1" applyFill="1" applyBorder="1" applyAlignment="1">
      <alignment horizontal="center" vertical="center"/>
    </xf>
    <xf numFmtId="166" fontId="29" fillId="3" borderId="42" xfId="76" applyFont="1" applyFill="1" applyBorder="1" applyAlignment="1">
      <alignment horizontal="center" vertical="center"/>
    </xf>
    <xf numFmtId="49" fontId="29" fillId="3" borderId="42" xfId="76" applyNumberFormat="1" applyFont="1" applyFill="1" applyBorder="1" applyAlignment="1">
      <alignment horizontal="center" vertical="center"/>
    </xf>
    <xf numFmtId="166" fontId="26" fillId="0" borderId="42" xfId="67" applyFont="1" applyFill="1" applyBorder="1" applyAlignment="1">
      <alignment horizontal="center" vertical="center"/>
    </xf>
    <xf numFmtId="17" fontId="26" fillId="0" borderId="42" xfId="67" applyNumberFormat="1" applyFont="1" applyFill="1" applyBorder="1" applyAlignment="1">
      <alignment horizontal="center" vertical="center"/>
    </xf>
    <xf numFmtId="17" fontId="26" fillId="3" borderId="42" xfId="67" applyNumberFormat="1" applyFont="1" applyFill="1" applyBorder="1" applyAlignment="1">
      <alignment horizontal="center" vertical="center"/>
    </xf>
    <xf numFmtId="167" fontId="25" fillId="0" borderId="42" xfId="0" applyNumberFormat="1" applyFont="1" applyBorder="1" applyAlignment="1">
      <alignment horizontal="center" vertical="center"/>
    </xf>
    <xf numFmtId="166" fontId="29" fillId="5" borderId="42" xfId="67" applyNumberFormat="1" applyFont="1" applyFill="1" applyBorder="1" applyAlignment="1">
      <alignment horizontal="center" vertical="center"/>
    </xf>
    <xf numFmtId="167" fontId="25" fillId="5" borderId="42" xfId="0" applyNumberFormat="1" applyFont="1" applyFill="1" applyBorder="1" applyAlignment="1">
      <alignment horizontal="center" vertical="center"/>
    </xf>
    <xf numFmtId="166" fontId="25" fillId="0" borderId="22" xfId="0" applyFont="1" applyFill="1" applyBorder="1" applyAlignment="1">
      <alignment horizontal="center" vertical="center"/>
    </xf>
    <xf numFmtId="17" fontId="25" fillId="0" borderId="1" xfId="67" applyNumberFormat="1" applyFont="1" applyFill="1" applyBorder="1" applyAlignment="1">
      <alignment horizontal="center" vertical="center"/>
    </xf>
    <xf numFmtId="166" fontId="29" fillId="0" borderId="1" xfId="67" applyNumberFormat="1" applyFont="1" applyFill="1" applyBorder="1" applyAlignment="1">
      <alignment horizontal="center" vertical="center"/>
    </xf>
    <xf numFmtId="166" fontId="29" fillId="0" borderId="41" xfId="76" applyFont="1" applyFill="1" applyBorder="1" applyAlignment="1">
      <alignment horizontal="center" vertical="center"/>
    </xf>
    <xf numFmtId="49" fontId="29" fillId="0" borderId="41" xfId="76" applyNumberFormat="1" applyFont="1" applyFill="1" applyBorder="1" applyAlignment="1">
      <alignment horizontal="center" vertical="center"/>
    </xf>
    <xf numFmtId="166" fontId="26" fillId="0" borderId="41" xfId="67" applyFont="1" applyFill="1" applyBorder="1" applyAlignment="1">
      <alignment horizontal="center" vertical="center"/>
    </xf>
    <xf numFmtId="17" fontId="26" fillId="0" borderId="41" xfId="67" applyNumberFormat="1" applyFont="1" applyFill="1" applyBorder="1" applyAlignment="1">
      <alignment horizontal="center" vertical="center"/>
    </xf>
    <xf numFmtId="17" fontId="25" fillId="0" borderId="41" xfId="67" applyNumberFormat="1" applyFont="1" applyFill="1" applyBorder="1" applyAlignment="1">
      <alignment horizontal="center" vertical="center"/>
    </xf>
    <xf numFmtId="1" fontId="24" fillId="0" borderId="41" xfId="0" applyNumberFormat="1" applyFont="1" applyFill="1" applyBorder="1" applyAlignment="1">
      <alignment horizontal="center" vertical="center"/>
    </xf>
    <xf numFmtId="166" fontId="26" fillId="0" borderId="25" xfId="67" applyFont="1" applyFill="1" applyBorder="1" applyAlignment="1">
      <alignment horizontal="center" vertical="center"/>
    </xf>
    <xf numFmtId="17" fontId="26" fillId="0" borderId="24" xfId="67" applyNumberFormat="1" applyFont="1" applyFill="1" applyBorder="1" applyAlignment="1">
      <alignment horizontal="center" vertical="center"/>
    </xf>
    <xf numFmtId="17" fontId="25" fillId="3" borderId="42" xfId="67" applyNumberFormat="1" applyFont="1" applyFill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66" fontId="5" fillId="0" borderId="42" xfId="12" applyFont="1" applyBorder="1" applyAlignment="1">
      <alignment horizontal="center" vertical="center"/>
    </xf>
    <xf numFmtId="166" fontId="8" fillId="5" borderId="1" xfId="68" applyFont="1" applyFill="1" applyBorder="1" applyAlignment="1">
      <alignment horizontal="center" vertical="center"/>
    </xf>
    <xf numFmtId="166" fontId="7" fillId="5" borderId="1" xfId="68" applyFont="1" applyFill="1" applyBorder="1" applyAlignment="1">
      <alignment horizontal="center" vertical="center"/>
    </xf>
    <xf numFmtId="166" fontId="0" fillId="0" borderId="42" xfId="0" applyBorder="1" applyAlignment="1">
      <alignment horizontal="center" vertical="center"/>
    </xf>
    <xf numFmtId="14" fontId="8" fillId="5" borderId="1" xfId="68" applyNumberFormat="1" applyFont="1" applyFill="1" applyBorder="1" applyAlignment="1">
      <alignment horizontal="center" vertical="center"/>
    </xf>
    <xf numFmtId="166" fontId="28" fillId="5" borderId="1" xfId="71" applyFont="1" applyFill="1" applyBorder="1" applyAlignment="1">
      <alignment horizontal="center" vertical="center"/>
    </xf>
    <xf numFmtId="166" fontId="40" fillId="3" borderId="0" xfId="0" applyFont="1" applyFill="1" applyBorder="1"/>
    <xf numFmtId="166" fontId="5" fillId="3" borderId="0" xfId="0" applyFont="1" applyFill="1" applyBorder="1"/>
    <xf numFmtId="166" fontId="25" fillId="5" borderId="12" xfId="0" applyFont="1" applyFill="1" applyBorder="1" applyAlignment="1">
      <alignment horizontal="center" vertical="center"/>
    </xf>
    <xf numFmtId="166" fontId="25" fillId="5" borderId="1" xfId="0" applyFont="1" applyFill="1" applyBorder="1" applyAlignment="1">
      <alignment horizontal="center" vertical="center"/>
    </xf>
    <xf numFmtId="166" fontId="19" fillId="5" borderId="1" xfId="75" applyFont="1" applyFill="1" applyBorder="1" applyAlignment="1">
      <alignment horizontal="center" vertical="center"/>
    </xf>
    <xf numFmtId="166" fontId="25" fillId="5" borderId="13" xfId="0" applyFont="1" applyFill="1" applyBorder="1" applyAlignment="1">
      <alignment horizontal="center" vertical="center"/>
    </xf>
    <xf numFmtId="166" fontId="19" fillId="5" borderId="1" xfId="73" applyFont="1" applyFill="1" applyBorder="1" applyAlignment="1">
      <alignment horizontal="center" vertical="center"/>
    </xf>
    <xf numFmtId="166" fontId="18" fillId="5" borderId="1" xfId="0" applyFont="1" applyFill="1" applyBorder="1" applyAlignment="1">
      <alignment horizontal="center" vertical="center"/>
    </xf>
    <xf numFmtId="166" fontId="25" fillId="3" borderId="0" xfId="0" applyFont="1" applyFill="1" applyAlignment="1">
      <alignment horizontal="center" vertical="center"/>
    </xf>
    <xf numFmtId="166" fontId="46" fillId="3" borderId="6" xfId="76" applyFont="1" applyFill="1" applyBorder="1" applyAlignment="1">
      <alignment horizontal="center" vertical="center" wrapText="1"/>
    </xf>
    <xf numFmtId="166" fontId="47" fillId="3" borderId="6" xfId="37" applyFont="1" applyFill="1" applyBorder="1" applyAlignment="1">
      <alignment horizontal="center" vertical="center"/>
    </xf>
    <xf numFmtId="3" fontId="47" fillId="3" borderId="6" xfId="37" applyNumberFormat="1" applyFont="1" applyFill="1" applyBorder="1" applyAlignment="1">
      <alignment horizontal="left" vertical="center"/>
    </xf>
    <xf numFmtId="166" fontId="47" fillId="3" borderId="6" xfId="50" applyFont="1" applyFill="1" applyBorder="1" applyAlignment="1">
      <alignment horizontal="center" vertical="center"/>
    </xf>
    <xf numFmtId="3" fontId="47" fillId="3" borderId="6" xfId="37" applyNumberFormat="1" applyFont="1" applyFill="1" applyBorder="1" applyAlignment="1">
      <alignment horizontal="center" vertical="center"/>
    </xf>
    <xf numFmtId="166" fontId="43" fillId="3" borderId="6" xfId="50" applyFont="1" applyFill="1" applyBorder="1" applyAlignment="1">
      <alignment horizontal="center" vertical="center"/>
    </xf>
    <xf numFmtId="169" fontId="48" fillId="3" borderId="6" xfId="50" applyNumberFormat="1" applyFont="1" applyFill="1" applyBorder="1" applyAlignment="1">
      <alignment horizontal="center" vertical="center" wrapText="1"/>
    </xf>
    <xf numFmtId="166" fontId="49" fillId="3" borderId="6" xfId="50" applyNumberFormat="1" applyFont="1" applyFill="1" applyBorder="1" applyAlignment="1">
      <alignment horizontal="center" vertical="center" wrapText="1"/>
    </xf>
    <xf numFmtId="166" fontId="46" fillId="3" borderId="1" xfId="76" applyFont="1" applyFill="1" applyBorder="1" applyAlignment="1">
      <alignment horizontal="center" vertical="center" wrapText="1"/>
    </xf>
    <xf numFmtId="166" fontId="47" fillId="3" borderId="1" xfId="37" applyFont="1" applyFill="1" applyBorder="1" applyAlignment="1">
      <alignment horizontal="center" vertical="center"/>
    </xf>
    <xf numFmtId="3" fontId="47" fillId="3" borderId="1" xfId="37" applyNumberFormat="1" applyFont="1" applyFill="1" applyBorder="1" applyAlignment="1">
      <alignment horizontal="left" vertical="center"/>
    </xf>
    <xf numFmtId="166" fontId="47" fillId="3" borderId="1" xfId="50" applyFont="1" applyFill="1" applyBorder="1" applyAlignment="1">
      <alignment horizontal="center" vertical="center"/>
    </xf>
    <xf numFmtId="3" fontId="47" fillId="3" borderId="1" xfId="37" applyNumberFormat="1" applyFont="1" applyFill="1" applyBorder="1" applyAlignment="1">
      <alignment horizontal="center" vertical="center"/>
    </xf>
    <xf numFmtId="166" fontId="43" fillId="3" borderId="1" xfId="50" applyFont="1" applyFill="1" applyBorder="1" applyAlignment="1">
      <alignment horizontal="center" vertical="center"/>
    </xf>
    <xf numFmtId="166" fontId="49" fillId="3" borderId="1" xfId="50" applyNumberFormat="1" applyFont="1" applyFill="1" applyBorder="1" applyAlignment="1">
      <alignment horizontal="center" vertical="center" wrapText="1"/>
    </xf>
    <xf numFmtId="169" fontId="48" fillId="3" borderId="1" xfId="50" applyNumberFormat="1" applyFont="1" applyFill="1" applyBorder="1" applyAlignment="1">
      <alignment horizontal="center" vertical="center" wrapText="1"/>
    </xf>
    <xf numFmtId="166" fontId="43" fillId="3" borderId="25" xfId="0" applyNumberFormat="1" applyFont="1" applyFill="1" applyBorder="1"/>
    <xf numFmtId="166" fontId="43" fillId="3" borderId="23" xfId="0" applyNumberFormat="1" applyFont="1" applyFill="1" applyBorder="1" applyAlignment="1">
      <alignment horizontal="left"/>
    </xf>
    <xf numFmtId="3" fontId="47" fillId="3" borderId="42" xfId="37" applyNumberFormat="1" applyFont="1" applyFill="1" applyBorder="1" applyAlignment="1">
      <alignment horizontal="left" vertical="center"/>
    </xf>
    <xf numFmtId="3" fontId="47" fillId="3" borderId="42" xfId="37" applyNumberFormat="1" applyFont="1" applyFill="1" applyBorder="1" applyAlignment="1">
      <alignment horizontal="center" vertical="center"/>
    </xf>
    <xf numFmtId="166" fontId="43" fillId="3" borderId="23" xfId="0" applyNumberFormat="1" applyFont="1" applyFill="1" applyBorder="1"/>
    <xf numFmtId="166" fontId="43" fillId="3" borderId="24" xfId="0" applyNumberFormat="1" applyFont="1" applyFill="1" applyBorder="1"/>
    <xf numFmtId="166" fontId="41" fillId="0" borderId="42" xfId="12" applyFont="1" applyFill="1" applyBorder="1" applyAlignment="1">
      <alignment horizontal="center" vertical="center"/>
    </xf>
    <xf numFmtId="14" fontId="5" fillId="0" borderId="42" xfId="12" applyNumberFormat="1" applyFont="1" applyFill="1" applyBorder="1" applyAlignment="1">
      <alignment horizontal="center" vertical="center"/>
    </xf>
    <xf numFmtId="166" fontId="25" fillId="9" borderId="42" xfId="0" applyFont="1" applyFill="1" applyBorder="1" applyAlignment="1">
      <alignment horizontal="center" vertical="center"/>
    </xf>
    <xf numFmtId="166" fontId="26" fillId="9" borderId="42" xfId="67" applyFont="1" applyFill="1" applyBorder="1" applyAlignment="1">
      <alignment horizontal="center" vertical="center"/>
    </xf>
    <xf numFmtId="166" fontId="0" fillId="0" borderId="31" xfId="0" applyFill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66" fontId="25" fillId="3" borderId="0" xfId="0" applyFont="1" applyFill="1" applyAlignment="1">
      <alignment horizontal="center" vertical="center"/>
    </xf>
    <xf numFmtId="166" fontId="40" fillId="0" borderId="42" xfId="0" applyFont="1" applyBorder="1" applyAlignment="1">
      <alignment horizontal="center" vertical="center"/>
    </xf>
    <xf numFmtId="166" fontId="0" fillId="0" borderId="31" xfId="0" applyBorder="1"/>
    <xf numFmtId="166" fontId="53" fillId="0" borderId="0" xfId="0" applyFont="1"/>
    <xf numFmtId="166" fontId="40" fillId="0" borderId="42" xfId="12" applyFont="1" applyFill="1" applyBorder="1" applyAlignment="1">
      <alignment horizontal="center" vertical="center"/>
    </xf>
    <xf numFmtId="166" fontId="41" fillId="0" borderId="42" xfId="12" applyFont="1" applyFill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/>
    </xf>
    <xf numFmtId="167" fontId="25" fillId="0" borderId="1" xfId="0" applyNumberFormat="1" applyFont="1" applyBorder="1" applyAlignment="1">
      <alignment horizontal="center" vertical="center"/>
    </xf>
    <xf numFmtId="166" fontId="40" fillId="0" borderId="42" xfId="0" applyFont="1" applyBorder="1"/>
    <xf numFmtId="166" fontId="40" fillId="0" borderId="42" xfId="0" applyFont="1" applyBorder="1" applyAlignment="1">
      <alignment horizontal="centerContinuous" vertical="center"/>
    </xf>
    <xf numFmtId="166" fontId="41" fillId="0" borderId="42" xfId="12" applyFont="1" applyFill="1" applyBorder="1" applyAlignment="1">
      <alignment horizontal="center" vertical="center" wrapText="1"/>
    </xf>
    <xf numFmtId="166" fontId="5" fillId="11" borderId="42" xfId="0" applyFont="1" applyFill="1" applyBorder="1" applyAlignment="1">
      <alignment horizontal="center"/>
    </xf>
    <xf numFmtId="14" fontId="40" fillId="0" borderId="42" xfId="0" applyNumberFormat="1" applyFont="1" applyBorder="1" applyAlignment="1">
      <alignment horizontal="center" vertical="center"/>
    </xf>
    <xf numFmtId="166" fontId="41" fillId="0" borderId="42" xfId="12" applyFont="1" applyFill="1" applyBorder="1" applyAlignment="1">
      <alignment horizontal="center" vertical="center" wrapText="1"/>
    </xf>
    <xf numFmtId="49" fontId="38" fillId="2" borderId="42" xfId="12" applyNumberFormat="1" applyFont="1" applyFill="1" applyBorder="1" applyAlignment="1">
      <alignment horizontal="center" vertical="center" wrapText="1"/>
    </xf>
    <xf numFmtId="166" fontId="5" fillId="3" borderId="42" xfId="0" applyFont="1" applyFill="1" applyBorder="1" applyAlignment="1">
      <alignment horizontal="center"/>
    </xf>
    <xf numFmtId="166" fontId="5" fillId="0" borderId="42" xfId="12" applyFont="1" applyFill="1" applyBorder="1" applyAlignment="1">
      <alignment horizontal="center" vertical="center" wrapText="1"/>
    </xf>
    <xf numFmtId="166" fontId="40" fillId="0" borderId="42" xfId="12" applyFont="1" applyFill="1" applyBorder="1" applyAlignment="1">
      <alignment horizontal="center" vertical="center" wrapText="1"/>
    </xf>
    <xf numFmtId="166" fontId="40" fillId="3" borderId="42" xfId="12" applyFont="1" applyFill="1" applyBorder="1" applyAlignment="1">
      <alignment horizontal="center" vertical="center"/>
    </xf>
    <xf numFmtId="166" fontId="40" fillId="0" borderId="42" xfId="12" applyFont="1" applyBorder="1" applyAlignment="1">
      <alignment horizontal="center" vertical="center"/>
    </xf>
    <xf numFmtId="166" fontId="30" fillId="8" borderId="42" xfId="76" applyFont="1" applyFill="1" applyBorder="1" applyAlignment="1">
      <alignment horizontal="center" vertical="center"/>
    </xf>
    <xf numFmtId="166" fontId="40" fillId="0" borderId="42" xfId="0" applyFont="1" applyBorder="1" applyAlignment="1">
      <alignment horizontal="center"/>
    </xf>
    <xf numFmtId="166" fontId="55" fillId="0" borderId="42" xfId="0" applyFont="1" applyBorder="1" applyAlignment="1">
      <alignment horizontal="center" vertical="center"/>
    </xf>
    <xf numFmtId="166" fontId="0" fillId="0" borderId="42" xfId="0" applyBorder="1"/>
    <xf numFmtId="166" fontId="54" fillId="0" borderId="42" xfId="0" applyFont="1" applyBorder="1" applyAlignment="1">
      <alignment horizontal="center" vertical="center"/>
    </xf>
    <xf numFmtId="49" fontId="25" fillId="0" borderId="42" xfId="0" applyNumberFormat="1" applyFont="1" applyBorder="1" applyAlignment="1">
      <alignment horizontal="center"/>
    </xf>
    <xf numFmtId="166" fontId="0" fillId="0" borderId="31" xfId="0" applyFill="1" applyBorder="1"/>
    <xf numFmtId="166" fontId="29" fillId="0" borderId="22" xfId="67" applyNumberFormat="1" applyFont="1" applyFill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29" fillId="0" borderId="22" xfId="67" applyNumberFormat="1" applyFont="1" applyFill="1" applyBorder="1" applyAlignment="1">
      <alignment horizontal="center" vertical="center"/>
    </xf>
    <xf numFmtId="1" fontId="25" fillId="0" borderId="23" xfId="0" applyNumberFormat="1" applyFont="1" applyBorder="1" applyAlignment="1">
      <alignment horizontal="center" vertical="center"/>
    </xf>
    <xf numFmtId="166" fontId="24" fillId="0" borderId="42" xfId="0" applyFont="1" applyBorder="1" applyAlignment="1">
      <alignment horizontal="center" vertical="center"/>
    </xf>
    <xf numFmtId="166" fontId="25" fillId="3" borderId="42" xfId="0" applyFont="1" applyFill="1" applyBorder="1" applyAlignment="1">
      <alignment horizontal="left" vertical="center"/>
    </xf>
    <xf numFmtId="17" fontId="29" fillId="3" borderId="1" xfId="67" applyNumberFormat="1" applyFont="1" applyFill="1" applyBorder="1" applyAlignment="1">
      <alignment horizontal="center" vertical="center"/>
    </xf>
    <xf numFmtId="17" fontId="29" fillId="0" borderId="1" xfId="67" applyNumberFormat="1" applyFont="1" applyFill="1" applyBorder="1" applyAlignment="1">
      <alignment horizontal="center" vertical="center"/>
    </xf>
    <xf numFmtId="166" fontId="5" fillId="0" borderId="0" xfId="66"/>
    <xf numFmtId="166" fontId="5" fillId="0" borderId="0" xfId="66" applyAlignment="1">
      <alignment horizontal="center"/>
    </xf>
    <xf numFmtId="17" fontId="26" fillId="3" borderId="41" xfId="67" applyNumberFormat="1" applyFont="1" applyFill="1" applyBorder="1" applyAlignment="1">
      <alignment horizontal="center" vertical="center"/>
    </xf>
    <xf numFmtId="17" fontId="29" fillId="3" borderId="41" xfId="67" applyNumberFormat="1" applyFont="1" applyFill="1" applyBorder="1" applyAlignment="1">
      <alignment horizontal="center" vertical="center"/>
    </xf>
    <xf numFmtId="166" fontId="29" fillId="0" borderId="22" xfId="67" applyNumberFormat="1" applyFont="1" applyFill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7" fontId="5" fillId="0" borderId="1" xfId="12" applyNumberFormat="1" applyFont="1" applyBorder="1" applyAlignment="1">
      <alignment horizontal="center" vertical="center"/>
    </xf>
    <xf numFmtId="17" fontId="5" fillId="0" borderId="1" xfId="74" applyNumberFormat="1" applyFont="1" applyFill="1" applyBorder="1" applyAlignment="1" applyProtection="1">
      <alignment horizontal="center" vertical="center"/>
      <protection locked="0"/>
    </xf>
    <xf numFmtId="17" fontId="5" fillId="0" borderId="1" xfId="12" applyNumberFormat="1" applyFont="1" applyFill="1" applyBorder="1" applyAlignment="1">
      <alignment horizontal="center" vertical="center"/>
    </xf>
    <xf numFmtId="17" fontId="40" fillId="3" borderId="1" xfId="12" applyNumberFormat="1" applyFont="1" applyFill="1" applyBorder="1" applyAlignment="1">
      <alignment horizontal="center" vertical="center"/>
    </xf>
    <xf numFmtId="17" fontId="5" fillId="0" borderId="42" xfId="12" applyNumberFormat="1" applyFont="1" applyBorder="1" applyAlignment="1">
      <alignment horizontal="center" vertical="center"/>
    </xf>
    <xf numFmtId="17" fontId="5" fillId="0" borderId="22" xfId="12" applyNumberFormat="1" applyFont="1" applyBorder="1" applyAlignment="1">
      <alignment horizontal="center" vertical="center"/>
    </xf>
    <xf numFmtId="17" fontId="5" fillId="0" borderId="42" xfId="74" applyNumberFormat="1" applyFont="1" applyFill="1" applyBorder="1" applyAlignment="1" applyProtection="1">
      <alignment horizontal="center" vertical="center"/>
      <protection locked="0"/>
    </xf>
    <xf numFmtId="17" fontId="5" fillId="0" borderId="22" xfId="12" applyNumberFormat="1" applyFont="1" applyFill="1" applyBorder="1" applyAlignment="1">
      <alignment horizontal="center" vertical="center"/>
    </xf>
    <xf numFmtId="17" fontId="0" fillId="0" borderId="0" xfId="0" applyNumberFormat="1" applyAlignment="1">
      <alignment horizontal="center"/>
    </xf>
    <xf numFmtId="17" fontId="40" fillId="3" borderId="22" xfId="12" applyNumberFormat="1" applyFont="1" applyFill="1" applyBorder="1" applyAlignment="1">
      <alignment horizontal="center" vertical="center"/>
    </xf>
    <xf numFmtId="17" fontId="40" fillId="3" borderId="42" xfId="12" applyNumberFormat="1" applyFont="1" applyFill="1" applyBorder="1" applyAlignment="1">
      <alignment horizontal="center" vertical="center"/>
    </xf>
    <xf numFmtId="17" fontId="40" fillId="0" borderId="42" xfId="0" applyNumberFormat="1" applyFont="1" applyBorder="1" applyAlignment="1">
      <alignment horizontal="center" vertical="center"/>
    </xf>
    <xf numFmtId="17" fontId="5" fillId="3" borderId="1" xfId="12" applyNumberFormat="1" applyFont="1" applyFill="1" applyBorder="1" applyAlignment="1">
      <alignment horizontal="center" vertical="center"/>
    </xf>
    <xf numFmtId="166" fontId="5" fillId="0" borderId="42" xfId="0" applyFont="1" applyFill="1" applyBorder="1"/>
    <xf numFmtId="166" fontId="5" fillId="3" borderId="42" xfId="12" applyFont="1" applyFill="1" applyBorder="1" applyAlignment="1">
      <alignment horizontal="center" vertical="center" wrapText="1"/>
    </xf>
    <xf numFmtId="166" fontId="5" fillId="3" borderId="1" xfId="12" applyFont="1" applyFill="1" applyBorder="1" applyAlignment="1">
      <alignment horizontal="center" vertical="center"/>
    </xf>
    <xf numFmtId="14" fontId="5" fillId="3" borderId="1" xfId="12" applyNumberFormat="1" applyFont="1" applyFill="1" applyBorder="1" applyAlignment="1">
      <alignment horizontal="center" vertical="center"/>
    </xf>
    <xf numFmtId="166" fontId="40" fillId="3" borderId="42" xfId="12" applyFont="1" applyFill="1" applyBorder="1" applyAlignment="1">
      <alignment horizontal="center" vertical="center" wrapText="1"/>
    </xf>
    <xf numFmtId="166" fontId="0" fillId="0" borderId="24" xfId="0" applyBorder="1" applyAlignment="1">
      <alignment horizontal="center" vertical="center"/>
    </xf>
    <xf numFmtId="14" fontId="15" fillId="3" borderId="1" xfId="50" applyNumberFormat="1" applyFont="1" applyFill="1" applyBorder="1" applyAlignment="1">
      <alignment horizontal="center" vertical="center" wrapText="1"/>
    </xf>
    <xf numFmtId="165" fontId="25" fillId="3" borderId="1" xfId="51" applyNumberFormat="1" applyFont="1" applyFill="1" applyBorder="1" applyAlignment="1">
      <alignment horizontal="center" vertical="center"/>
    </xf>
    <xf numFmtId="1" fontId="25" fillId="0" borderId="22" xfId="0" applyNumberFormat="1" applyFont="1" applyFill="1" applyBorder="1" applyAlignment="1">
      <alignment horizontal="center" vertical="center"/>
    </xf>
    <xf numFmtId="167" fontId="25" fillId="0" borderId="22" xfId="0" applyNumberFormat="1" applyFont="1" applyFill="1" applyBorder="1" applyAlignment="1">
      <alignment horizontal="center" vertical="center"/>
    </xf>
    <xf numFmtId="17" fontId="40" fillId="0" borderId="1" xfId="12" applyNumberFormat="1" applyFont="1" applyFill="1" applyBorder="1" applyAlignment="1">
      <alignment horizontal="center" vertical="center"/>
    </xf>
    <xf numFmtId="17" fontId="40" fillId="0" borderId="42" xfId="0" applyNumberFormat="1" applyFont="1" applyFill="1" applyBorder="1" applyAlignment="1">
      <alignment horizontal="center" vertical="center"/>
    </xf>
    <xf numFmtId="166" fontId="56" fillId="3" borderId="1" xfId="5" applyFont="1" applyFill="1" applyBorder="1" applyAlignment="1">
      <alignment horizontal="center" wrapText="1"/>
    </xf>
    <xf numFmtId="166" fontId="57" fillId="3" borderId="1" xfId="5" applyNumberFormat="1" applyFont="1" applyFill="1" applyBorder="1" applyAlignment="1">
      <alignment horizontal="left" vertical="top" wrapText="1"/>
    </xf>
    <xf numFmtId="165" fontId="26" fillId="3" borderId="1" xfId="67" applyNumberFormat="1" applyFont="1" applyFill="1" applyBorder="1" applyAlignment="1">
      <alignment vertical="center"/>
    </xf>
    <xf numFmtId="165" fontId="29" fillId="3" borderId="1" xfId="67" applyNumberFormat="1" applyFont="1" applyFill="1" applyBorder="1" applyAlignment="1">
      <alignment vertical="center"/>
    </xf>
    <xf numFmtId="165" fontId="25" fillId="0" borderId="42" xfId="0" applyNumberFormat="1" applyFont="1" applyBorder="1" applyAlignment="1"/>
    <xf numFmtId="166" fontId="5" fillId="3" borderId="1" xfId="12" applyFont="1" applyFill="1" applyBorder="1" applyAlignment="1">
      <alignment horizontal="center" vertical="center" wrapText="1"/>
    </xf>
    <xf numFmtId="166" fontId="58" fillId="0" borderId="42" xfId="0" applyFont="1" applyBorder="1"/>
    <xf numFmtId="14" fontId="0" fillId="0" borderId="31" xfId="0" applyNumberFormat="1" applyBorder="1" applyAlignment="1">
      <alignment horizontal="center" vertical="center"/>
    </xf>
    <xf numFmtId="166" fontId="0" fillId="0" borderId="31" xfId="0" applyBorder="1" applyAlignment="1">
      <alignment horizontal="center" vertical="center"/>
    </xf>
    <xf numFmtId="166" fontId="0" fillId="0" borderId="31" xfId="0" applyBorder="1" applyAlignment="1">
      <alignment horizontal="left"/>
    </xf>
    <xf numFmtId="166" fontId="0" fillId="0" borderId="40" xfId="0" applyBorder="1" applyAlignment="1"/>
    <xf numFmtId="166" fontId="0" fillId="0" borderId="39" xfId="0" applyBorder="1" applyAlignment="1"/>
    <xf numFmtId="166" fontId="0" fillId="0" borderId="38" xfId="0" applyBorder="1" applyAlignment="1"/>
    <xf numFmtId="49" fontId="29" fillId="3" borderId="0" xfId="67" quotePrefix="1" applyNumberFormat="1" applyFont="1" applyFill="1" applyBorder="1" applyAlignment="1">
      <alignment horizontal="center" vertical="center"/>
    </xf>
    <xf numFmtId="1" fontId="24" fillId="3" borderId="22" xfId="0" applyNumberFormat="1" applyFont="1" applyFill="1" applyBorder="1" applyAlignment="1">
      <alignment horizontal="center" vertical="center"/>
    </xf>
    <xf numFmtId="1" fontId="25" fillId="3" borderId="22" xfId="0" applyNumberFormat="1" applyFont="1" applyFill="1" applyBorder="1" applyAlignment="1">
      <alignment horizontal="center" vertical="center"/>
    </xf>
    <xf numFmtId="166" fontId="29" fillId="14" borderId="4" xfId="76" applyFont="1" applyFill="1" applyBorder="1" applyAlignment="1">
      <alignment horizontal="center" vertical="center"/>
    </xf>
    <xf numFmtId="166" fontId="28" fillId="14" borderId="0" xfId="67" applyFont="1" applyFill="1" applyAlignment="1">
      <alignment horizontal="center" vertical="center"/>
    </xf>
    <xf numFmtId="49" fontId="26" fillId="14" borderId="4" xfId="67" applyNumberFormat="1" applyFont="1" applyFill="1" applyBorder="1" applyAlignment="1">
      <alignment horizontal="center" vertical="center"/>
    </xf>
    <xf numFmtId="49" fontId="29" fillId="14" borderId="4" xfId="76" applyNumberFormat="1" applyFont="1" applyFill="1" applyBorder="1" applyAlignment="1">
      <alignment horizontal="center" vertical="center"/>
    </xf>
    <xf numFmtId="49" fontId="29" fillId="14" borderId="42" xfId="24" applyNumberFormat="1" applyFont="1" applyFill="1" applyBorder="1" applyAlignment="1">
      <alignment horizontal="center" vertical="center"/>
    </xf>
    <xf numFmtId="166" fontId="26" fillId="14" borderId="4" xfId="67" applyFont="1" applyFill="1" applyBorder="1" applyAlignment="1">
      <alignment horizontal="center" vertical="center"/>
    </xf>
    <xf numFmtId="17" fontId="26" fillId="14" borderId="4" xfId="67" applyNumberFormat="1" applyFont="1" applyFill="1" applyBorder="1" applyAlignment="1">
      <alignment horizontal="center" vertical="center"/>
    </xf>
    <xf numFmtId="17" fontId="29" fillId="14" borderId="4" xfId="67" applyNumberFormat="1" applyFont="1" applyFill="1" applyBorder="1" applyAlignment="1">
      <alignment horizontal="center" vertical="center"/>
    </xf>
    <xf numFmtId="1" fontId="24" fillId="14" borderId="4" xfId="0" applyNumberFormat="1" applyFont="1" applyFill="1" applyBorder="1" applyAlignment="1">
      <alignment horizontal="center" vertical="center"/>
    </xf>
    <xf numFmtId="1" fontId="25" fillId="14" borderId="4" xfId="0" applyNumberFormat="1" applyFont="1" applyFill="1" applyBorder="1" applyAlignment="1">
      <alignment horizontal="center" vertical="center"/>
    </xf>
    <xf numFmtId="0" fontId="0" fillId="0" borderId="31" xfId="0" quotePrefix="1" applyNumberFormat="1" applyBorder="1" applyAlignment="1">
      <alignment horizontal="center"/>
    </xf>
    <xf numFmtId="0" fontId="0" fillId="0" borderId="31" xfId="0" applyNumberFormat="1" applyBorder="1" applyAlignment="1">
      <alignment horizontal="center"/>
    </xf>
    <xf numFmtId="166" fontId="0" fillId="0" borderId="40" xfId="0" applyBorder="1" applyAlignment="1">
      <alignment horizontal="left"/>
    </xf>
    <xf numFmtId="166" fontId="0" fillId="0" borderId="39" xfId="0" applyBorder="1" applyAlignment="1">
      <alignment horizontal="left"/>
    </xf>
    <xf numFmtId="166" fontId="0" fillId="0" borderId="38" xfId="0" applyBorder="1" applyAlignment="1">
      <alignment horizontal="left"/>
    </xf>
    <xf numFmtId="166" fontId="0" fillId="0" borderId="31" xfId="0" quotePrefix="1" applyNumberFormat="1" applyBorder="1" applyAlignment="1">
      <alignment horizontal="center"/>
    </xf>
    <xf numFmtId="166" fontId="0" fillId="0" borderId="31" xfId="0" applyNumberFormat="1" applyBorder="1" applyAlignment="1">
      <alignment horizontal="center"/>
    </xf>
    <xf numFmtId="166" fontId="0" fillId="0" borderId="31" xfId="0" applyBorder="1" applyAlignment="1">
      <alignment horizontal="left" vertical="center" wrapText="1"/>
    </xf>
    <xf numFmtId="0" fontId="0" fillId="0" borderId="31" xfId="0" applyNumberFormat="1" applyBorder="1" applyAlignment="1">
      <alignment horizontal="center" vertical="center"/>
    </xf>
    <xf numFmtId="166" fontId="0" fillId="0" borderId="31" xfId="0" applyBorder="1" applyAlignment="1">
      <alignment horizontal="left" vertical="center"/>
    </xf>
    <xf numFmtId="2" fontId="0" fillId="0" borderId="31" xfId="0" applyNumberFormat="1" applyBorder="1" applyAlignment="1">
      <alignment horizontal="center" vertical="center"/>
    </xf>
    <xf numFmtId="166" fontId="37" fillId="0" borderId="32" xfId="0" applyFont="1" applyBorder="1" applyAlignment="1">
      <alignment horizontal="center" vertical="center"/>
    </xf>
    <xf numFmtId="166" fontId="0" fillId="0" borderId="33" xfId="0" applyBorder="1" applyAlignment="1">
      <alignment horizontal="center" vertical="center"/>
    </xf>
    <xf numFmtId="166" fontId="0" fillId="0" borderId="34" xfId="0" applyBorder="1" applyAlignment="1">
      <alignment horizontal="center" vertical="center"/>
    </xf>
    <xf numFmtId="166" fontId="0" fillId="0" borderId="35" xfId="0" applyBorder="1" applyAlignment="1">
      <alignment horizontal="center" vertical="center"/>
    </xf>
    <xf numFmtId="166" fontId="0" fillId="0" borderId="36" xfId="0" applyBorder="1" applyAlignment="1">
      <alignment horizontal="center" vertical="center"/>
    </xf>
    <xf numFmtId="166" fontId="0" fillId="0" borderId="37" xfId="0" applyBorder="1" applyAlignment="1">
      <alignment horizontal="center" vertical="center"/>
    </xf>
    <xf numFmtId="166" fontId="37" fillId="0" borderId="40" xfId="0" applyFont="1" applyBorder="1" applyAlignment="1">
      <alignment horizontal="center" vertical="center"/>
    </xf>
    <xf numFmtId="166" fontId="0" fillId="0" borderId="38" xfId="0" applyBorder="1" applyAlignment="1">
      <alignment horizontal="center" vertical="center"/>
    </xf>
    <xf numFmtId="166" fontId="37" fillId="0" borderId="39" xfId="0" applyFont="1" applyBorder="1" applyAlignment="1">
      <alignment horizontal="center" vertical="center"/>
    </xf>
    <xf numFmtId="166" fontId="0" fillId="0" borderId="21" xfId="0" applyBorder="1" applyAlignment="1">
      <alignment horizontal="center" vertical="center" wrapText="1"/>
    </xf>
    <xf numFmtId="166" fontId="0" fillId="0" borderId="19" xfId="0" applyBorder="1" applyAlignment="1">
      <alignment horizontal="center" vertical="center" wrapText="1"/>
    </xf>
    <xf numFmtId="166" fontId="0" fillId="0" borderId="18" xfId="0" applyBorder="1" applyAlignment="1">
      <alignment horizontal="center" vertical="center" wrapText="1"/>
    </xf>
    <xf numFmtId="166" fontId="0" fillId="0" borderId="20" xfId="0" applyBorder="1" applyAlignment="1">
      <alignment horizontal="center" vertical="center" wrapText="1"/>
    </xf>
    <xf numFmtId="166" fontId="0" fillId="0" borderId="23" xfId="0" applyBorder="1" applyAlignment="1">
      <alignment horizontal="left" vertical="top" wrapText="1"/>
    </xf>
    <xf numFmtId="166" fontId="0" fillId="0" borderId="25" xfId="0" applyBorder="1" applyAlignment="1">
      <alignment horizontal="left" vertical="top" wrapText="1"/>
    </xf>
    <xf numFmtId="166" fontId="0" fillId="0" borderId="24" xfId="0" applyBorder="1" applyAlignment="1">
      <alignment horizontal="left" vertical="top" wrapText="1"/>
    </xf>
    <xf numFmtId="166" fontId="0" fillId="0" borderId="18" xfId="0" applyBorder="1" applyAlignment="1">
      <alignment horizontal="left" vertical="center" wrapText="1"/>
    </xf>
    <xf numFmtId="166" fontId="0" fillId="0" borderId="20" xfId="0" applyBorder="1" applyAlignment="1">
      <alignment horizontal="left" vertical="center" wrapText="1"/>
    </xf>
    <xf numFmtId="166" fontId="0" fillId="0" borderId="19" xfId="0" applyBorder="1" applyAlignment="1">
      <alignment horizontal="left" vertical="center" wrapText="1"/>
    </xf>
    <xf numFmtId="166" fontId="43" fillId="0" borderId="23" xfId="0" applyFont="1" applyBorder="1" applyAlignment="1">
      <alignment horizontal="left" vertical="top" wrapText="1"/>
    </xf>
    <xf numFmtId="166" fontId="0" fillId="0" borderId="18" xfId="0" applyBorder="1" applyAlignment="1">
      <alignment horizontal="center"/>
    </xf>
    <xf numFmtId="166" fontId="0" fillId="0" borderId="20" xfId="0" applyBorder="1" applyAlignment="1">
      <alignment horizontal="center"/>
    </xf>
    <xf numFmtId="166" fontId="0" fillId="0" borderId="18" xfId="0" applyBorder="1" applyAlignment="1">
      <alignment horizontal="center" vertical="center"/>
    </xf>
    <xf numFmtId="166" fontId="0" fillId="0" borderId="19" xfId="0" applyBorder="1" applyAlignment="1">
      <alignment horizontal="center" vertical="center"/>
    </xf>
    <xf numFmtId="166" fontId="0" fillId="0" borderId="19" xfId="0" applyBorder="1" applyAlignment="1">
      <alignment horizontal="center"/>
    </xf>
    <xf numFmtId="166" fontId="0" fillId="0" borderId="23" xfId="0" applyBorder="1" applyAlignment="1">
      <alignment horizontal="center" vertical="center" wrapText="1"/>
    </xf>
    <xf numFmtId="166" fontId="0" fillId="0" borderId="24" xfId="0" applyBorder="1" applyAlignment="1">
      <alignment horizontal="center" vertical="center" wrapText="1"/>
    </xf>
    <xf numFmtId="166" fontId="35" fillId="0" borderId="0" xfId="0" applyFont="1" applyAlignment="1">
      <alignment horizontal="center"/>
    </xf>
    <xf numFmtId="166" fontId="25" fillId="10" borderId="23" xfId="0" applyFont="1" applyFill="1" applyBorder="1" applyAlignment="1">
      <alignment horizontal="center" vertical="center"/>
    </xf>
    <xf numFmtId="166" fontId="25" fillId="10" borderId="24" xfId="0" applyFont="1" applyFill="1" applyBorder="1" applyAlignment="1">
      <alignment horizontal="center" vertical="center"/>
    </xf>
    <xf numFmtId="1" fontId="24" fillId="8" borderId="22" xfId="67" applyNumberFormat="1" applyFont="1" applyFill="1" applyBorder="1" applyAlignment="1">
      <alignment horizontal="center" vertical="center"/>
    </xf>
    <xf numFmtId="3" fontId="25" fillId="9" borderId="2" xfId="67" applyNumberFormat="1" applyFont="1" applyFill="1" applyBorder="1" applyAlignment="1">
      <alignment horizontal="center" vertical="center"/>
    </xf>
    <xf numFmtId="3" fontId="25" fillId="9" borderId="3" xfId="67" applyNumberFormat="1" applyFont="1" applyFill="1" applyBorder="1" applyAlignment="1">
      <alignment horizontal="center" vertical="center"/>
    </xf>
    <xf numFmtId="49" fontId="26" fillId="6" borderId="23" xfId="67" applyNumberFormat="1" applyFont="1" applyFill="1" applyBorder="1" applyAlignment="1">
      <alignment horizontal="center" vertical="center"/>
    </xf>
    <xf numFmtId="49" fontId="26" fillId="6" borderId="24" xfId="67" applyNumberFormat="1" applyFont="1" applyFill="1" applyBorder="1" applyAlignment="1">
      <alignment horizontal="center" vertical="center"/>
    </xf>
    <xf numFmtId="166" fontId="25" fillId="7" borderId="23" xfId="67" applyFont="1" applyFill="1" applyBorder="1" applyAlignment="1">
      <alignment horizontal="center" vertical="center"/>
    </xf>
    <xf numFmtId="166" fontId="25" fillId="7" borderId="24" xfId="67" applyFont="1" applyFill="1" applyBorder="1" applyAlignment="1">
      <alignment horizontal="center" vertical="center"/>
    </xf>
    <xf numFmtId="166" fontId="25" fillId="5" borderId="23" xfId="67" applyFont="1" applyFill="1" applyBorder="1" applyAlignment="1">
      <alignment horizontal="center" vertical="center"/>
    </xf>
    <xf numFmtId="166" fontId="25" fillId="5" borderId="24" xfId="67" applyFont="1" applyFill="1" applyBorder="1" applyAlignment="1">
      <alignment horizontal="center" vertical="center"/>
    </xf>
    <xf numFmtId="1" fontId="24" fillId="0" borderId="23" xfId="0" applyNumberFormat="1" applyFont="1" applyFill="1" applyBorder="1" applyAlignment="1">
      <alignment horizontal="center" vertical="center"/>
    </xf>
    <xf numFmtId="1" fontId="24" fillId="0" borderId="24" xfId="0" applyNumberFormat="1" applyFont="1" applyFill="1" applyBorder="1" applyAlignment="1">
      <alignment horizontal="center" vertical="center"/>
    </xf>
    <xf numFmtId="1" fontId="36" fillId="12" borderId="41" xfId="0" applyNumberFormat="1" applyFont="1" applyFill="1" applyBorder="1" applyAlignment="1">
      <alignment horizontal="center"/>
    </xf>
    <xf numFmtId="1" fontId="36" fillId="12" borderId="6" xfId="0" applyNumberFormat="1" applyFont="1" applyFill="1" applyBorder="1" applyAlignment="1">
      <alignment horizontal="center"/>
    </xf>
    <xf numFmtId="167" fontId="25" fillId="0" borderId="22" xfId="0" applyNumberFormat="1" applyFont="1" applyBorder="1" applyAlignment="1">
      <alignment horizontal="center" vertical="center"/>
    </xf>
    <xf numFmtId="166" fontId="25" fillId="0" borderId="41" xfId="0" applyFont="1" applyBorder="1" applyAlignment="1">
      <alignment horizontal="center" vertical="center"/>
    </xf>
    <xf numFmtId="166" fontId="25" fillId="0" borderId="6" xfId="0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28" fillId="0" borderId="22" xfId="69" applyFont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66" fontId="29" fillId="0" borderId="41" xfId="67" applyNumberFormat="1" applyFont="1" applyFill="1" applyBorder="1" applyAlignment="1">
      <alignment horizontal="center" vertical="center"/>
    </xf>
    <xf numFmtId="166" fontId="29" fillId="0" borderId="5" xfId="67" applyNumberFormat="1" applyFont="1" applyFill="1" applyBorder="1" applyAlignment="1">
      <alignment horizontal="center" vertical="center"/>
    </xf>
    <xf numFmtId="166" fontId="29" fillId="0" borderId="6" xfId="67" applyNumberFormat="1" applyFont="1" applyFill="1" applyBorder="1" applyAlignment="1">
      <alignment horizontal="center" vertical="center"/>
    </xf>
    <xf numFmtId="14" fontId="28" fillId="0" borderId="22" xfId="69" applyNumberFormat="1" applyFont="1" applyBorder="1" applyAlignment="1">
      <alignment horizontal="center" vertical="center"/>
    </xf>
    <xf numFmtId="166" fontId="0" fillId="0" borderId="22" xfId="0" applyBorder="1" applyAlignment="1">
      <alignment horizontal="center" vertical="center"/>
    </xf>
    <xf numFmtId="2" fontId="28" fillId="0" borderId="22" xfId="69" applyNumberFormat="1" applyFont="1" applyBorder="1" applyAlignment="1">
      <alignment horizontal="center" vertical="center"/>
    </xf>
    <xf numFmtId="2" fontId="25" fillId="0" borderId="22" xfId="0" applyNumberFormat="1" applyFont="1" applyBorder="1" applyAlignment="1">
      <alignment horizontal="center" vertical="center"/>
    </xf>
    <xf numFmtId="166" fontId="12" fillId="0" borderId="41" xfId="26" applyFont="1" applyFill="1" applyBorder="1" applyAlignment="1">
      <alignment horizontal="center" vertical="center"/>
    </xf>
    <xf numFmtId="166" fontId="0" fillId="0" borderId="5" xfId="0" applyBorder="1" applyAlignment="1">
      <alignment horizontal="center" vertical="center"/>
    </xf>
    <xf numFmtId="166" fontId="0" fillId="0" borderId="6" xfId="0" applyBorder="1" applyAlignment="1">
      <alignment horizontal="center" vertical="center"/>
    </xf>
    <xf numFmtId="14" fontId="12" fillId="3" borderId="4" xfId="69" applyNumberFormat="1" applyFont="1" applyFill="1" applyBorder="1" applyAlignment="1">
      <alignment horizontal="center" vertical="center"/>
    </xf>
    <xf numFmtId="14" fontId="12" fillId="3" borderId="6" xfId="69" applyNumberFormat="1" applyFont="1" applyFill="1" applyBorder="1" applyAlignment="1">
      <alignment horizontal="center" vertical="center"/>
    </xf>
    <xf numFmtId="165" fontId="28" fillId="3" borderId="4" xfId="69" applyNumberFormat="1" applyFont="1" applyFill="1" applyBorder="1" applyAlignment="1">
      <alignment horizontal="center" vertical="center"/>
    </xf>
    <xf numFmtId="165" fontId="28" fillId="3" borderId="6" xfId="69" applyNumberFormat="1" applyFont="1" applyFill="1" applyBorder="1" applyAlignment="1">
      <alignment horizontal="center" vertical="center"/>
    </xf>
    <xf numFmtId="14" fontId="12" fillId="3" borderId="5" xfId="69" applyNumberFormat="1" applyFont="1" applyFill="1" applyBorder="1" applyAlignment="1">
      <alignment horizontal="center" vertical="center"/>
    </xf>
    <xf numFmtId="165" fontId="28" fillId="3" borderId="5" xfId="69" applyNumberFormat="1" applyFont="1" applyFill="1" applyBorder="1" applyAlignment="1">
      <alignment horizontal="center" vertical="center"/>
    </xf>
    <xf numFmtId="166" fontId="12" fillId="3" borderId="1" xfId="26" applyFont="1" applyFill="1" applyBorder="1" applyAlignment="1">
      <alignment horizontal="center" vertical="center"/>
    </xf>
    <xf numFmtId="166" fontId="28" fillId="3" borderId="1" xfId="69" applyFont="1" applyFill="1" applyBorder="1" applyAlignment="1">
      <alignment horizontal="center" vertical="center"/>
    </xf>
    <xf numFmtId="166" fontId="8" fillId="0" borderId="22" xfId="69" applyFont="1" applyBorder="1" applyAlignment="1">
      <alignment horizontal="center" vertical="center"/>
    </xf>
    <xf numFmtId="166" fontId="7" fillId="0" borderId="28" xfId="69" applyFont="1" applyBorder="1" applyAlignment="1">
      <alignment horizontal="center" vertical="center"/>
    </xf>
    <xf numFmtId="166" fontId="8" fillId="0" borderId="0" xfId="69" applyFont="1" applyBorder="1" applyAlignment="1">
      <alignment horizontal="center" vertical="center"/>
    </xf>
    <xf numFmtId="166" fontId="0" fillId="0" borderId="0" xfId="0" applyAlignment="1">
      <alignment horizontal="center" vertical="center"/>
    </xf>
    <xf numFmtId="166" fontId="0" fillId="0" borderId="30" xfId="0" applyBorder="1" applyAlignment="1">
      <alignment horizontal="center" vertical="center"/>
    </xf>
    <xf numFmtId="1" fontId="7" fillId="0" borderId="42" xfId="69" applyNumberFormat="1" applyFont="1" applyBorder="1" applyAlignment="1">
      <alignment horizontal="center" vertical="center"/>
    </xf>
    <xf numFmtId="1" fontId="0" fillId="0" borderId="42" xfId="0" applyNumberFormat="1" applyBorder="1" applyAlignment="1">
      <alignment horizontal="center" vertical="center"/>
    </xf>
    <xf numFmtId="1" fontId="25" fillId="0" borderId="41" xfId="0" applyNumberFormat="1" applyFont="1" applyBorder="1" applyAlignment="1">
      <alignment horizontal="center" vertical="center"/>
    </xf>
    <xf numFmtId="1" fontId="25" fillId="0" borderId="5" xfId="0" applyNumberFormat="1" applyFont="1" applyBorder="1" applyAlignment="1">
      <alignment horizontal="center" vertical="center"/>
    </xf>
    <xf numFmtId="1" fontId="25" fillId="0" borderId="6" xfId="0" applyNumberFormat="1" applyFont="1" applyBorder="1" applyAlignment="1">
      <alignment horizontal="center" vertical="center"/>
    </xf>
    <xf numFmtId="167" fontId="25" fillId="0" borderId="41" xfId="0" applyNumberFormat="1" applyFont="1" applyBorder="1" applyAlignment="1">
      <alignment horizontal="center" vertical="center"/>
    </xf>
    <xf numFmtId="167" fontId="25" fillId="0" borderId="5" xfId="0" applyNumberFormat="1" applyFont="1" applyBorder="1" applyAlignment="1">
      <alignment horizontal="center" vertical="center"/>
    </xf>
    <xf numFmtId="167" fontId="25" fillId="0" borderId="6" xfId="0" applyNumberFormat="1" applyFont="1" applyBorder="1" applyAlignment="1">
      <alignment horizontal="center" vertical="center"/>
    </xf>
    <xf numFmtId="166" fontId="25" fillId="0" borderId="5" xfId="0" applyFont="1" applyBorder="1" applyAlignment="1">
      <alignment horizontal="center" vertical="center"/>
    </xf>
    <xf numFmtId="166" fontId="8" fillId="3" borderId="1" xfId="69" applyFont="1" applyFill="1" applyBorder="1" applyAlignment="1">
      <alignment horizontal="center" vertical="center"/>
    </xf>
    <xf numFmtId="2" fontId="7" fillId="3" borderId="41" xfId="69" applyNumberFormat="1" applyFont="1" applyFill="1" applyBorder="1" applyAlignment="1">
      <alignment horizontal="center" vertical="center" wrapText="1"/>
    </xf>
    <xf numFmtId="2" fontId="28" fillId="3" borderId="5" xfId="69" applyNumberFormat="1" applyFont="1" applyFill="1" applyBorder="1" applyAlignment="1">
      <alignment horizontal="center" vertical="center" wrapText="1"/>
    </xf>
    <xf numFmtId="2" fontId="28" fillId="3" borderId="6" xfId="69" applyNumberFormat="1" applyFont="1" applyFill="1" applyBorder="1" applyAlignment="1">
      <alignment horizontal="center" vertical="center" wrapText="1"/>
    </xf>
    <xf numFmtId="1" fontId="7" fillId="3" borderId="42" xfId="69" applyNumberFormat="1" applyFont="1" applyFill="1" applyBorder="1" applyAlignment="1">
      <alignment horizontal="center" vertical="center"/>
    </xf>
    <xf numFmtId="166" fontId="12" fillId="3" borderId="1" xfId="69" applyFont="1" applyFill="1" applyBorder="1" applyAlignment="1">
      <alignment horizontal="center" vertical="center"/>
    </xf>
    <xf numFmtId="166" fontId="7" fillId="3" borderId="41" xfId="69" applyFont="1" applyFill="1" applyBorder="1" applyAlignment="1">
      <alignment horizontal="center" vertical="center"/>
    </xf>
    <xf numFmtId="166" fontId="7" fillId="3" borderId="1" xfId="69" applyFont="1" applyFill="1" applyBorder="1" applyAlignment="1">
      <alignment horizontal="center" vertical="center"/>
    </xf>
    <xf numFmtId="166" fontId="7" fillId="12" borderId="1" xfId="69" applyFont="1" applyFill="1" applyBorder="1" applyAlignment="1">
      <alignment horizontal="center" vertical="center"/>
    </xf>
    <xf numFmtId="166" fontId="28" fillId="12" borderId="1" xfId="69" applyFont="1" applyFill="1" applyBorder="1" applyAlignment="1">
      <alignment horizontal="center" vertical="center"/>
    </xf>
    <xf numFmtId="1" fontId="12" fillId="3" borderId="42" xfId="69" applyNumberFormat="1" applyFont="1" applyFill="1" applyBorder="1" applyAlignment="1">
      <alignment horizontal="center" vertical="center"/>
    </xf>
    <xf numFmtId="1" fontId="28" fillId="3" borderId="42" xfId="69" applyNumberFormat="1" applyFont="1" applyFill="1" applyBorder="1" applyAlignment="1">
      <alignment horizontal="center" vertical="center"/>
    </xf>
    <xf numFmtId="166" fontId="8" fillId="0" borderId="24" xfId="69" applyFont="1" applyBorder="1" applyAlignment="1">
      <alignment horizontal="center" vertical="center"/>
    </xf>
    <xf numFmtId="166" fontId="12" fillId="0" borderId="1" xfId="69" applyFont="1" applyBorder="1" applyAlignment="1">
      <alignment horizontal="center" vertical="center"/>
    </xf>
    <xf numFmtId="166" fontId="8" fillId="0" borderId="1" xfId="69" applyFont="1" applyBorder="1" applyAlignment="1">
      <alignment horizontal="center" vertical="center"/>
    </xf>
    <xf numFmtId="166" fontId="28" fillId="0" borderId="1" xfId="69" applyFont="1" applyBorder="1" applyAlignment="1">
      <alignment horizontal="center" vertical="center"/>
    </xf>
    <xf numFmtId="166" fontId="12" fillId="12" borderId="1" xfId="69" applyFont="1" applyFill="1" applyBorder="1" applyAlignment="1">
      <alignment horizontal="center" vertical="center"/>
    </xf>
    <xf numFmtId="14" fontId="12" fillId="12" borderId="4" xfId="69" applyNumberFormat="1" applyFont="1" applyFill="1" applyBorder="1" applyAlignment="1">
      <alignment horizontal="center" vertical="center"/>
    </xf>
    <xf numFmtId="14" fontId="12" fillId="12" borderId="6" xfId="69" applyNumberFormat="1" applyFont="1" applyFill="1" applyBorder="1" applyAlignment="1">
      <alignment horizontal="center" vertical="center"/>
    </xf>
    <xf numFmtId="165" fontId="28" fillId="12" borderId="4" xfId="69" applyNumberFormat="1" applyFont="1" applyFill="1" applyBorder="1" applyAlignment="1">
      <alignment horizontal="center" vertical="center"/>
    </xf>
    <xf numFmtId="165" fontId="28" fillId="12" borderId="6" xfId="69" applyNumberFormat="1" applyFont="1" applyFill="1" applyBorder="1" applyAlignment="1">
      <alignment horizontal="center" vertical="center"/>
    </xf>
    <xf numFmtId="166" fontId="12" fillId="12" borderId="1" xfId="26" applyFont="1" applyFill="1" applyBorder="1" applyAlignment="1">
      <alignment horizontal="center" vertical="center"/>
    </xf>
    <xf numFmtId="1" fontId="12" fillId="3" borderId="1" xfId="26" applyNumberFormat="1" applyFont="1" applyFill="1" applyBorder="1" applyAlignment="1">
      <alignment horizontal="center" vertical="center"/>
    </xf>
    <xf numFmtId="1" fontId="28" fillId="3" borderId="1" xfId="69" applyNumberFormat="1" applyFont="1" applyFill="1" applyBorder="1" applyAlignment="1">
      <alignment horizontal="center" vertical="center"/>
    </xf>
    <xf numFmtId="1" fontId="12" fillId="0" borderId="1" xfId="26" applyNumberFormat="1" applyFont="1" applyFill="1" applyBorder="1" applyAlignment="1">
      <alignment horizontal="center" vertical="center"/>
    </xf>
    <xf numFmtId="1" fontId="28" fillId="0" borderId="1" xfId="69" applyNumberFormat="1" applyFont="1" applyBorder="1" applyAlignment="1">
      <alignment horizontal="center" vertical="center"/>
    </xf>
    <xf numFmtId="1" fontId="12" fillId="12" borderId="1" xfId="26" applyNumberFormat="1" applyFont="1" applyFill="1" applyBorder="1" applyAlignment="1">
      <alignment horizontal="center" vertical="center"/>
    </xf>
    <xf numFmtId="1" fontId="28" fillId="12" borderId="1" xfId="69" applyNumberFormat="1" applyFont="1" applyFill="1" applyBorder="1" applyAlignment="1">
      <alignment horizontal="center" vertical="center"/>
    </xf>
    <xf numFmtId="1" fontId="9" fillId="0" borderId="27" xfId="69" applyNumberFormat="1" applyFont="1" applyFill="1" applyBorder="1" applyAlignment="1">
      <alignment horizontal="center" vertical="center" wrapText="1"/>
    </xf>
    <xf numFmtId="1" fontId="9" fillId="0" borderId="26" xfId="69" applyNumberFormat="1" applyFont="1" applyFill="1" applyBorder="1" applyAlignment="1">
      <alignment horizontal="center" vertical="center" wrapText="1"/>
    </xf>
    <xf numFmtId="1" fontId="9" fillId="0" borderId="29" xfId="69" applyNumberFormat="1" applyFont="1" applyFill="1" applyBorder="1" applyAlignment="1">
      <alignment horizontal="center" vertical="center" wrapText="1"/>
    </xf>
    <xf numFmtId="2" fontId="28" fillId="0" borderId="41" xfId="69" applyNumberFormat="1" applyFont="1" applyBorder="1" applyAlignment="1">
      <alignment horizontal="center" vertical="center"/>
    </xf>
    <xf numFmtId="166" fontId="12" fillId="0" borderId="1" xfId="26" applyFont="1" applyFill="1" applyBorder="1" applyAlignment="1">
      <alignment horizontal="center" vertical="center"/>
    </xf>
    <xf numFmtId="166" fontId="8" fillId="0" borderId="41" xfId="69" applyFont="1" applyBorder="1" applyAlignment="1">
      <alignment horizontal="center" vertical="center"/>
    </xf>
    <xf numFmtId="166" fontId="7" fillId="0" borderId="41" xfId="69" applyFont="1" applyBorder="1" applyAlignment="1">
      <alignment horizontal="center" vertical="center"/>
    </xf>
    <xf numFmtId="1" fontId="7" fillId="0" borderId="41" xfId="69" applyNumberFormat="1" applyFon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6" fontId="28" fillId="0" borderId="41" xfId="69" applyFont="1" applyBorder="1" applyAlignment="1">
      <alignment horizontal="center" vertical="center"/>
    </xf>
    <xf numFmtId="166" fontId="12" fillId="0" borderId="41" xfId="69" applyFont="1" applyBorder="1" applyAlignment="1">
      <alignment horizontal="center" vertical="center"/>
    </xf>
    <xf numFmtId="166" fontId="12" fillId="0" borderId="5" xfId="69" applyFont="1" applyBorder="1" applyAlignment="1">
      <alignment horizontal="center" vertical="center"/>
    </xf>
    <xf numFmtId="166" fontId="12" fillId="0" borderId="6" xfId="69" applyFont="1" applyBorder="1" applyAlignment="1">
      <alignment horizontal="center" vertical="center"/>
    </xf>
    <xf numFmtId="166" fontId="8" fillId="0" borderId="6" xfId="69" applyFont="1" applyBorder="1" applyAlignment="1">
      <alignment horizontal="center" vertical="center"/>
    </xf>
    <xf numFmtId="166" fontId="28" fillId="0" borderId="6" xfId="69" applyFont="1" applyBorder="1" applyAlignment="1">
      <alignment horizontal="center" vertical="center"/>
    </xf>
    <xf numFmtId="2" fontId="12" fillId="0" borderId="41" xfId="26" applyNumberFormat="1" applyFont="1" applyFill="1" applyBorder="1" applyAlignment="1">
      <alignment horizontal="center" vertical="center"/>
    </xf>
    <xf numFmtId="1" fontId="12" fillId="0" borderId="41" xfId="26" applyNumberFormat="1" applyFont="1" applyFill="1" applyBorder="1" applyAlignment="1">
      <alignment horizontal="center" vertical="center"/>
    </xf>
    <xf numFmtId="14" fontId="28" fillId="0" borderId="41" xfId="69" applyNumberFormat="1" applyFont="1" applyBorder="1" applyAlignment="1">
      <alignment horizontal="center" vertical="center"/>
    </xf>
    <xf numFmtId="14" fontId="25" fillId="0" borderId="41" xfId="0" applyNumberFormat="1" applyFont="1" applyBorder="1" applyAlignment="1">
      <alignment horizontal="center" vertical="center"/>
    </xf>
    <xf numFmtId="14" fontId="28" fillId="0" borderId="5" xfId="69" applyNumberFormat="1" applyFont="1" applyBorder="1" applyAlignment="1">
      <alignment horizontal="center" vertical="center"/>
    </xf>
    <xf numFmtId="14" fontId="28" fillId="0" borderId="6" xfId="69" applyNumberFormat="1" applyFont="1" applyBorder="1" applyAlignment="1">
      <alignment horizontal="center" vertical="center"/>
    </xf>
    <xf numFmtId="166" fontId="25" fillId="0" borderId="42" xfId="0" applyFont="1" applyBorder="1" applyAlignment="1">
      <alignment horizontal="left" vertical="center"/>
    </xf>
    <xf numFmtId="166" fontId="25" fillId="0" borderId="41" xfId="0" applyFont="1" applyBorder="1" applyAlignment="1">
      <alignment horizontal="center" vertical="center" wrapText="1"/>
    </xf>
    <xf numFmtId="166" fontId="25" fillId="0" borderId="5" xfId="0" applyFont="1" applyBorder="1" applyAlignment="1">
      <alignment horizontal="center" vertical="center" wrapText="1"/>
    </xf>
    <xf numFmtId="166" fontId="25" fillId="0" borderId="6" xfId="0" applyFont="1" applyBorder="1" applyAlignment="1">
      <alignment horizontal="center" vertical="center" wrapText="1"/>
    </xf>
    <xf numFmtId="166" fontId="44" fillId="0" borderId="42" xfId="0" applyFont="1" applyBorder="1" applyAlignment="1">
      <alignment horizontal="center" vertical="center" wrapText="1"/>
    </xf>
    <xf numFmtId="166" fontId="44" fillId="0" borderId="41" xfId="0" applyFont="1" applyBorder="1" applyAlignment="1">
      <alignment horizontal="center" vertical="center" wrapText="1"/>
    </xf>
    <xf numFmtId="166" fontId="44" fillId="0" borderId="5" xfId="0" applyFont="1" applyBorder="1" applyAlignment="1">
      <alignment horizontal="center" vertical="center" wrapText="1"/>
    </xf>
    <xf numFmtId="166" fontId="44" fillId="0" borderId="6" xfId="0" applyFont="1" applyBorder="1" applyAlignment="1">
      <alignment horizontal="center" vertical="center" wrapText="1"/>
    </xf>
    <xf numFmtId="166" fontId="25" fillId="9" borderId="18" xfId="0" applyFont="1" applyFill="1" applyBorder="1" applyAlignment="1">
      <alignment horizontal="center" vertical="center"/>
    </xf>
    <xf numFmtId="166" fontId="25" fillId="9" borderId="19" xfId="0" applyFont="1" applyFill="1" applyBorder="1" applyAlignment="1">
      <alignment horizontal="center" vertical="center"/>
    </xf>
    <xf numFmtId="166" fontId="25" fillId="6" borderId="18" xfId="0" applyFont="1" applyFill="1" applyBorder="1" applyAlignment="1">
      <alignment horizontal="center" vertical="center"/>
    </xf>
    <xf numFmtId="166" fontId="25" fillId="6" borderId="19" xfId="0" applyFont="1" applyFill="1" applyBorder="1" applyAlignment="1">
      <alignment horizontal="center" vertical="center"/>
    </xf>
    <xf numFmtId="166" fontId="52" fillId="4" borderId="26" xfId="5" applyFont="1" applyFill="1" applyBorder="1" applyAlignment="1">
      <alignment horizontal="center" vertical="top" wrapText="1"/>
    </xf>
    <xf numFmtId="166" fontId="52" fillId="4" borderId="0" xfId="5" applyFont="1" applyFill="1" applyBorder="1" applyAlignment="1">
      <alignment horizontal="center" vertical="top" wrapText="1"/>
    </xf>
    <xf numFmtId="49" fontId="50" fillId="13" borderId="23" xfId="67" applyNumberFormat="1" applyFont="1" applyFill="1" applyBorder="1" applyAlignment="1">
      <alignment horizontal="center" vertical="center"/>
    </xf>
    <xf numFmtId="49" fontId="50" fillId="13" borderId="24" xfId="67" applyNumberFormat="1" applyFont="1" applyFill="1" applyBorder="1" applyAlignment="1">
      <alignment horizontal="center" vertical="center"/>
    </xf>
    <xf numFmtId="166" fontId="25" fillId="3" borderId="0" xfId="0" applyFont="1" applyFill="1" applyAlignment="1">
      <alignment horizontal="center" vertical="center"/>
    </xf>
  </cellXfs>
  <cellStyles count="81">
    <cellStyle name="Comma 2" xfId="1"/>
    <cellStyle name="Hyperlink" xfId="77" builtinId="8"/>
    <cellStyle name="Normal" xfId="0" builtinId="0"/>
    <cellStyle name="Normal 10" xfId="2"/>
    <cellStyle name="Normal 11" xfId="3"/>
    <cellStyle name="Normal 12" xfId="4"/>
    <cellStyle name="Normal 13" xfId="5"/>
    <cellStyle name="Normal 14" xfId="6"/>
    <cellStyle name="Normal 15" xfId="7"/>
    <cellStyle name="Normal 16" xfId="8"/>
    <cellStyle name="Normal 17" xfId="9"/>
    <cellStyle name="Normal 18" xfId="10"/>
    <cellStyle name="Normal 19" xfId="11"/>
    <cellStyle name="Normal 2" xfId="12"/>
    <cellStyle name="Normal 2 10" xfId="13"/>
    <cellStyle name="Normal 2 10 2" xfId="14"/>
    <cellStyle name="Normal 2 10 3" xfId="15"/>
    <cellStyle name="Normal 2 10 4" xfId="16"/>
    <cellStyle name="Normal 2 10 5" xfId="17"/>
    <cellStyle name="Normal 2 10 6" xfId="18"/>
    <cellStyle name="Normal 2 11" xfId="19"/>
    <cellStyle name="Normal 2 12" xfId="20"/>
    <cellStyle name="Normal 2 13" xfId="21"/>
    <cellStyle name="Normal 2 14" xfId="22"/>
    <cellStyle name="Normal 2 15" xfId="23"/>
    <cellStyle name="Normal 2 16" xfId="24"/>
    <cellStyle name="Normal 2 17" xfId="25"/>
    <cellStyle name="Normal 2 18" xfId="26"/>
    <cellStyle name="Normal 2 19" xfId="27"/>
    <cellStyle name="Normal 2 2" xfId="28"/>
    <cellStyle name="Normal 2 2 2" xfId="29"/>
    <cellStyle name="Normal 2 2 3" xfId="30"/>
    <cellStyle name="Normal 2 2 4" xfId="31"/>
    <cellStyle name="Normal 2 2 5" xfId="32"/>
    <cellStyle name="Normal 2 2 6" xfId="33"/>
    <cellStyle name="Normal 2 2 7" xfId="34"/>
    <cellStyle name="Normal 2 20" xfId="35"/>
    <cellStyle name="Normal 2 21" xfId="36"/>
    <cellStyle name="Normal 2 22" xfId="37"/>
    <cellStyle name="Normal 2 23" xfId="38"/>
    <cellStyle name="Normal 2 24" xfId="39"/>
    <cellStyle name="Normal 2 25" xfId="40"/>
    <cellStyle name="Normal 2 3" xfId="41"/>
    <cellStyle name="Normal 2 4" xfId="42"/>
    <cellStyle name="Normal 2 5" xfId="43"/>
    <cellStyle name="Normal 2 6" xfId="44"/>
    <cellStyle name="Normal 2 7" xfId="45"/>
    <cellStyle name="Normal 2 8" xfId="46"/>
    <cellStyle name="Normal 2 9" xfId="47"/>
    <cellStyle name="Normal 20" xfId="78"/>
    <cellStyle name="Normal 21" xfId="48"/>
    <cellStyle name="Normal 22" xfId="49"/>
    <cellStyle name="Normal 23" xfId="50"/>
    <cellStyle name="Normal 24" xfId="51"/>
    <cellStyle name="Normal 25" xfId="52"/>
    <cellStyle name="Normal 26" xfId="53"/>
    <cellStyle name="Normal 27" xfId="54"/>
    <cellStyle name="Normal 27 10" xfId="55"/>
    <cellStyle name="Normal 27 2" xfId="56"/>
    <cellStyle name="Normal 27 3" xfId="57"/>
    <cellStyle name="Normal 27 4" xfId="58"/>
    <cellStyle name="Normal 27 5" xfId="59"/>
    <cellStyle name="Normal 27 6" xfId="60"/>
    <cellStyle name="Normal 27 7" xfId="61"/>
    <cellStyle name="Normal 27 8" xfId="62"/>
    <cellStyle name="Normal 27 9" xfId="63"/>
    <cellStyle name="Normal 28" xfId="80"/>
    <cellStyle name="Normal 29" xfId="79"/>
    <cellStyle name="Normal 3" xfId="64"/>
    <cellStyle name="Normal 3 2" xfId="65"/>
    <cellStyle name="Normal 3 3" xfId="66"/>
    <cellStyle name="Normal 4" xfId="67"/>
    <cellStyle name="Normal 5" xfId="68"/>
    <cellStyle name="Normal 6" xfId="69"/>
    <cellStyle name="Normal 7" xfId="70"/>
    <cellStyle name="Normal 8" xfId="71"/>
    <cellStyle name="Normal 9" xfId="72"/>
    <cellStyle name="Normal_EDC" xfId="73"/>
    <cellStyle name="Normal_Risk &amp; Issues Log 15-3-06" xfId="74"/>
    <cellStyle name="Normal_Sheet1" xfId="75"/>
    <cellStyle name="Normal_Sheet6" xfId="76"/>
  </cellStyles>
  <dxfs count="358"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7" Type="http://schemas.openxmlformats.org/officeDocument/2006/relationships/printerSettings" Target="../printerSettings/printerSettings9.bin"/><Relationship Id="rId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34"/>
  <sheetViews>
    <sheetView tabSelected="1" topLeftCell="A22" workbookViewId="0">
      <selection activeCell="O11" sqref="O11"/>
    </sheetView>
  </sheetViews>
  <sheetFormatPr defaultRowHeight="15"/>
  <cols>
    <col min="3" max="3" width="10.7109375" bestFit="1" customWidth="1"/>
    <col min="10" max="10" width="14.140625" customWidth="1"/>
  </cols>
  <sheetData>
    <row r="1" spans="3:12" ht="15.75" thickBot="1"/>
    <row r="2" spans="3:12">
      <c r="C2" s="452" t="s">
        <v>1238</v>
      </c>
      <c r="D2" s="453"/>
      <c r="E2" s="453"/>
      <c r="F2" s="453"/>
      <c r="G2" s="453"/>
      <c r="H2" s="453"/>
      <c r="I2" s="453"/>
      <c r="J2" s="453"/>
      <c r="K2" s="453"/>
      <c r="L2" s="454"/>
    </row>
    <row r="3" spans="3:12" ht="15.75" thickBot="1">
      <c r="C3" s="455"/>
      <c r="D3" s="456"/>
      <c r="E3" s="456"/>
      <c r="F3" s="456"/>
      <c r="G3" s="456"/>
      <c r="H3" s="456"/>
      <c r="I3" s="456"/>
      <c r="J3" s="456"/>
      <c r="K3" s="456"/>
      <c r="L3" s="457"/>
    </row>
    <row r="4" spans="3:12" ht="15.75" thickBot="1">
      <c r="C4" s="146" t="s">
        <v>1177</v>
      </c>
      <c r="D4" s="147" t="s">
        <v>1239</v>
      </c>
      <c r="E4" s="460" t="s">
        <v>8</v>
      </c>
      <c r="F4" s="460"/>
      <c r="G4" s="460"/>
      <c r="H4" s="460"/>
      <c r="I4" s="460"/>
      <c r="J4" s="460"/>
      <c r="K4" s="458" t="s">
        <v>1240</v>
      </c>
      <c r="L4" s="459"/>
    </row>
    <row r="5" spans="3:12" ht="37.5" customHeight="1" thickBot="1">
      <c r="C5" s="422">
        <v>40884</v>
      </c>
      <c r="D5" s="423" t="s">
        <v>1241</v>
      </c>
      <c r="E5" s="448" t="s">
        <v>1242</v>
      </c>
      <c r="F5" s="448"/>
      <c r="G5" s="448"/>
      <c r="H5" s="448"/>
      <c r="I5" s="448"/>
      <c r="J5" s="448"/>
      <c r="K5" s="449">
        <v>4</v>
      </c>
      <c r="L5" s="449"/>
    </row>
    <row r="6" spans="3:12" ht="64.5" customHeight="1" thickBot="1">
      <c r="C6" s="422">
        <v>40886</v>
      </c>
      <c r="D6" s="423" t="s">
        <v>1241</v>
      </c>
      <c r="E6" s="448" t="s">
        <v>1294</v>
      </c>
      <c r="F6" s="448"/>
      <c r="G6" s="448"/>
      <c r="H6" s="448"/>
      <c r="I6" s="448"/>
      <c r="J6" s="448"/>
      <c r="K6" s="449">
        <v>4.0999999999999996</v>
      </c>
      <c r="L6" s="449"/>
    </row>
    <row r="7" spans="3:12" ht="37.5" customHeight="1" thickBot="1">
      <c r="C7" s="422">
        <v>40891</v>
      </c>
      <c r="D7" s="423" t="s">
        <v>1272</v>
      </c>
      <c r="E7" s="450" t="s">
        <v>1287</v>
      </c>
      <c r="F7" s="450"/>
      <c r="G7" s="450"/>
      <c r="H7" s="450"/>
      <c r="I7" s="450"/>
      <c r="J7" s="450"/>
      <c r="K7" s="449">
        <v>4.2</v>
      </c>
      <c r="L7" s="449"/>
    </row>
    <row r="8" spans="3:12" ht="46.15" customHeight="1" thickBot="1">
      <c r="C8" s="423" t="s">
        <v>1288</v>
      </c>
      <c r="D8" s="423" t="s">
        <v>1289</v>
      </c>
      <c r="E8" s="448" t="s">
        <v>1296</v>
      </c>
      <c r="F8" s="448"/>
      <c r="G8" s="448"/>
      <c r="H8" s="448"/>
      <c r="I8" s="448"/>
      <c r="J8" s="448"/>
      <c r="K8" s="449">
        <v>4.3</v>
      </c>
      <c r="L8" s="449"/>
    </row>
    <row r="9" spans="3:12" ht="37.5" customHeight="1" thickBot="1">
      <c r="C9" s="423">
        <v>40971</v>
      </c>
      <c r="D9" s="423" t="s">
        <v>1315</v>
      </c>
      <c r="E9" s="450" t="s">
        <v>1316</v>
      </c>
      <c r="F9" s="450"/>
      <c r="G9" s="450"/>
      <c r="H9" s="450"/>
      <c r="I9" s="450"/>
      <c r="J9" s="450"/>
      <c r="K9" s="449"/>
      <c r="L9" s="449"/>
    </row>
    <row r="10" spans="3:12" ht="37.5" customHeight="1" thickBot="1">
      <c r="C10" s="423">
        <v>41046</v>
      </c>
      <c r="D10" s="423" t="s">
        <v>1317</v>
      </c>
      <c r="E10" s="448" t="s">
        <v>1318</v>
      </c>
      <c r="F10" s="450"/>
      <c r="G10" s="450"/>
      <c r="H10" s="450"/>
      <c r="I10" s="450"/>
      <c r="J10" s="450"/>
      <c r="K10" s="449">
        <v>4.4000000000000004</v>
      </c>
      <c r="L10" s="449"/>
    </row>
    <row r="11" spans="3:12" ht="62.25" customHeight="1" thickBot="1">
      <c r="C11" s="423" t="s">
        <v>1319</v>
      </c>
      <c r="D11" s="423" t="s">
        <v>1315</v>
      </c>
      <c r="E11" s="448" t="s">
        <v>1326</v>
      </c>
      <c r="F11" s="450"/>
      <c r="G11" s="450"/>
      <c r="H11" s="450"/>
      <c r="I11" s="450"/>
      <c r="J11" s="450"/>
      <c r="K11" s="449">
        <v>4.5</v>
      </c>
      <c r="L11" s="449"/>
    </row>
    <row r="12" spans="3:12" ht="37.5" customHeight="1" thickBot="1">
      <c r="C12" s="423" t="s">
        <v>1319</v>
      </c>
      <c r="D12" s="423" t="s">
        <v>1272</v>
      </c>
      <c r="E12" s="450" t="s">
        <v>1351</v>
      </c>
      <c r="F12" s="450"/>
      <c r="G12" s="450"/>
      <c r="H12" s="450"/>
      <c r="I12" s="450"/>
      <c r="J12" s="450"/>
      <c r="K12" s="449" t="s">
        <v>1352</v>
      </c>
      <c r="L12" s="449"/>
    </row>
    <row r="13" spans="3:12" ht="37.5" customHeight="1" thickBot="1">
      <c r="C13" s="423" t="s">
        <v>1381</v>
      </c>
      <c r="D13" s="423" t="s">
        <v>1272</v>
      </c>
      <c r="E13" s="450" t="s">
        <v>1382</v>
      </c>
      <c r="F13" s="450"/>
      <c r="G13" s="450"/>
      <c r="H13" s="450"/>
      <c r="I13" s="450"/>
      <c r="J13" s="450"/>
      <c r="K13" s="449" t="s">
        <v>1383</v>
      </c>
      <c r="L13" s="449"/>
    </row>
    <row r="14" spans="3:12" ht="37.5" customHeight="1" thickBot="1">
      <c r="C14" s="423">
        <v>40977</v>
      </c>
      <c r="D14" s="423" t="s">
        <v>1272</v>
      </c>
      <c r="E14" s="450" t="s">
        <v>1404</v>
      </c>
      <c r="F14" s="450"/>
      <c r="G14" s="450"/>
      <c r="H14" s="450"/>
      <c r="I14" s="450"/>
      <c r="J14" s="450"/>
      <c r="K14" s="449">
        <v>4.8</v>
      </c>
      <c r="L14" s="449"/>
    </row>
    <row r="15" spans="3:12" ht="37.5" customHeight="1" thickBot="1">
      <c r="C15" s="423">
        <v>41222</v>
      </c>
      <c r="D15" s="423" t="s">
        <v>1272</v>
      </c>
      <c r="E15" s="450" t="s">
        <v>1411</v>
      </c>
      <c r="F15" s="450"/>
      <c r="G15" s="450"/>
      <c r="H15" s="450"/>
      <c r="I15" s="450"/>
      <c r="J15" s="450"/>
      <c r="K15" s="449">
        <v>4.9000000000000004</v>
      </c>
      <c r="L15" s="449"/>
    </row>
    <row r="16" spans="3:12" ht="37.5" customHeight="1" thickBot="1">
      <c r="C16" s="423" t="s">
        <v>805</v>
      </c>
      <c r="D16" s="423" t="s">
        <v>1315</v>
      </c>
      <c r="E16" s="450" t="s">
        <v>1412</v>
      </c>
      <c r="F16" s="450"/>
      <c r="G16" s="450"/>
      <c r="H16" s="450"/>
      <c r="I16" s="450"/>
      <c r="J16" s="450"/>
      <c r="K16" s="449">
        <v>5</v>
      </c>
      <c r="L16" s="449"/>
    </row>
    <row r="17" spans="3:12" ht="37.5" customHeight="1" thickBot="1">
      <c r="C17" s="423" t="s">
        <v>1421</v>
      </c>
      <c r="D17" s="423" t="s">
        <v>1272</v>
      </c>
      <c r="E17" s="450" t="s">
        <v>1422</v>
      </c>
      <c r="F17" s="450"/>
      <c r="G17" s="450"/>
      <c r="H17" s="450"/>
      <c r="I17" s="450"/>
      <c r="J17" s="450"/>
      <c r="K17" s="449">
        <v>5.0999999999999996</v>
      </c>
      <c r="L17" s="449"/>
    </row>
    <row r="18" spans="3:12" ht="90.75" customHeight="1" thickBot="1">
      <c r="C18" s="423">
        <v>41253</v>
      </c>
      <c r="D18" s="423" t="s">
        <v>1241</v>
      </c>
      <c r="E18" s="448" t="s">
        <v>1428</v>
      </c>
      <c r="F18" s="448"/>
      <c r="G18" s="448"/>
      <c r="H18" s="448"/>
      <c r="I18" s="448"/>
      <c r="J18" s="448"/>
      <c r="K18" s="449">
        <v>5.2</v>
      </c>
      <c r="L18" s="449"/>
    </row>
    <row r="19" spans="3:12" ht="37.5" customHeight="1" thickBot="1">
      <c r="C19" s="423">
        <v>41282</v>
      </c>
      <c r="D19" s="423" t="s">
        <v>1272</v>
      </c>
      <c r="E19" s="450" t="s">
        <v>1446</v>
      </c>
      <c r="F19" s="450"/>
      <c r="G19" s="450"/>
      <c r="H19" s="450"/>
      <c r="I19" s="450"/>
      <c r="J19" s="450"/>
      <c r="K19" s="449">
        <v>5.3</v>
      </c>
      <c r="L19" s="449"/>
    </row>
    <row r="20" spans="3:12" ht="37.5" customHeight="1" thickBot="1">
      <c r="C20" s="423">
        <v>41317</v>
      </c>
      <c r="D20" s="423" t="s">
        <v>1272</v>
      </c>
      <c r="E20" s="450" t="s">
        <v>1458</v>
      </c>
      <c r="F20" s="450"/>
      <c r="G20" s="450"/>
      <c r="H20" s="450"/>
      <c r="I20" s="450"/>
      <c r="J20" s="450"/>
      <c r="K20" s="449">
        <v>5.4</v>
      </c>
      <c r="L20" s="449"/>
    </row>
    <row r="21" spans="3:12" ht="37.5" customHeight="1" thickBot="1">
      <c r="C21" s="423">
        <v>41330</v>
      </c>
      <c r="D21" s="423" t="s">
        <v>1489</v>
      </c>
      <c r="E21" s="450" t="s">
        <v>1490</v>
      </c>
      <c r="F21" s="450"/>
      <c r="G21" s="450"/>
      <c r="H21" s="450"/>
      <c r="I21" s="450"/>
      <c r="J21" s="450"/>
      <c r="K21" s="449">
        <v>5.4</v>
      </c>
      <c r="L21" s="449"/>
    </row>
    <row r="22" spans="3:12" ht="37.5" customHeight="1" thickBot="1">
      <c r="C22" s="423">
        <v>41346</v>
      </c>
      <c r="D22" s="423" t="s">
        <v>1272</v>
      </c>
      <c r="E22" s="450" t="s">
        <v>1492</v>
      </c>
      <c r="F22" s="450"/>
      <c r="G22" s="450"/>
      <c r="H22" s="450"/>
      <c r="I22" s="450"/>
      <c r="J22" s="450"/>
      <c r="K22" s="449">
        <v>5.4</v>
      </c>
      <c r="L22" s="449"/>
    </row>
    <row r="23" spans="3:12" ht="37.5" customHeight="1" thickBot="1">
      <c r="C23" s="423">
        <v>41358</v>
      </c>
      <c r="D23" s="423" t="s">
        <v>1317</v>
      </c>
      <c r="E23" s="448" t="s">
        <v>1514</v>
      </c>
      <c r="F23" s="448"/>
      <c r="G23" s="448"/>
      <c r="H23" s="448"/>
      <c r="I23" s="448"/>
      <c r="J23" s="448"/>
      <c r="K23" s="451">
        <v>5.5</v>
      </c>
      <c r="L23" s="451"/>
    </row>
    <row r="24" spans="3:12" ht="15.75" thickBot="1">
      <c r="C24" s="423">
        <v>41360</v>
      </c>
      <c r="D24" s="423" t="s">
        <v>1515</v>
      </c>
      <c r="E24" s="450" t="s">
        <v>1516</v>
      </c>
      <c r="F24" s="450"/>
      <c r="G24" s="450"/>
      <c r="H24" s="450"/>
      <c r="I24" s="450"/>
      <c r="J24" s="450"/>
      <c r="K24" s="451">
        <v>5.6</v>
      </c>
      <c r="L24" s="451"/>
    </row>
    <row r="25" spans="3:12" ht="15.75" thickBot="1">
      <c r="C25" s="423">
        <v>41361</v>
      </c>
      <c r="D25" s="423" t="s">
        <v>1289</v>
      </c>
      <c r="E25" s="450" t="s">
        <v>1580</v>
      </c>
      <c r="F25" s="450"/>
      <c r="G25" s="450"/>
      <c r="H25" s="450"/>
      <c r="I25" s="450"/>
      <c r="J25" s="450"/>
      <c r="K25" s="451">
        <v>5.7</v>
      </c>
      <c r="L25" s="451"/>
    </row>
    <row r="26" spans="3:12" ht="15.75" thickBot="1">
      <c r="C26" s="423">
        <v>41376</v>
      </c>
      <c r="D26" s="423" t="s">
        <v>1489</v>
      </c>
      <c r="E26" s="450" t="s">
        <v>1522</v>
      </c>
      <c r="F26" s="450"/>
      <c r="G26" s="450"/>
      <c r="H26" s="450"/>
      <c r="I26" s="450"/>
      <c r="J26" s="450"/>
      <c r="K26" s="451">
        <v>5.8</v>
      </c>
      <c r="L26" s="451"/>
    </row>
    <row r="27" spans="3:12" ht="15.75" thickBot="1">
      <c r="C27" s="348" t="s">
        <v>1540</v>
      </c>
      <c r="D27" s="344" t="s">
        <v>1272</v>
      </c>
      <c r="E27" s="450" t="s">
        <v>1541</v>
      </c>
      <c r="F27" s="450"/>
      <c r="G27" s="450"/>
      <c r="H27" s="450"/>
      <c r="I27" s="450"/>
      <c r="J27" s="450"/>
      <c r="K27" s="451">
        <v>5.9</v>
      </c>
      <c r="L27" s="451"/>
    </row>
    <row r="28" spans="3:12" ht="45" customHeight="1" thickBot="1">
      <c r="C28" s="348">
        <v>41402</v>
      </c>
      <c r="D28" s="344" t="s">
        <v>1272</v>
      </c>
      <c r="E28" s="448" t="s">
        <v>1546</v>
      </c>
      <c r="F28" s="450"/>
      <c r="G28" s="450"/>
      <c r="H28" s="450"/>
      <c r="I28" s="450"/>
      <c r="J28" s="450"/>
      <c r="K28" s="451">
        <v>6</v>
      </c>
      <c r="L28" s="451"/>
    </row>
    <row r="29" spans="3:12" ht="45" customHeight="1" thickBot="1">
      <c r="C29" s="348" t="s">
        <v>1556</v>
      </c>
      <c r="D29" s="344" t="s">
        <v>1272</v>
      </c>
      <c r="E29" s="448" t="s">
        <v>1557</v>
      </c>
      <c r="F29" s="450"/>
      <c r="G29" s="450"/>
      <c r="H29" s="450"/>
      <c r="I29" s="450"/>
      <c r="J29" s="450"/>
      <c r="K29" s="451">
        <v>6.1</v>
      </c>
      <c r="L29" s="451"/>
    </row>
    <row r="30" spans="3:12" ht="15.75" thickBot="1">
      <c r="C30" s="348" t="s">
        <v>1561</v>
      </c>
      <c r="D30" s="344" t="s">
        <v>1562</v>
      </c>
      <c r="E30" s="424" t="s">
        <v>1563</v>
      </c>
      <c r="F30" s="424"/>
      <c r="G30" s="425"/>
      <c r="H30" s="426"/>
      <c r="I30" s="426"/>
      <c r="J30" s="427"/>
      <c r="K30" s="446" t="s">
        <v>1592</v>
      </c>
      <c r="L30" s="447"/>
    </row>
    <row r="31" spans="3:12" ht="15.75" thickBot="1">
      <c r="C31" s="348">
        <v>41460</v>
      </c>
      <c r="D31" s="344" t="s">
        <v>1515</v>
      </c>
      <c r="E31" s="424" t="s">
        <v>1566</v>
      </c>
      <c r="F31" s="425"/>
      <c r="G31" s="426"/>
      <c r="H31" s="426"/>
      <c r="I31" s="426"/>
      <c r="J31" s="427"/>
      <c r="K31" s="446" t="s">
        <v>1593</v>
      </c>
      <c r="L31" s="447"/>
    </row>
    <row r="32" spans="3:12" ht="15.75" thickBot="1">
      <c r="C32" s="372" t="s">
        <v>1591</v>
      </c>
      <c r="D32" s="344" t="s">
        <v>1562</v>
      </c>
      <c r="E32" s="443" t="s">
        <v>1594</v>
      </c>
      <c r="F32" s="444"/>
      <c r="G32" s="444"/>
      <c r="H32" s="444"/>
      <c r="I32" s="444"/>
      <c r="J32" s="445"/>
      <c r="K32" s="446" t="s">
        <v>1593</v>
      </c>
      <c r="L32" s="447"/>
    </row>
    <row r="33" spans="3:12" ht="15.75" thickBot="1">
      <c r="C33" s="372">
        <v>41656</v>
      </c>
      <c r="D33" s="344" t="s">
        <v>1289</v>
      </c>
      <c r="E33" s="443" t="s">
        <v>1618</v>
      </c>
      <c r="F33" s="444"/>
      <c r="G33" s="444"/>
      <c r="H33" s="444"/>
      <c r="I33" s="444"/>
      <c r="J33" s="445"/>
      <c r="K33" s="441">
        <v>6.3</v>
      </c>
      <c r="L33" s="442"/>
    </row>
    <row r="34" spans="3:12" ht="15.75" thickBot="1">
      <c r="C34" s="372">
        <v>41661</v>
      </c>
      <c r="D34" s="344" t="s">
        <v>1289</v>
      </c>
      <c r="E34" s="443" t="s">
        <v>1616</v>
      </c>
      <c r="F34" s="444"/>
      <c r="G34" s="444"/>
      <c r="H34" s="444"/>
      <c r="I34" s="444"/>
      <c r="J34" s="445"/>
      <c r="K34" s="441" t="s">
        <v>1617</v>
      </c>
      <c r="L34" s="442"/>
    </row>
  </sheetData>
  <mergeCells count="61">
    <mergeCell ref="K30:L30"/>
    <mergeCell ref="E17:J17"/>
    <mergeCell ref="K31:L31"/>
    <mergeCell ref="K19:L19"/>
    <mergeCell ref="K20:L20"/>
    <mergeCell ref="K21:L21"/>
    <mergeCell ref="E23:J23"/>
    <mergeCell ref="E24:J24"/>
    <mergeCell ref="K22:L22"/>
    <mergeCell ref="K23:L23"/>
    <mergeCell ref="K24:L24"/>
    <mergeCell ref="E29:J29"/>
    <mergeCell ref="K29:L29"/>
    <mergeCell ref="E28:J28"/>
    <mergeCell ref="K28:L28"/>
    <mergeCell ref="C2:L3"/>
    <mergeCell ref="K4:L4"/>
    <mergeCell ref="E4:J4"/>
    <mergeCell ref="E5:J5"/>
    <mergeCell ref="E6:J6"/>
    <mergeCell ref="K5:L5"/>
    <mergeCell ref="K6:L6"/>
    <mergeCell ref="K13:L13"/>
    <mergeCell ref="K7:L7"/>
    <mergeCell ref="K8:L8"/>
    <mergeCell ref="K9:L9"/>
    <mergeCell ref="E8:J8"/>
    <mergeCell ref="E9:J9"/>
    <mergeCell ref="E10:J10"/>
    <mergeCell ref="E11:J11"/>
    <mergeCell ref="E13:J13"/>
    <mergeCell ref="E12:J12"/>
    <mergeCell ref="E7:J7"/>
    <mergeCell ref="K10:L10"/>
    <mergeCell ref="K11:L11"/>
    <mergeCell ref="K12:L12"/>
    <mergeCell ref="E27:J27"/>
    <mergeCell ref="E26:J26"/>
    <mergeCell ref="K26:L26"/>
    <mergeCell ref="E19:J19"/>
    <mergeCell ref="E25:J25"/>
    <mergeCell ref="K25:L25"/>
    <mergeCell ref="K27:L27"/>
    <mergeCell ref="E20:J20"/>
    <mergeCell ref="E21:J21"/>
    <mergeCell ref="E22:J22"/>
    <mergeCell ref="E18:J18"/>
    <mergeCell ref="K14:L14"/>
    <mergeCell ref="K16:L16"/>
    <mergeCell ref="K17:L17"/>
    <mergeCell ref="K18:L18"/>
    <mergeCell ref="E14:J14"/>
    <mergeCell ref="E15:J15"/>
    <mergeCell ref="E16:J16"/>
    <mergeCell ref="K15:L15"/>
    <mergeCell ref="K34:L34"/>
    <mergeCell ref="E32:J32"/>
    <mergeCell ref="E33:J33"/>
    <mergeCell ref="E34:J34"/>
    <mergeCell ref="K32:L32"/>
    <mergeCell ref="K33:L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B2:O25"/>
  <sheetViews>
    <sheetView topLeftCell="A13" workbookViewId="0">
      <selection activeCell="E23" sqref="E23"/>
    </sheetView>
  </sheetViews>
  <sheetFormatPr defaultRowHeight="15"/>
  <cols>
    <col min="2" max="2" width="11.7109375" customWidth="1"/>
    <col min="6" max="6" width="9" customWidth="1"/>
    <col min="15" max="15" width="16.42578125" customWidth="1"/>
  </cols>
  <sheetData>
    <row r="2" spans="2:15" ht="21">
      <c r="B2" s="479" t="s">
        <v>1176</v>
      </c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  <c r="O2" s="479"/>
    </row>
    <row r="3" spans="2:15" ht="21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</row>
    <row r="4" spans="2:15">
      <c r="B4" t="s">
        <v>1311</v>
      </c>
    </row>
    <row r="5" spans="2:15">
      <c r="K5">
        <v>4</v>
      </c>
    </row>
    <row r="8" spans="2:15" ht="46.9" customHeight="1">
      <c r="B8" s="108" t="s">
        <v>1177</v>
      </c>
      <c r="C8" s="123" t="s">
        <v>1184</v>
      </c>
      <c r="D8" s="474" t="s">
        <v>1178</v>
      </c>
      <c r="E8" s="475"/>
      <c r="F8" s="463" t="s">
        <v>1181</v>
      </c>
      <c r="G8" s="464"/>
      <c r="H8" s="461" t="s">
        <v>1293</v>
      </c>
      <c r="I8" s="462"/>
      <c r="J8" s="463" t="s">
        <v>1305</v>
      </c>
      <c r="K8" s="464"/>
      <c r="L8" s="464"/>
      <c r="M8" s="464"/>
      <c r="N8" s="464"/>
      <c r="O8" s="462"/>
    </row>
    <row r="9" spans="2:15" ht="66.599999999999994" customHeight="1">
      <c r="B9" s="108" t="s">
        <v>1179</v>
      </c>
      <c r="C9" s="224" t="s">
        <v>1185</v>
      </c>
      <c r="D9" s="474" t="s">
        <v>1180</v>
      </c>
      <c r="E9" s="475"/>
      <c r="F9" s="472"/>
      <c r="G9" s="473"/>
      <c r="H9" s="461" t="s">
        <v>1182</v>
      </c>
      <c r="I9" s="462"/>
      <c r="J9" s="465" t="s">
        <v>1204</v>
      </c>
      <c r="K9" s="466"/>
      <c r="L9" s="466"/>
      <c r="M9" s="466"/>
      <c r="N9" s="466"/>
      <c r="O9" s="467"/>
    </row>
    <row r="10" spans="2:15" ht="30.2" customHeight="1">
      <c r="B10" s="108" t="s">
        <v>1298</v>
      </c>
      <c r="C10" s="224" t="s">
        <v>1185</v>
      </c>
      <c r="D10" s="477" t="s">
        <v>1307</v>
      </c>
      <c r="E10" s="478"/>
      <c r="F10" s="472" t="s">
        <v>1182</v>
      </c>
      <c r="G10" s="473"/>
      <c r="H10" s="461"/>
      <c r="I10" s="462"/>
      <c r="J10" s="468" t="s">
        <v>1304</v>
      </c>
      <c r="K10" s="469"/>
      <c r="L10" s="469"/>
      <c r="M10" s="469"/>
      <c r="N10" s="469"/>
      <c r="O10" s="470"/>
    </row>
    <row r="11" spans="2:15" ht="30.2" customHeight="1">
      <c r="B11" s="108" t="s">
        <v>1299</v>
      </c>
      <c r="C11" s="224" t="s">
        <v>1185</v>
      </c>
      <c r="D11" s="477" t="s">
        <v>1307</v>
      </c>
      <c r="E11" s="478"/>
      <c r="F11" s="472" t="s">
        <v>1182</v>
      </c>
      <c r="G11" s="473"/>
      <c r="H11" s="461"/>
      <c r="I11" s="462"/>
      <c r="J11" s="468" t="s">
        <v>1304</v>
      </c>
      <c r="K11" s="469"/>
      <c r="L11" s="469"/>
      <c r="M11" s="469"/>
      <c r="N11" s="469"/>
      <c r="O11" s="470"/>
    </row>
    <row r="12" spans="2:15" ht="61.15" customHeight="1">
      <c r="B12" s="108" t="s">
        <v>1297</v>
      </c>
      <c r="C12" s="224" t="s">
        <v>1303</v>
      </c>
      <c r="D12" s="477" t="s">
        <v>1308</v>
      </c>
      <c r="E12" s="478"/>
      <c r="F12" s="472"/>
      <c r="G12" s="473"/>
      <c r="H12" s="461" t="s">
        <v>1182</v>
      </c>
      <c r="I12" s="462"/>
      <c r="J12" s="468" t="s">
        <v>1306</v>
      </c>
      <c r="K12" s="469"/>
      <c r="L12" s="469"/>
      <c r="M12" s="469"/>
      <c r="N12" s="469"/>
      <c r="O12" s="470"/>
    </row>
    <row r="13" spans="2:15" ht="46.9" customHeight="1">
      <c r="B13" s="108" t="s">
        <v>1290</v>
      </c>
      <c r="C13" s="224" t="s">
        <v>1291</v>
      </c>
      <c r="D13" s="474" t="s">
        <v>1292</v>
      </c>
      <c r="E13" s="475"/>
      <c r="F13" s="472"/>
      <c r="G13" s="473"/>
      <c r="H13" s="461" t="s">
        <v>1182</v>
      </c>
      <c r="I13" s="462"/>
      <c r="J13" s="471" t="s">
        <v>1302</v>
      </c>
      <c r="K13" s="466"/>
      <c r="L13" s="466"/>
      <c r="M13" s="466"/>
      <c r="N13" s="466"/>
      <c r="O13" s="467"/>
    </row>
    <row r="14" spans="2:15" ht="45" customHeight="1">
      <c r="B14" s="108" t="s">
        <v>1309</v>
      </c>
      <c r="C14" s="224" t="s">
        <v>1291</v>
      </c>
      <c r="D14" s="477" t="s">
        <v>1307</v>
      </c>
      <c r="E14" s="478"/>
      <c r="F14" s="472"/>
      <c r="G14" s="473"/>
      <c r="H14" s="461" t="s">
        <v>1182</v>
      </c>
      <c r="I14" s="462"/>
      <c r="J14" s="468" t="s">
        <v>1310</v>
      </c>
      <c r="K14" s="469"/>
      <c r="L14" s="469"/>
      <c r="M14" s="469"/>
      <c r="N14" s="469"/>
      <c r="O14" s="470"/>
    </row>
    <row r="15" spans="2:15" ht="45" customHeight="1">
      <c r="B15" s="306" t="s">
        <v>1313</v>
      </c>
      <c r="C15" s="408" t="s">
        <v>1312</v>
      </c>
      <c r="D15" s="477"/>
      <c r="E15" s="478"/>
      <c r="F15" s="472"/>
      <c r="G15" s="473"/>
      <c r="H15" s="461"/>
      <c r="I15" s="462"/>
      <c r="J15" s="468" t="s">
        <v>1314</v>
      </c>
      <c r="K15" s="469"/>
      <c r="L15" s="469"/>
      <c r="M15" s="469"/>
      <c r="N15" s="469"/>
      <c r="O15" s="470"/>
    </row>
    <row r="16" spans="2:15">
      <c r="B16" s="369" t="s">
        <v>1561</v>
      </c>
      <c r="C16" s="408" t="s">
        <v>805</v>
      </c>
      <c r="D16" s="474" t="s">
        <v>1562</v>
      </c>
      <c r="E16" s="475"/>
      <c r="F16" s="472" t="s">
        <v>1182</v>
      </c>
      <c r="G16" s="473"/>
      <c r="H16" s="461" t="s">
        <v>1564</v>
      </c>
      <c r="I16" s="462"/>
      <c r="J16" s="468" t="s">
        <v>1565</v>
      </c>
      <c r="K16" s="469"/>
      <c r="L16" s="469"/>
      <c r="M16" s="469"/>
      <c r="N16" s="469"/>
      <c r="O16" s="470"/>
    </row>
    <row r="17" spans="2:15">
      <c r="B17" s="306">
        <v>41656</v>
      </c>
      <c r="C17" s="408" t="s">
        <v>1603</v>
      </c>
      <c r="D17" s="472" t="s">
        <v>1289</v>
      </c>
      <c r="E17" s="476"/>
      <c r="F17" s="472" t="s">
        <v>1182</v>
      </c>
      <c r="G17" s="473"/>
      <c r="H17" s="461" t="s">
        <v>1182</v>
      </c>
      <c r="I17" s="462"/>
      <c r="J17" s="471" t="s">
        <v>1302</v>
      </c>
      <c r="K17" s="466"/>
      <c r="L17" s="466"/>
      <c r="M17" s="466"/>
      <c r="N17" s="466"/>
      <c r="O17" s="467"/>
    </row>
    <row r="18" spans="2:15">
      <c r="B18" s="108"/>
      <c r="C18" s="224"/>
      <c r="D18" s="472"/>
      <c r="E18" s="476"/>
      <c r="F18" s="472"/>
      <c r="G18" s="473"/>
      <c r="H18" s="461"/>
      <c r="I18" s="462"/>
      <c r="J18" s="468"/>
      <c r="K18" s="469"/>
      <c r="L18" s="469"/>
      <c r="M18" s="469"/>
      <c r="N18" s="469"/>
      <c r="O18" s="470"/>
    </row>
    <row r="19" spans="2:15">
      <c r="B19" s="124"/>
      <c r="C19" s="224"/>
      <c r="D19" s="472"/>
      <c r="E19" s="476"/>
      <c r="F19" s="472"/>
      <c r="G19" s="473"/>
      <c r="H19" s="461"/>
      <c r="I19" s="462"/>
      <c r="J19" s="468"/>
      <c r="K19" s="469"/>
      <c r="L19" s="469"/>
      <c r="M19" s="469"/>
      <c r="N19" s="469"/>
      <c r="O19" s="470"/>
    </row>
    <row r="20" spans="2:15">
      <c r="B20" s="124"/>
      <c r="C20" s="224"/>
      <c r="D20" s="472"/>
      <c r="E20" s="476"/>
      <c r="F20" s="472"/>
      <c r="G20" s="473"/>
      <c r="H20" s="461"/>
      <c r="I20" s="462"/>
      <c r="J20" s="468"/>
      <c r="K20" s="469"/>
      <c r="L20" s="469"/>
      <c r="M20" s="469"/>
      <c r="N20" s="469"/>
      <c r="O20" s="470"/>
    </row>
    <row r="21" spans="2:15">
      <c r="B21" s="124"/>
      <c r="C21" s="224"/>
      <c r="D21" s="472"/>
      <c r="E21" s="476"/>
      <c r="F21" s="472"/>
      <c r="G21" s="473"/>
      <c r="H21" s="461"/>
      <c r="I21" s="462"/>
      <c r="J21" s="468"/>
      <c r="K21" s="469"/>
      <c r="L21" s="469"/>
      <c r="M21" s="469"/>
      <c r="N21" s="469"/>
      <c r="O21" s="470"/>
    </row>
    <row r="25" spans="2:15">
      <c r="E25" t="s">
        <v>1580</v>
      </c>
    </row>
  </sheetData>
  <mergeCells count="57">
    <mergeCell ref="B2:O2"/>
    <mergeCell ref="F8:G8"/>
    <mergeCell ref="F9:G9"/>
    <mergeCell ref="H8:I8"/>
    <mergeCell ref="D8:E8"/>
    <mergeCell ref="D9:E9"/>
    <mergeCell ref="D10:E10"/>
    <mergeCell ref="D11:E11"/>
    <mergeCell ref="D12:E12"/>
    <mergeCell ref="F21:G21"/>
    <mergeCell ref="D19:E19"/>
    <mergeCell ref="D20:E20"/>
    <mergeCell ref="D21:E21"/>
    <mergeCell ref="F10:G10"/>
    <mergeCell ref="F11:G11"/>
    <mergeCell ref="F12:G12"/>
    <mergeCell ref="F13:G13"/>
    <mergeCell ref="F14:G14"/>
    <mergeCell ref="F15:G15"/>
    <mergeCell ref="D13:E13"/>
    <mergeCell ref="D14:E14"/>
    <mergeCell ref="D15:E15"/>
    <mergeCell ref="D16:E16"/>
    <mergeCell ref="D17:E17"/>
    <mergeCell ref="D18:E18"/>
    <mergeCell ref="H15:I15"/>
    <mergeCell ref="H16:I16"/>
    <mergeCell ref="H17:I17"/>
    <mergeCell ref="J20:O20"/>
    <mergeCell ref="F16:G16"/>
    <mergeCell ref="F17:G17"/>
    <mergeCell ref="F18:G18"/>
    <mergeCell ref="F19:G19"/>
    <mergeCell ref="F20:G20"/>
    <mergeCell ref="H18:I18"/>
    <mergeCell ref="H19:I19"/>
    <mergeCell ref="H20:I20"/>
    <mergeCell ref="J16:O16"/>
    <mergeCell ref="J17:O17"/>
    <mergeCell ref="J18:O18"/>
    <mergeCell ref="J19:O19"/>
    <mergeCell ref="H21:I21"/>
    <mergeCell ref="J8:O8"/>
    <mergeCell ref="J9:O9"/>
    <mergeCell ref="J10:O10"/>
    <mergeCell ref="J11:O11"/>
    <mergeCell ref="J12:O12"/>
    <mergeCell ref="J13:O13"/>
    <mergeCell ref="H9:I9"/>
    <mergeCell ref="H10:I10"/>
    <mergeCell ref="H11:I11"/>
    <mergeCell ref="H12:I12"/>
    <mergeCell ref="H13:I13"/>
    <mergeCell ref="H14:I14"/>
    <mergeCell ref="J21:O21"/>
    <mergeCell ref="J14:O14"/>
    <mergeCell ref="J15:O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6" tint="0.39997558519241921"/>
  </sheetPr>
  <dimension ref="A1:Y64"/>
  <sheetViews>
    <sheetView topLeftCell="M1" zoomScale="71" zoomScaleNormal="71" workbookViewId="0">
      <selection sqref="A1:U51"/>
    </sheetView>
  </sheetViews>
  <sheetFormatPr defaultColWidth="9" defaultRowHeight="12"/>
  <cols>
    <col min="1" max="1" width="7.85546875" style="2" bestFit="1" customWidth="1"/>
    <col min="2" max="2" width="18" style="2" bestFit="1" customWidth="1"/>
    <col min="3" max="3" width="17" style="2" bestFit="1" customWidth="1"/>
    <col min="4" max="4" width="15.140625" style="2" bestFit="1" customWidth="1"/>
    <col min="5" max="5" width="49.85546875" style="2" bestFit="1" customWidth="1"/>
    <col min="6" max="6" width="29.7109375" style="232" bestFit="1" customWidth="1"/>
    <col min="7" max="7" width="26.42578125" style="2" customWidth="1"/>
    <col min="8" max="8" width="6.85546875" style="2" customWidth="1"/>
    <col min="9" max="9" width="15.140625" style="2" customWidth="1"/>
    <col min="10" max="10" width="10" style="2" customWidth="1"/>
    <col min="11" max="11" width="16" style="2" bestFit="1" customWidth="1"/>
    <col min="12" max="12" width="13" style="2" customWidth="1"/>
    <col min="13" max="13" width="19.5703125" style="2" customWidth="1"/>
    <col min="14" max="14" width="15.42578125" style="131" customWidth="1"/>
    <col min="15" max="15" width="14.42578125" style="130" customWidth="1"/>
    <col min="16" max="16" width="14" style="130" customWidth="1"/>
    <col min="17" max="17" width="23" style="2" bestFit="1" customWidth="1"/>
    <col min="18" max="18" width="34.42578125" style="130" customWidth="1"/>
    <col min="19" max="19" width="15.42578125" style="2" customWidth="1"/>
    <col min="20" max="20" width="14.140625" style="2" hidden="1" customWidth="1"/>
    <col min="21" max="21" width="47.5703125" style="317" bestFit="1" customWidth="1"/>
    <col min="22" max="22" width="64.7109375" style="317" bestFit="1" customWidth="1"/>
    <col min="23" max="23" width="14.85546875" style="317" hidden="1" customWidth="1"/>
    <col min="24" max="24" width="24.28515625" style="2" hidden="1" customWidth="1"/>
    <col min="25" max="25" width="23" style="2" hidden="1" customWidth="1"/>
    <col min="26" max="16384" width="9" style="2"/>
  </cols>
  <sheetData>
    <row r="1" spans="1:25">
      <c r="A1" s="73" t="s">
        <v>0</v>
      </c>
      <c r="B1" s="73" t="s">
        <v>4</v>
      </c>
      <c r="C1" s="73" t="s">
        <v>488</v>
      </c>
      <c r="D1" s="73" t="s">
        <v>489</v>
      </c>
      <c r="E1" s="73" t="s">
        <v>490</v>
      </c>
      <c r="F1" s="74" t="s">
        <v>491</v>
      </c>
      <c r="G1" s="73" t="s">
        <v>492</v>
      </c>
      <c r="H1" s="73" t="s">
        <v>7</v>
      </c>
      <c r="I1" s="75" t="s">
        <v>493</v>
      </c>
      <c r="J1" s="75" t="s">
        <v>494</v>
      </c>
      <c r="K1" s="74" t="s">
        <v>495</v>
      </c>
      <c r="L1" s="74" t="s">
        <v>496</v>
      </c>
      <c r="M1" s="74" t="s">
        <v>497</v>
      </c>
      <c r="N1" s="482" t="s">
        <v>1205</v>
      </c>
      <c r="O1" s="482"/>
      <c r="P1" s="482"/>
      <c r="Q1" s="74" t="s">
        <v>1597</v>
      </c>
      <c r="R1" s="74" t="s">
        <v>1263</v>
      </c>
      <c r="S1" s="74" t="s">
        <v>1264</v>
      </c>
      <c r="T1" s="379" t="s">
        <v>1265</v>
      </c>
      <c r="U1" s="74" t="s">
        <v>1596</v>
      </c>
    </row>
    <row r="2" spans="1:25">
      <c r="A2" s="67" t="s">
        <v>24</v>
      </c>
      <c r="B2" s="66" t="s">
        <v>118</v>
      </c>
      <c r="C2" s="62" t="s">
        <v>504</v>
      </c>
      <c r="D2" s="62" t="s">
        <v>505</v>
      </c>
      <c r="E2" s="202">
        <v>290102819</v>
      </c>
      <c r="F2" s="229" t="s">
        <v>1605</v>
      </c>
      <c r="G2" s="76" t="s">
        <v>502</v>
      </c>
      <c r="H2" s="76" t="s">
        <v>498</v>
      </c>
      <c r="I2" s="66" t="s">
        <v>499</v>
      </c>
      <c r="J2" s="67" t="s">
        <v>503</v>
      </c>
      <c r="K2" s="64">
        <v>40817</v>
      </c>
      <c r="L2" s="64">
        <v>42369</v>
      </c>
      <c r="M2" s="381">
        <v>41820</v>
      </c>
      <c r="N2" s="132"/>
      <c r="O2" s="133"/>
      <c r="P2" s="134"/>
      <c r="Q2" s="198" t="str">
        <f ca="1">Y2</f>
        <v>Less Than a Year</v>
      </c>
      <c r="R2" s="378">
        <f ca="1">IFERROR(DAYS360(TODAY(),IF(M2&lt;&gt;"Not set",M2,K2)),"N/A")</f>
        <v>153</v>
      </c>
      <c r="S2" s="287">
        <f t="shared" ref="S2:S51" ca="1" si="0">R2/365</f>
        <v>0.41917808219178082</v>
      </c>
      <c r="T2" s="261" t="str">
        <f t="shared" ref="T2:T51" ca="1" si="1">IF(DAYS360(TODAY(),$L2)&lt;=0,"EOL!",IF(TODAY()+365&lt;=$L2,"More than a Year","Less Than a Year"))</f>
        <v>More than a Year</v>
      </c>
      <c r="U2" s="255"/>
      <c r="W2" s="373" t="str">
        <f ca="1">IF(DAYS360(TODAY(),IF($M2&lt;&gt;"Not Set",M2,K2))&lt;=0,"Expired",IF(TODAY()+365&lt;=IF($M2&lt;&gt;"Not Set",M2,K2),"More than a Year","Less Than a Year"))</f>
        <v>Less Than a Year</v>
      </c>
      <c r="X2" s="2" t="str">
        <f ca="1">IF(W2="Expired",IF(L2="Not set","Waiting for  contract signoff","Expired"),W2)</f>
        <v>Less Than a Year</v>
      </c>
      <c r="Y2" s="2" t="str">
        <f ca="1">IF(U2="Decommissioned","Decommissioned",X2)</f>
        <v>Less Than a Year</v>
      </c>
    </row>
    <row r="3" spans="1:25">
      <c r="A3" s="66" t="s">
        <v>24</v>
      </c>
      <c r="B3" s="66" t="s">
        <v>512</v>
      </c>
      <c r="C3" s="62" t="s">
        <v>506</v>
      </c>
      <c r="D3" s="62" t="s">
        <v>1423</v>
      </c>
      <c r="E3" s="202">
        <v>290102838</v>
      </c>
      <c r="F3" s="229" t="s">
        <v>1605</v>
      </c>
      <c r="G3" s="76" t="s">
        <v>502</v>
      </c>
      <c r="H3" s="76" t="s">
        <v>498</v>
      </c>
      <c r="I3" s="66" t="s">
        <v>318</v>
      </c>
      <c r="J3" s="66" t="s">
        <v>507</v>
      </c>
      <c r="K3" s="64">
        <v>40826</v>
      </c>
      <c r="L3" s="63">
        <v>42369</v>
      </c>
      <c r="M3" s="63">
        <v>41820</v>
      </c>
      <c r="N3" s="132"/>
      <c r="O3" s="133"/>
      <c r="P3" s="134"/>
      <c r="Q3" s="373" t="str">
        <f t="shared" ref="Q3:Q51" ca="1" si="2">Y3</f>
        <v>Less Than a Year</v>
      </c>
      <c r="R3" s="378">
        <f t="shared" ref="R3:R40" ca="1" si="3">IFERROR(DAYS360(TODAY(),IF(M3&lt;&gt;"Not set",M3,K3)),"N/A")</f>
        <v>153</v>
      </c>
      <c r="S3" s="287">
        <f t="shared" ca="1" si="0"/>
        <v>0.41917808219178082</v>
      </c>
      <c r="T3" s="261" t="str">
        <f t="shared" ca="1" si="1"/>
        <v>More than a Year</v>
      </c>
      <c r="U3" s="255"/>
      <c r="W3" s="373" t="str">
        <f t="shared" ref="W3:W51" ca="1" si="4">IF(DAYS360(TODAY(),IF($M3&lt;&gt;"Not Set",M3,K3))&lt;=0,"Expired",IF(TODAY()+365&lt;=IF($M3&lt;&gt;"Not Set",M3,K3),"More than a Year","Less Than a Year"))</f>
        <v>Less Than a Year</v>
      </c>
      <c r="X3" s="2" t="str">
        <f t="shared" ref="X3:X51" ca="1" si="5">IF(W3="Expired",IF(L3="Not set","Waiting for  contract signoff","Expired"),W3)</f>
        <v>Less Than a Year</v>
      </c>
      <c r="Y3" s="2" t="str">
        <f t="shared" ref="Y3:Y51" ca="1" si="6">IF(U3="Decommissioned","Decommissioned",X3)</f>
        <v>Less Than a Year</v>
      </c>
    </row>
    <row r="4" spans="1:25">
      <c r="A4" s="67" t="s">
        <v>24</v>
      </c>
      <c r="B4" s="66" t="s">
        <v>118</v>
      </c>
      <c r="C4" s="62" t="s">
        <v>508</v>
      </c>
      <c r="D4" s="62" t="s">
        <v>509</v>
      </c>
      <c r="E4" s="202">
        <v>290102839</v>
      </c>
      <c r="F4" s="229" t="s">
        <v>1605</v>
      </c>
      <c r="G4" s="76" t="s">
        <v>502</v>
      </c>
      <c r="H4" s="76" t="s">
        <v>498</v>
      </c>
      <c r="I4" s="66" t="s">
        <v>318</v>
      </c>
      <c r="J4" s="66" t="s">
        <v>507</v>
      </c>
      <c r="K4" s="64">
        <v>40817</v>
      </c>
      <c r="L4" s="64">
        <v>42369</v>
      </c>
      <c r="M4" s="381">
        <v>41820</v>
      </c>
      <c r="N4" s="132"/>
      <c r="O4" s="133"/>
      <c r="P4" s="134"/>
      <c r="Q4" s="373" t="str">
        <f t="shared" ca="1" si="2"/>
        <v>Less Than a Year</v>
      </c>
      <c r="R4" s="378">
        <f t="shared" ca="1" si="3"/>
        <v>153</v>
      </c>
      <c r="S4" s="287">
        <f t="shared" ca="1" si="0"/>
        <v>0.41917808219178082</v>
      </c>
      <c r="T4" s="261" t="str">
        <f t="shared" ca="1" si="1"/>
        <v>More than a Year</v>
      </c>
      <c r="U4" s="255"/>
      <c r="W4" s="373" t="str">
        <f t="shared" ca="1" si="4"/>
        <v>Less Than a Year</v>
      </c>
      <c r="X4" s="2" t="str">
        <f t="shared" ca="1" si="5"/>
        <v>Less Than a Year</v>
      </c>
      <c r="Y4" s="2" t="str">
        <f t="shared" ca="1" si="6"/>
        <v>Less Than a Year</v>
      </c>
    </row>
    <row r="5" spans="1:25">
      <c r="A5" s="66" t="s">
        <v>24</v>
      </c>
      <c r="B5" s="66" t="s">
        <v>512</v>
      </c>
      <c r="C5" s="62" t="s">
        <v>1203</v>
      </c>
      <c r="D5" s="61" t="s">
        <v>513</v>
      </c>
      <c r="E5" s="202">
        <v>290103336</v>
      </c>
      <c r="F5" s="229" t="s">
        <v>1605</v>
      </c>
      <c r="G5" s="76" t="s">
        <v>510</v>
      </c>
      <c r="H5" s="76" t="s">
        <v>498</v>
      </c>
      <c r="I5" s="66" t="s">
        <v>524</v>
      </c>
      <c r="J5" s="66" t="s">
        <v>500</v>
      </c>
      <c r="K5" s="64">
        <v>4</v>
      </c>
      <c r="L5" s="64">
        <v>43008</v>
      </c>
      <c r="M5" s="64">
        <v>41820</v>
      </c>
      <c r="N5" s="132"/>
      <c r="O5" s="133"/>
      <c r="P5" s="134"/>
      <c r="Q5" s="373" t="str">
        <f t="shared" ca="1" si="2"/>
        <v>Less Than a Year</v>
      </c>
      <c r="R5" s="378">
        <f t="shared" ca="1" si="3"/>
        <v>153</v>
      </c>
      <c r="S5" s="287">
        <f t="shared" ca="1" si="0"/>
        <v>0.41917808219178082</v>
      </c>
      <c r="T5" s="261" t="str">
        <f t="shared" ca="1" si="1"/>
        <v>More than a Year</v>
      </c>
      <c r="U5" s="380"/>
      <c r="W5" s="373" t="str">
        <f t="shared" ca="1" si="4"/>
        <v>Less Than a Year</v>
      </c>
      <c r="X5" s="2" t="str">
        <f t="shared" ca="1" si="5"/>
        <v>Less Than a Year</v>
      </c>
      <c r="Y5" s="2" t="str">
        <f t="shared" ca="1" si="6"/>
        <v>Less Than a Year</v>
      </c>
    </row>
    <row r="6" spans="1:25">
      <c r="A6" s="66" t="s">
        <v>24</v>
      </c>
      <c r="B6" s="66" t="s">
        <v>118</v>
      </c>
      <c r="C6" s="62" t="s">
        <v>514</v>
      </c>
      <c r="D6" s="61" t="s">
        <v>515</v>
      </c>
      <c r="E6" s="202">
        <v>290103452</v>
      </c>
      <c r="F6" s="229" t="s">
        <v>1605</v>
      </c>
      <c r="G6" s="76" t="s">
        <v>510</v>
      </c>
      <c r="H6" s="76" t="s">
        <v>498</v>
      </c>
      <c r="I6" s="66" t="s">
        <v>516</v>
      </c>
      <c r="J6" s="66" t="s">
        <v>517</v>
      </c>
      <c r="K6" s="64">
        <v>41274</v>
      </c>
      <c r="L6" s="64">
        <v>43008</v>
      </c>
      <c r="M6" s="64">
        <v>41820</v>
      </c>
      <c r="N6" s="132"/>
      <c r="O6" s="135"/>
      <c r="P6" s="134"/>
      <c r="Q6" s="373" t="str">
        <f t="shared" ca="1" si="2"/>
        <v>Less Than a Year</v>
      </c>
      <c r="R6" s="378">
        <f t="shared" ca="1" si="3"/>
        <v>153</v>
      </c>
      <c r="S6" s="287">
        <f t="shared" ca="1" si="0"/>
        <v>0.41917808219178082</v>
      </c>
      <c r="T6" s="261" t="str">
        <f t="shared" ca="1" si="1"/>
        <v>More than a Year</v>
      </c>
      <c r="U6" s="380"/>
      <c r="W6" s="373" t="str">
        <f t="shared" ca="1" si="4"/>
        <v>Less Than a Year</v>
      </c>
      <c r="X6" s="2" t="str">
        <f t="shared" ca="1" si="5"/>
        <v>Less Than a Year</v>
      </c>
      <c r="Y6" s="2" t="str">
        <f t="shared" ca="1" si="6"/>
        <v>Less Than a Year</v>
      </c>
    </row>
    <row r="7" spans="1:25">
      <c r="A7" s="66" t="s">
        <v>24</v>
      </c>
      <c r="B7" s="66" t="s">
        <v>118</v>
      </c>
      <c r="C7" s="62" t="s">
        <v>1190</v>
      </c>
      <c r="D7" s="61" t="s">
        <v>518</v>
      </c>
      <c r="E7" s="202">
        <v>290103471</v>
      </c>
      <c r="F7" s="229" t="s">
        <v>1605</v>
      </c>
      <c r="G7" s="76" t="s">
        <v>510</v>
      </c>
      <c r="H7" s="76" t="s">
        <v>498</v>
      </c>
      <c r="I7" s="66" t="s">
        <v>519</v>
      </c>
      <c r="J7" s="66" t="s">
        <v>517</v>
      </c>
      <c r="K7" s="64">
        <v>41274</v>
      </c>
      <c r="L7" s="64">
        <v>43008</v>
      </c>
      <c r="M7" s="64">
        <v>41820</v>
      </c>
      <c r="N7" s="132"/>
      <c r="O7" s="135"/>
      <c r="P7" s="134"/>
      <c r="Q7" s="373" t="str">
        <f t="shared" ca="1" si="2"/>
        <v>Less Than a Year</v>
      </c>
      <c r="R7" s="378">
        <f t="shared" ca="1" si="3"/>
        <v>153</v>
      </c>
      <c r="S7" s="287">
        <f t="shared" ca="1" si="0"/>
        <v>0.41917808219178082</v>
      </c>
      <c r="T7" s="261" t="str">
        <f t="shared" ca="1" si="1"/>
        <v>More than a Year</v>
      </c>
      <c r="U7" s="380"/>
      <c r="W7" s="373" t="str">
        <f t="shared" ca="1" si="4"/>
        <v>Less Than a Year</v>
      </c>
      <c r="X7" s="2" t="str">
        <f t="shared" ca="1" si="5"/>
        <v>Less Than a Year</v>
      </c>
      <c r="Y7" s="2" t="str">
        <f t="shared" ca="1" si="6"/>
        <v>Less Than a Year</v>
      </c>
    </row>
    <row r="8" spans="1:25">
      <c r="A8" s="66" t="s">
        <v>62</v>
      </c>
      <c r="B8" s="66" t="s">
        <v>520</v>
      </c>
      <c r="C8" s="62" t="s">
        <v>1191</v>
      </c>
      <c r="D8" s="61" t="s">
        <v>521</v>
      </c>
      <c r="E8" s="202">
        <v>290103544</v>
      </c>
      <c r="F8" s="229" t="s">
        <v>1605</v>
      </c>
      <c r="G8" s="76" t="s">
        <v>510</v>
      </c>
      <c r="H8" s="76" t="s">
        <v>498</v>
      </c>
      <c r="I8" s="66" t="s">
        <v>522</v>
      </c>
      <c r="J8" s="66" t="s">
        <v>517</v>
      </c>
      <c r="K8" s="64">
        <v>41274</v>
      </c>
      <c r="L8" s="64">
        <v>43008</v>
      </c>
      <c r="M8" s="381">
        <v>41820</v>
      </c>
      <c r="N8" s="132"/>
      <c r="O8" s="135"/>
      <c r="P8" s="134"/>
      <c r="Q8" s="373" t="str">
        <f t="shared" ca="1" si="2"/>
        <v>Less Than a Year</v>
      </c>
      <c r="R8" s="378">
        <f t="shared" ca="1" si="3"/>
        <v>153</v>
      </c>
      <c r="S8" s="287">
        <f t="shared" ca="1" si="0"/>
        <v>0.41917808219178082</v>
      </c>
      <c r="T8" s="261" t="str">
        <f t="shared" ca="1" si="1"/>
        <v>More than a Year</v>
      </c>
      <c r="U8" s="380"/>
      <c r="W8" s="373" t="str">
        <f t="shared" ca="1" si="4"/>
        <v>Less Than a Year</v>
      </c>
      <c r="X8" s="2" t="str">
        <f t="shared" ca="1" si="5"/>
        <v>Less Than a Year</v>
      </c>
      <c r="Y8" s="2" t="str">
        <f t="shared" ca="1" si="6"/>
        <v>Less Than a Year</v>
      </c>
    </row>
    <row r="9" spans="1:25">
      <c r="A9" s="66" t="s">
        <v>62</v>
      </c>
      <c r="B9" s="66" t="s">
        <v>520</v>
      </c>
      <c r="C9" s="62" t="s">
        <v>1192</v>
      </c>
      <c r="D9" s="61" t="s">
        <v>523</v>
      </c>
      <c r="E9" s="202">
        <v>290103550</v>
      </c>
      <c r="F9" s="229" t="s">
        <v>1605</v>
      </c>
      <c r="G9" s="76" t="s">
        <v>510</v>
      </c>
      <c r="H9" s="76" t="s">
        <v>498</v>
      </c>
      <c r="I9" s="66" t="s">
        <v>524</v>
      </c>
      <c r="J9" s="66" t="s">
        <v>503</v>
      </c>
      <c r="K9" s="64">
        <v>41274</v>
      </c>
      <c r="L9" s="64">
        <v>43008</v>
      </c>
      <c r="M9" s="381">
        <v>41820</v>
      </c>
      <c r="N9" s="132"/>
      <c r="O9" s="135"/>
      <c r="P9" s="134"/>
      <c r="Q9" s="373" t="str">
        <f t="shared" ca="1" si="2"/>
        <v>Less Than a Year</v>
      </c>
      <c r="R9" s="378">
        <f t="shared" ca="1" si="3"/>
        <v>153</v>
      </c>
      <c r="S9" s="287">
        <f t="shared" ca="1" si="0"/>
        <v>0.41917808219178082</v>
      </c>
      <c r="T9" s="261" t="str">
        <f t="shared" ca="1" si="1"/>
        <v>More than a Year</v>
      </c>
      <c r="U9" s="380"/>
      <c r="W9" s="373" t="str">
        <f t="shared" ca="1" si="4"/>
        <v>Less Than a Year</v>
      </c>
      <c r="X9" s="2" t="str">
        <f t="shared" ca="1" si="5"/>
        <v>Less Than a Year</v>
      </c>
      <c r="Y9" s="2" t="str">
        <f t="shared" ca="1" si="6"/>
        <v>Less Than a Year</v>
      </c>
    </row>
    <row r="10" spans="1:25">
      <c r="A10" s="76" t="s">
        <v>62</v>
      </c>
      <c r="B10" s="67" t="s">
        <v>520</v>
      </c>
      <c r="C10" s="77" t="s">
        <v>1193</v>
      </c>
      <c r="D10" s="77" t="s">
        <v>525</v>
      </c>
      <c r="E10" s="202">
        <v>290103564</v>
      </c>
      <c r="F10" s="229" t="s">
        <v>1605</v>
      </c>
      <c r="G10" s="76" t="s">
        <v>510</v>
      </c>
      <c r="H10" s="76" t="s">
        <v>498</v>
      </c>
      <c r="I10" s="66" t="s">
        <v>499</v>
      </c>
      <c r="J10" s="66" t="s">
        <v>503</v>
      </c>
      <c r="K10" s="64">
        <v>41274</v>
      </c>
      <c r="L10" s="64">
        <v>43008</v>
      </c>
      <c r="M10" s="381">
        <v>41820</v>
      </c>
      <c r="N10" s="132"/>
      <c r="O10" s="135"/>
      <c r="P10" s="134"/>
      <c r="Q10" s="373" t="str">
        <f t="shared" ca="1" si="2"/>
        <v>Less Than a Year</v>
      </c>
      <c r="R10" s="378">
        <f t="shared" ca="1" si="3"/>
        <v>153</v>
      </c>
      <c r="S10" s="287">
        <f t="shared" ca="1" si="0"/>
        <v>0.41917808219178082</v>
      </c>
      <c r="T10" s="261" t="str">
        <f t="shared" ca="1" si="1"/>
        <v>More than a Year</v>
      </c>
      <c r="U10" s="380"/>
      <c r="W10" s="373" t="str">
        <f t="shared" ca="1" si="4"/>
        <v>Less Than a Year</v>
      </c>
      <c r="X10" s="2" t="str">
        <f t="shared" ca="1" si="5"/>
        <v>Less Than a Year</v>
      </c>
      <c r="Y10" s="2" t="str">
        <f t="shared" ca="1" si="6"/>
        <v>Less Than a Year</v>
      </c>
    </row>
    <row r="11" spans="1:25">
      <c r="A11" s="66" t="s">
        <v>24</v>
      </c>
      <c r="B11" s="66" t="s">
        <v>118</v>
      </c>
      <c r="C11" s="62" t="s">
        <v>1194</v>
      </c>
      <c r="D11" s="61" t="s">
        <v>526</v>
      </c>
      <c r="E11" s="202">
        <v>290103720</v>
      </c>
      <c r="F11" s="229" t="s">
        <v>1605</v>
      </c>
      <c r="G11" s="76" t="s">
        <v>510</v>
      </c>
      <c r="H11" s="76" t="s">
        <v>498</v>
      </c>
      <c r="I11" s="66" t="s">
        <v>516</v>
      </c>
      <c r="J11" s="66" t="s">
        <v>517</v>
      </c>
      <c r="K11" s="64">
        <v>41099</v>
      </c>
      <c r="L11" s="64">
        <v>43008</v>
      </c>
      <c r="M11" s="64">
        <v>41820</v>
      </c>
      <c r="N11" s="132"/>
      <c r="O11" s="135"/>
      <c r="P11" s="134"/>
      <c r="Q11" s="373" t="str">
        <f t="shared" ca="1" si="2"/>
        <v>Less Than a Year</v>
      </c>
      <c r="R11" s="378">
        <f t="shared" ca="1" si="3"/>
        <v>153</v>
      </c>
      <c r="S11" s="287">
        <f t="shared" ca="1" si="0"/>
        <v>0.41917808219178082</v>
      </c>
      <c r="T11" s="261" t="str">
        <f t="shared" ca="1" si="1"/>
        <v>More than a Year</v>
      </c>
      <c r="U11" s="380"/>
      <c r="W11" s="373" t="str">
        <f t="shared" ca="1" si="4"/>
        <v>Less Than a Year</v>
      </c>
      <c r="X11" s="2" t="str">
        <f t="shared" ca="1" si="5"/>
        <v>Less Than a Year</v>
      </c>
      <c r="Y11" s="2" t="str">
        <f t="shared" ca="1" si="6"/>
        <v>Less Than a Year</v>
      </c>
    </row>
    <row r="12" spans="1:25">
      <c r="A12" s="66" t="s">
        <v>62</v>
      </c>
      <c r="B12" s="66" t="s">
        <v>520</v>
      </c>
      <c r="C12" s="62" t="s">
        <v>1195</v>
      </c>
      <c r="D12" s="61" t="s">
        <v>527</v>
      </c>
      <c r="E12" s="202">
        <v>290103810</v>
      </c>
      <c r="F12" s="229" t="s">
        <v>1605</v>
      </c>
      <c r="G12" s="76"/>
      <c r="H12" s="76" t="s">
        <v>498</v>
      </c>
      <c r="I12" s="66" t="s">
        <v>522</v>
      </c>
      <c r="J12" s="66" t="s">
        <v>517</v>
      </c>
      <c r="K12" s="64">
        <v>41118</v>
      </c>
      <c r="L12" s="64">
        <v>43008</v>
      </c>
      <c r="M12" s="381">
        <v>41820</v>
      </c>
      <c r="N12" s="132"/>
      <c r="O12" s="135"/>
      <c r="P12" s="134"/>
      <c r="Q12" s="373" t="str">
        <f t="shared" ca="1" si="2"/>
        <v>Less Than a Year</v>
      </c>
      <c r="R12" s="378">
        <f t="shared" ca="1" si="3"/>
        <v>153</v>
      </c>
      <c r="S12" s="287">
        <f t="shared" ca="1" si="0"/>
        <v>0.41917808219178082</v>
      </c>
      <c r="T12" s="261" t="str">
        <f t="shared" ca="1" si="1"/>
        <v>More than a Year</v>
      </c>
      <c r="U12" s="380"/>
      <c r="W12" s="373" t="str">
        <f t="shared" ca="1" si="4"/>
        <v>Less Than a Year</v>
      </c>
      <c r="X12" s="2" t="str">
        <f t="shared" ca="1" si="5"/>
        <v>Less Than a Year</v>
      </c>
      <c r="Y12" s="2" t="str">
        <f t="shared" ca="1" si="6"/>
        <v>Less Than a Year</v>
      </c>
    </row>
    <row r="13" spans="1:25">
      <c r="A13" s="67" t="s">
        <v>62</v>
      </c>
      <c r="B13" s="67" t="s">
        <v>520</v>
      </c>
      <c r="C13" s="62" t="s">
        <v>1196</v>
      </c>
      <c r="D13" s="61" t="s">
        <v>528</v>
      </c>
      <c r="E13" s="202">
        <v>290103943</v>
      </c>
      <c r="F13" s="229" t="s">
        <v>1605</v>
      </c>
      <c r="G13" s="76" t="s">
        <v>510</v>
      </c>
      <c r="H13" s="76" t="s">
        <v>498</v>
      </c>
      <c r="I13" s="66" t="s">
        <v>499</v>
      </c>
      <c r="J13" s="66" t="s">
        <v>503</v>
      </c>
      <c r="K13" s="64">
        <v>41118</v>
      </c>
      <c r="L13" s="64">
        <v>43008</v>
      </c>
      <c r="M13" s="381">
        <v>41820</v>
      </c>
      <c r="N13" s="132"/>
      <c r="O13" s="135"/>
      <c r="P13" s="134"/>
      <c r="Q13" s="373" t="str">
        <f t="shared" ca="1" si="2"/>
        <v>Less Than a Year</v>
      </c>
      <c r="R13" s="378">
        <f t="shared" ca="1" si="3"/>
        <v>153</v>
      </c>
      <c r="S13" s="287">
        <f t="shared" ca="1" si="0"/>
        <v>0.41917808219178082</v>
      </c>
      <c r="T13" s="261" t="str">
        <f t="shared" ca="1" si="1"/>
        <v>More than a Year</v>
      </c>
      <c r="U13" s="380"/>
      <c r="W13" s="373" t="str">
        <f t="shared" ca="1" si="4"/>
        <v>Less Than a Year</v>
      </c>
      <c r="X13" s="2" t="str">
        <f t="shared" ca="1" si="5"/>
        <v>Less Than a Year</v>
      </c>
      <c r="Y13" s="2" t="str">
        <f t="shared" ca="1" si="6"/>
        <v>Less Than a Year</v>
      </c>
    </row>
    <row r="14" spans="1:25">
      <c r="A14" s="67" t="s">
        <v>62</v>
      </c>
      <c r="B14" s="67" t="s">
        <v>520</v>
      </c>
      <c r="C14" s="62" t="s">
        <v>529</v>
      </c>
      <c r="D14" s="61" t="s">
        <v>530</v>
      </c>
      <c r="E14" s="202">
        <v>290105349</v>
      </c>
      <c r="F14" s="229" t="s">
        <v>1605</v>
      </c>
      <c r="G14" s="76" t="s">
        <v>510</v>
      </c>
      <c r="H14" s="76" t="s">
        <v>498</v>
      </c>
      <c r="I14" s="66" t="s">
        <v>531</v>
      </c>
      <c r="J14" s="66" t="s">
        <v>532</v>
      </c>
      <c r="K14" s="63">
        <v>41426</v>
      </c>
      <c r="L14" s="64">
        <v>43008</v>
      </c>
      <c r="M14" s="381">
        <v>42004</v>
      </c>
      <c r="N14" s="132"/>
      <c r="O14" s="135"/>
      <c r="P14" s="134"/>
      <c r="Q14" s="373" t="str">
        <f t="shared" ca="1" si="2"/>
        <v>Less Than a Year</v>
      </c>
      <c r="R14" s="378">
        <f t="shared" ca="1" si="3"/>
        <v>334</v>
      </c>
      <c r="S14" s="287">
        <f t="shared" ca="1" si="0"/>
        <v>0.91506849315068495</v>
      </c>
      <c r="T14" s="261" t="str">
        <f t="shared" ca="1" si="1"/>
        <v>More than a Year</v>
      </c>
      <c r="U14" s="255"/>
      <c r="W14" s="373" t="str">
        <f t="shared" ca="1" si="4"/>
        <v>Less Than a Year</v>
      </c>
      <c r="X14" s="2" t="str">
        <f t="shared" ca="1" si="5"/>
        <v>Less Than a Year</v>
      </c>
      <c r="Y14" s="2" t="str">
        <f t="shared" ca="1" si="6"/>
        <v>Less Than a Year</v>
      </c>
    </row>
    <row r="15" spans="1:25">
      <c r="A15" s="66" t="s">
        <v>24</v>
      </c>
      <c r="B15" s="66" t="s">
        <v>118</v>
      </c>
      <c r="C15" s="62" t="s">
        <v>533</v>
      </c>
      <c r="D15" s="61" t="s">
        <v>534</v>
      </c>
      <c r="E15" s="202">
        <v>290105373</v>
      </c>
      <c r="F15" s="229" t="s">
        <v>1605</v>
      </c>
      <c r="G15" s="76" t="s">
        <v>535</v>
      </c>
      <c r="H15" s="76" t="s">
        <v>498</v>
      </c>
      <c r="I15" s="66" t="s">
        <v>531</v>
      </c>
      <c r="J15" s="66" t="s">
        <v>501</v>
      </c>
      <c r="K15" s="63">
        <v>41426</v>
      </c>
      <c r="L15" s="64">
        <v>43008</v>
      </c>
      <c r="M15" s="64">
        <v>42004</v>
      </c>
      <c r="N15" s="132"/>
      <c r="O15" s="135"/>
      <c r="P15" s="134"/>
      <c r="Q15" s="373" t="str">
        <f t="shared" ca="1" si="2"/>
        <v>Less Than a Year</v>
      </c>
      <c r="R15" s="378">
        <f t="shared" ca="1" si="3"/>
        <v>334</v>
      </c>
      <c r="S15" s="287">
        <f t="shared" ca="1" si="0"/>
        <v>0.91506849315068495</v>
      </c>
      <c r="T15" s="261" t="str">
        <f t="shared" ca="1" si="1"/>
        <v>More than a Year</v>
      </c>
      <c r="U15" s="255"/>
      <c r="W15" s="373" t="str">
        <f t="shared" ca="1" si="4"/>
        <v>Less Than a Year</v>
      </c>
      <c r="X15" s="2" t="str">
        <f t="shared" ca="1" si="5"/>
        <v>Less Than a Year</v>
      </c>
      <c r="Y15" s="2" t="str">
        <f t="shared" ca="1" si="6"/>
        <v>Less Than a Year</v>
      </c>
    </row>
    <row r="16" spans="1:25">
      <c r="A16" s="76" t="s">
        <v>24</v>
      </c>
      <c r="B16" s="76" t="s">
        <v>118</v>
      </c>
      <c r="C16" s="77" t="s">
        <v>1595</v>
      </c>
      <c r="D16" s="77" t="s">
        <v>536</v>
      </c>
      <c r="E16" s="202">
        <v>292600552</v>
      </c>
      <c r="F16" s="229" t="s">
        <v>1450</v>
      </c>
      <c r="G16" s="227" t="s">
        <v>1230</v>
      </c>
      <c r="H16" s="76" t="s">
        <v>498</v>
      </c>
      <c r="I16" s="66" t="s">
        <v>537</v>
      </c>
      <c r="J16" s="67" t="s">
        <v>538</v>
      </c>
      <c r="K16" s="63">
        <v>41666</v>
      </c>
      <c r="L16" s="64" t="s">
        <v>511</v>
      </c>
      <c r="M16" s="64">
        <v>41665</v>
      </c>
      <c r="N16" s="136"/>
      <c r="O16" s="137"/>
      <c r="P16" s="137"/>
      <c r="Q16" s="373" t="str">
        <f t="shared" ca="1" si="2"/>
        <v>Waiting for  contract signoff</v>
      </c>
      <c r="R16" s="378">
        <f t="shared" ca="1" si="3"/>
        <v>-1</v>
      </c>
      <c r="S16" s="287">
        <f t="shared" ca="1" si="0"/>
        <v>-2.7397260273972603E-3</v>
      </c>
      <c r="T16" s="261" t="e">
        <f t="shared" ca="1" si="1"/>
        <v>#VALUE!</v>
      </c>
      <c r="U16" s="255"/>
      <c r="W16" s="373" t="str">
        <f t="shared" ca="1" si="4"/>
        <v>Expired</v>
      </c>
      <c r="X16" s="2" t="str">
        <f t="shared" ca="1" si="5"/>
        <v>Waiting for  contract signoff</v>
      </c>
      <c r="Y16" s="2" t="str">
        <f t="shared" ca="1" si="6"/>
        <v>Waiting for  contract signoff</v>
      </c>
    </row>
    <row r="17" spans="1:25">
      <c r="A17" s="76" t="s">
        <v>24</v>
      </c>
      <c r="B17" s="76" t="s">
        <v>512</v>
      </c>
      <c r="C17" s="77" t="s">
        <v>1202</v>
      </c>
      <c r="D17" s="77" t="s">
        <v>539</v>
      </c>
      <c r="E17" s="202">
        <v>292600623</v>
      </c>
      <c r="F17" s="229" t="s">
        <v>1450</v>
      </c>
      <c r="G17" s="227" t="s">
        <v>1230</v>
      </c>
      <c r="H17" s="76" t="s">
        <v>498</v>
      </c>
      <c r="I17" s="66" t="s">
        <v>499</v>
      </c>
      <c r="J17" s="67" t="s">
        <v>540</v>
      </c>
      <c r="K17" s="64">
        <v>41666</v>
      </c>
      <c r="L17" s="64" t="s">
        <v>511</v>
      </c>
      <c r="M17" s="64">
        <v>41666</v>
      </c>
      <c r="N17" s="136"/>
      <c r="O17" s="137"/>
      <c r="P17" s="137"/>
      <c r="Q17" s="373" t="str">
        <f t="shared" ca="1" si="2"/>
        <v>Waiting for  contract signoff</v>
      </c>
      <c r="R17" s="378">
        <f t="shared" ca="1" si="3"/>
        <v>0</v>
      </c>
      <c r="S17" s="287">
        <f t="shared" ca="1" si="0"/>
        <v>0</v>
      </c>
      <c r="T17" s="261" t="e">
        <f t="shared" ca="1" si="1"/>
        <v>#VALUE!</v>
      </c>
      <c r="U17" s="255"/>
      <c r="W17" s="373" t="str">
        <f t="shared" ca="1" si="4"/>
        <v>Expired</v>
      </c>
      <c r="X17" s="2" t="str">
        <f t="shared" ca="1" si="5"/>
        <v>Waiting for  contract signoff</v>
      </c>
      <c r="Y17" s="2" t="str">
        <f t="shared" ca="1" si="6"/>
        <v>Waiting for  contract signoff</v>
      </c>
    </row>
    <row r="18" spans="1:25">
      <c r="A18" s="76" t="s">
        <v>24</v>
      </c>
      <c r="B18" s="76" t="s">
        <v>118</v>
      </c>
      <c r="C18" s="77" t="s">
        <v>541</v>
      </c>
      <c r="D18" s="77" t="s">
        <v>542</v>
      </c>
      <c r="E18" s="202">
        <v>292600678</v>
      </c>
      <c r="F18" s="229" t="s">
        <v>1450</v>
      </c>
      <c r="G18" s="227" t="s">
        <v>1230</v>
      </c>
      <c r="H18" s="76" t="s">
        <v>498</v>
      </c>
      <c r="I18" s="66" t="s">
        <v>499</v>
      </c>
      <c r="J18" s="67" t="s">
        <v>540</v>
      </c>
      <c r="K18" s="63">
        <v>41666</v>
      </c>
      <c r="L18" s="64" t="s">
        <v>511</v>
      </c>
      <c r="M18" s="64">
        <v>41666</v>
      </c>
      <c r="N18" s="136"/>
      <c r="O18" s="137"/>
      <c r="P18" s="137"/>
      <c r="Q18" s="373" t="str">
        <f t="shared" ca="1" si="2"/>
        <v>Waiting for  contract signoff</v>
      </c>
      <c r="R18" s="378">
        <f t="shared" ca="1" si="3"/>
        <v>0</v>
      </c>
      <c r="S18" s="287">
        <f t="shared" ca="1" si="0"/>
        <v>0</v>
      </c>
      <c r="T18" s="261" t="e">
        <f t="shared" ca="1" si="1"/>
        <v>#VALUE!</v>
      </c>
      <c r="U18" s="255"/>
      <c r="W18" s="373" t="str">
        <f t="shared" ca="1" si="4"/>
        <v>Expired</v>
      </c>
      <c r="X18" s="2" t="str">
        <f t="shared" ca="1" si="5"/>
        <v>Waiting for  contract signoff</v>
      </c>
      <c r="Y18" s="2" t="str">
        <f t="shared" ca="1" si="6"/>
        <v>Waiting for  contract signoff</v>
      </c>
    </row>
    <row r="19" spans="1:25">
      <c r="A19" s="76" t="s">
        <v>24</v>
      </c>
      <c r="B19" s="76" t="s">
        <v>512</v>
      </c>
      <c r="C19" s="77" t="s">
        <v>543</v>
      </c>
      <c r="D19" s="77" t="s">
        <v>544</v>
      </c>
      <c r="E19" s="202">
        <v>292600745</v>
      </c>
      <c r="F19" s="229" t="s">
        <v>1450</v>
      </c>
      <c r="G19" s="227" t="s">
        <v>1230</v>
      </c>
      <c r="H19" s="76" t="s">
        <v>498</v>
      </c>
      <c r="I19" s="66" t="s">
        <v>537</v>
      </c>
      <c r="J19" s="67" t="s">
        <v>538</v>
      </c>
      <c r="K19" s="64">
        <v>41666</v>
      </c>
      <c r="L19" s="64" t="s">
        <v>511</v>
      </c>
      <c r="M19" s="64">
        <v>41666</v>
      </c>
      <c r="N19" s="136"/>
      <c r="O19" s="137"/>
      <c r="P19" s="137"/>
      <c r="Q19" s="373" t="str">
        <f t="shared" ca="1" si="2"/>
        <v>Waiting for  contract signoff</v>
      </c>
      <c r="R19" s="378">
        <f t="shared" ca="1" si="3"/>
        <v>0</v>
      </c>
      <c r="S19" s="287">
        <f t="shared" ca="1" si="0"/>
        <v>0</v>
      </c>
      <c r="T19" s="261" t="e">
        <f t="shared" ca="1" si="1"/>
        <v>#VALUE!</v>
      </c>
      <c r="U19" s="255"/>
      <c r="W19" s="373" t="str">
        <f t="shared" ca="1" si="4"/>
        <v>Expired</v>
      </c>
      <c r="X19" s="2" t="str">
        <f t="shared" ca="1" si="5"/>
        <v>Waiting for  contract signoff</v>
      </c>
      <c r="Y19" s="2" t="str">
        <f t="shared" ca="1" si="6"/>
        <v>Waiting for  contract signoff</v>
      </c>
    </row>
    <row r="20" spans="1:25">
      <c r="A20" s="76" t="s">
        <v>62</v>
      </c>
      <c r="B20" s="67" t="s">
        <v>520</v>
      </c>
      <c r="C20" s="77" t="s">
        <v>1197</v>
      </c>
      <c r="D20" s="61" t="s">
        <v>545</v>
      </c>
      <c r="E20" s="202">
        <v>292600879</v>
      </c>
      <c r="F20" s="229" t="s">
        <v>1450</v>
      </c>
      <c r="G20" s="227" t="s">
        <v>1230</v>
      </c>
      <c r="H20" s="76" t="s">
        <v>498</v>
      </c>
      <c r="I20" s="66" t="s">
        <v>499</v>
      </c>
      <c r="J20" s="67" t="s">
        <v>540</v>
      </c>
      <c r="K20" s="64">
        <v>41663</v>
      </c>
      <c r="L20" s="64" t="s">
        <v>511</v>
      </c>
      <c r="M20" s="381">
        <v>41663</v>
      </c>
      <c r="N20" s="136"/>
      <c r="O20" s="137"/>
      <c r="P20" s="137"/>
      <c r="Q20" s="373" t="str">
        <f t="shared" ca="1" si="2"/>
        <v>Waiting for  contract signoff</v>
      </c>
      <c r="R20" s="378">
        <f t="shared" ca="1" si="3"/>
        <v>-3</v>
      </c>
      <c r="S20" s="287">
        <f t="shared" ca="1" si="0"/>
        <v>-8.21917808219178E-3</v>
      </c>
      <c r="T20" s="261" t="e">
        <f t="shared" ca="1" si="1"/>
        <v>#VALUE!</v>
      </c>
      <c r="U20" s="255"/>
      <c r="W20" s="373" t="str">
        <f t="shared" ca="1" si="4"/>
        <v>Expired</v>
      </c>
      <c r="X20" s="2" t="str">
        <f t="shared" ca="1" si="5"/>
        <v>Waiting for  contract signoff</v>
      </c>
      <c r="Y20" s="2" t="str">
        <f t="shared" ca="1" si="6"/>
        <v>Waiting for  contract signoff</v>
      </c>
    </row>
    <row r="21" spans="1:25">
      <c r="A21" s="77" t="s">
        <v>24</v>
      </c>
      <c r="B21" s="64" t="s">
        <v>118</v>
      </c>
      <c r="C21" s="77" t="s">
        <v>546</v>
      </c>
      <c r="D21" s="61" t="s">
        <v>1405</v>
      </c>
      <c r="E21" s="428" t="s">
        <v>1604</v>
      </c>
      <c r="F21" s="229" t="s">
        <v>1450</v>
      </c>
      <c r="G21" s="227" t="s">
        <v>1230</v>
      </c>
      <c r="H21" s="77" t="s">
        <v>498</v>
      </c>
      <c r="I21" s="62" t="s">
        <v>537</v>
      </c>
      <c r="J21" s="64" t="s">
        <v>538</v>
      </c>
      <c r="K21" s="63">
        <v>42021</v>
      </c>
      <c r="L21" s="64" t="s">
        <v>511</v>
      </c>
      <c r="M21" s="64">
        <v>42021</v>
      </c>
      <c r="N21" s="429"/>
      <c r="O21" s="430"/>
      <c r="P21" s="430"/>
      <c r="Q21" s="373" t="str">
        <f t="shared" ca="1" si="2"/>
        <v>Less Than a Year</v>
      </c>
      <c r="R21" s="378">
        <f t="shared" ca="1" si="3"/>
        <v>350</v>
      </c>
      <c r="S21" s="287">
        <f ca="1">R21/365</f>
        <v>0.95890410958904104</v>
      </c>
      <c r="T21" s="261" t="e">
        <f t="shared" ca="1" si="1"/>
        <v>#VALUE!</v>
      </c>
      <c r="U21" s="255"/>
      <c r="W21" s="373" t="str">
        <f t="shared" ca="1" si="4"/>
        <v>Less Than a Year</v>
      </c>
      <c r="X21" s="2" t="str">
        <f t="shared" ca="1" si="5"/>
        <v>Less Than a Year</v>
      </c>
      <c r="Y21" s="2" t="str">
        <f t="shared" ca="1" si="6"/>
        <v>Less Than a Year</v>
      </c>
    </row>
    <row r="22" spans="1:25">
      <c r="A22" s="76" t="s">
        <v>62</v>
      </c>
      <c r="B22" s="76" t="s">
        <v>547</v>
      </c>
      <c r="C22" s="77" t="s">
        <v>548</v>
      </c>
      <c r="D22" s="61" t="s">
        <v>549</v>
      </c>
      <c r="E22" s="202">
        <v>292602231</v>
      </c>
      <c r="F22" s="229" t="s">
        <v>1450</v>
      </c>
      <c r="G22" s="227" t="s">
        <v>1230</v>
      </c>
      <c r="H22" s="76" t="s">
        <v>498</v>
      </c>
      <c r="I22" s="66" t="s">
        <v>550</v>
      </c>
      <c r="J22" s="67" t="s">
        <v>538</v>
      </c>
      <c r="K22" s="64">
        <v>41663</v>
      </c>
      <c r="L22" s="64" t="s">
        <v>511</v>
      </c>
      <c r="M22" s="381">
        <v>42004</v>
      </c>
      <c r="N22" s="136"/>
      <c r="O22" s="137"/>
      <c r="P22" s="137"/>
      <c r="Q22" s="373" t="str">
        <f t="shared" ca="1" si="2"/>
        <v>Less Than a Year</v>
      </c>
      <c r="R22" s="378">
        <f t="shared" ca="1" si="3"/>
        <v>334</v>
      </c>
      <c r="S22" s="287">
        <f t="shared" ca="1" si="0"/>
        <v>0.91506849315068495</v>
      </c>
      <c r="T22" s="261" t="e">
        <f t="shared" ca="1" si="1"/>
        <v>#VALUE!</v>
      </c>
      <c r="U22" s="255"/>
      <c r="W22" s="373" t="str">
        <f t="shared" ca="1" si="4"/>
        <v>Less Than a Year</v>
      </c>
      <c r="X22" s="2" t="str">
        <f t="shared" ca="1" si="5"/>
        <v>Less Than a Year</v>
      </c>
      <c r="Y22" s="2" t="str">
        <f t="shared" ca="1" si="6"/>
        <v>Less Than a Year</v>
      </c>
    </row>
    <row r="23" spans="1:25" s="271" customFormat="1">
      <c r="A23" s="76" t="s">
        <v>1465</v>
      </c>
      <c r="B23" s="76" t="s">
        <v>1461</v>
      </c>
      <c r="C23" s="76" t="s">
        <v>1437</v>
      </c>
      <c r="D23" s="76" t="s">
        <v>1459</v>
      </c>
      <c r="E23" s="78">
        <v>292602262</v>
      </c>
      <c r="F23" s="229" t="s">
        <v>1450</v>
      </c>
      <c r="G23" s="290" t="s">
        <v>1230</v>
      </c>
      <c r="H23" s="76" t="s">
        <v>498</v>
      </c>
      <c r="I23" s="66" t="s">
        <v>550</v>
      </c>
      <c r="J23" s="67" t="s">
        <v>538</v>
      </c>
      <c r="K23" s="291">
        <v>41994</v>
      </c>
      <c r="L23" s="67" t="s">
        <v>511</v>
      </c>
      <c r="M23" s="382">
        <v>41993</v>
      </c>
      <c r="N23" s="228"/>
      <c r="O23" s="491" t="s">
        <v>1460</v>
      </c>
      <c r="P23" s="492"/>
      <c r="Q23" s="373" t="str">
        <f t="shared" ca="1" si="2"/>
        <v>Less Than a Year</v>
      </c>
      <c r="R23" s="378">
        <f t="shared" ca="1" si="3"/>
        <v>323</v>
      </c>
      <c r="S23" s="289">
        <f t="shared" ca="1" si="0"/>
        <v>0.8849315068493151</v>
      </c>
      <c r="T23" s="288" t="e">
        <f t="shared" ca="1" si="1"/>
        <v>#VALUE!</v>
      </c>
      <c r="U23" s="255"/>
      <c r="V23" s="317"/>
      <c r="W23" s="373" t="str">
        <f t="shared" ca="1" si="4"/>
        <v>Less Than a Year</v>
      </c>
      <c r="X23" s="2" t="str">
        <f t="shared" ca="1" si="5"/>
        <v>Less Than a Year</v>
      </c>
      <c r="Y23" s="2" t="str">
        <f t="shared" ca="1" si="6"/>
        <v>Less Than a Year</v>
      </c>
    </row>
    <row r="24" spans="1:25" s="271" customFormat="1">
      <c r="A24" s="293" t="s">
        <v>1465</v>
      </c>
      <c r="B24" s="293" t="s">
        <v>1462</v>
      </c>
      <c r="C24" s="281" t="s">
        <v>1463</v>
      </c>
      <c r="D24" s="293" t="s">
        <v>1464</v>
      </c>
      <c r="E24" s="294" t="s">
        <v>1487</v>
      </c>
      <c r="F24" s="257" t="s">
        <v>1450</v>
      </c>
      <c r="G24" s="290" t="s">
        <v>1230</v>
      </c>
      <c r="H24" s="76" t="s">
        <v>498</v>
      </c>
      <c r="I24" s="295"/>
      <c r="J24" s="296"/>
      <c r="K24" s="297">
        <v>42755</v>
      </c>
      <c r="L24" s="385" t="s">
        <v>511</v>
      </c>
      <c r="M24" s="386">
        <v>42754</v>
      </c>
      <c r="N24" s="298"/>
      <c r="O24" s="491" t="s">
        <v>1460</v>
      </c>
      <c r="P24" s="492"/>
      <c r="Q24" s="373" t="str">
        <f t="shared" ca="1" si="2"/>
        <v>More than a Year</v>
      </c>
      <c r="R24" s="378">
        <f t="shared" ca="1" si="3"/>
        <v>1072</v>
      </c>
      <c r="S24" s="289">
        <f t="shared" ca="1" si="0"/>
        <v>2.9369863013698629</v>
      </c>
      <c r="T24" s="288" t="e">
        <f t="shared" ca="1" si="1"/>
        <v>#VALUE!</v>
      </c>
      <c r="U24" s="255"/>
      <c r="V24" s="317"/>
      <c r="W24" s="373" t="str">
        <f t="shared" ca="1" si="4"/>
        <v>More than a Year</v>
      </c>
      <c r="X24" s="2" t="str">
        <f t="shared" ca="1" si="5"/>
        <v>More than a Year</v>
      </c>
      <c r="Y24" s="2" t="str">
        <f t="shared" ca="1" si="6"/>
        <v>More than a Year</v>
      </c>
    </row>
    <row r="25" spans="1:25">
      <c r="A25" s="431" t="s">
        <v>62</v>
      </c>
      <c r="B25" s="431" t="s">
        <v>551</v>
      </c>
      <c r="C25" s="432" t="s">
        <v>552</v>
      </c>
      <c r="D25" s="433" t="s">
        <v>553</v>
      </c>
      <c r="E25" s="434" t="s">
        <v>1580</v>
      </c>
      <c r="F25" s="435" t="s">
        <v>1450</v>
      </c>
      <c r="G25" s="431" t="s">
        <v>554</v>
      </c>
      <c r="H25" s="431" t="s">
        <v>498</v>
      </c>
      <c r="I25" s="436" t="s">
        <v>499</v>
      </c>
      <c r="J25" s="437" t="s">
        <v>540</v>
      </c>
      <c r="K25" s="437">
        <v>41918</v>
      </c>
      <c r="L25" s="437" t="s">
        <v>511</v>
      </c>
      <c r="M25" s="438" t="s">
        <v>511</v>
      </c>
      <c r="N25" s="439"/>
      <c r="O25" s="440"/>
      <c r="P25" s="440"/>
      <c r="Q25" s="373" t="str">
        <f t="shared" ca="1" si="2"/>
        <v>Less Than a Year</v>
      </c>
      <c r="R25" s="378">
        <f t="shared" ca="1" si="3"/>
        <v>249</v>
      </c>
      <c r="S25" s="287">
        <f t="shared" ca="1" si="0"/>
        <v>0.68219178082191778</v>
      </c>
      <c r="T25" s="261" t="e">
        <f t="shared" ca="1" si="1"/>
        <v>#VALUE!</v>
      </c>
      <c r="U25" s="255"/>
      <c r="W25" s="373" t="str">
        <f t="shared" ca="1" si="4"/>
        <v>Less Than a Year</v>
      </c>
      <c r="X25" s="2" t="str">
        <f t="shared" ca="1" si="5"/>
        <v>Less Than a Year</v>
      </c>
      <c r="Y25" s="2" t="str">
        <f t="shared" ca="1" si="6"/>
        <v>Less Than a Year</v>
      </c>
    </row>
    <row r="26" spans="1:25">
      <c r="A26" s="141" t="s">
        <v>62</v>
      </c>
      <c r="B26" s="141" t="s">
        <v>520</v>
      </c>
      <c r="C26" s="201" t="s">
        <v>1228</v>
      </c>
      <c r="D26" s="201" t="s">
        <v>1229</v>
      </c>
      <c r="E26" s="225">
        <v>292603004</v>
      </c>
      <c r="F26" s="229" t="s">
        <v>1450</v>
      </c>
      <c r="G26" s="141" t="s">
        <v>1230</v>
      </c>
      <c r="H26" s="141" t="s">
        <v>498</v>
      </c>
      <c r="I26" s="141" t="s">
        <v>499</v>
      </c>
      <c r="J26" s="141" t="s">
        <v>540</v>
      </c>
      <c r="K26" s="145">
        <v>42186</v>
      </c>
      <c r="L26" s="374" t="s">
        <v>511</v>
      </c>
      <c r="M26" s="145">
        <v>42209</v>
      </c>
      <c r="N26" s="136"/>
      <c r="O26" s="137"/>
      <c r="P26" s="137"/>
      <c r="Q26" s="373" t="str">
        <f t="shared" ca="1" si="2"/>
        <v>More than a Year</v>
      </c>
      <c r="R26" s="378">
        <f t="shared" ca="1" si="3"/>
        <v>537</v>
      </c>
      <c r="S26" s="287">
        <f t="shared" ca="1" si="0"/>
        <v>1.4712328767123288</v>
      </c>
      <c r="T26" s="261" t="e">
        <f t="shared" ca="1" si="1"/>
        <v>#VALUE!</v>
      </c>
      <c r="U26" s="255"/>
      <c r="W26" s="373" t="str">
        <f t="shared" ca="1" si="4"/>
        <v>More than a Year</v>
      </c>
      <c r="X26" s="2" t="str">
        <f t="shared" ca="1" si="5"/>
        <v>More than a Year</v>
      </c>
      <c r="Y26" s="2" t="str">
        <f t="shared" ca="1" si="6"/>
        <v>More than a Year</v>
      </c>
    </row>
    <row r="27" spans="1:25">
      <c r="A27" s="141" t="s">
        <v>62</v>
      </c>
      <c r="B27" s="141" t="s">
        <v>520</v>
      </c>
      <c r="C27" s="201" t="s">
        <v>1231</v>
      </c>
      <c r="D27" s="201" t="s">
        <v>1232</v>
      </c>
      <c r="E27" s="225">
        <v>292602804</v>
      </c>
      <c r="F27" s="229" t="s">
        <v>1606</v>
      </c>
      <c r="G27" s="141" t="s">
        <v>1230</v>
      </c>
      <c r="H27" s="141" t="s">
        <v>498</v>
      </c>
      <c r="I27" s="141" t="s">
        <v>550</v>
      </c>
      <c r="J27" s="141" t="s">
        <v>1233</v>
      </c>
      <c r="K27" s="145">
        <v>41852</v>
      </c>
      <c r="L27" s="374" t="s">
        <v>511</v>
      </c>
      <c r="M27" s="145">
        <v>42233</v>
      </c>
      <c r="N27" s="136"/>
      <c r="O27" s="137"/>
      <c r="P27" s="137"/>
      <c r="Q27" s="373" t="str">
        <f t="shared" ca="1" si="2"/>
        <v>More than a Year</v>
      </c>
      <c r="R27" s="378">
        <f t="shared" ca="1" si="3"/>
        <v>560</v>
      </c>
      <c r="S27" s="287">
        <f t="shared" ca="1" si="0"/>
        <v>1.5342465753424657</v>
      </c>
      <c r="T27" s="261" t="e">
        <f t="shared" ca="1" si="1"/>
        <v>#VALUE!</v>
      </c>
      <c r="U27" s="255"/>
      <c r="W27" s="373" t="str">
        <f t="shared" ca="1" si="4"/>
        <v>More than a Year</v>
      </c>
      <c r="X27" s="2" t="str">
        <f t="shared" ca="1" si="5"/>
        <v>More than a Year</v>
      </c>
      <c r="Y27" s="2" t="str">
        <f t="shared" ca="1" si="6"/>
        <v>More than a Year</v>
      </c>
    </row>
    <row r="28" spans="1:25">
      <c r="A28" s="141" t="s">
        <v>24</v>
      </c>
      <c r="B28" s="141" t="s">
        <v>118</v>
      </c>
      <c r="C28" s="201" t="s">
        <v>1234</v>
      </c>
      <c r="D28" s="201" t="s">
        <v>1236</v>
      </c>
      <c r="E28" s="225">
        <v>292603073</v>
      </c>
      <c r="F28" s="229" t="s">
        <v>1450</v>
      </c>
      <c r="G28" s="141" t="s">
        <v>1230</v>
      </c>
      <c r="H28" s="141" t="s">
        <v>498</v>
      </c>
      <c r="I28" s="141" t="s">
        <v>499</v>
      </c>
      <c r="J28" s="141" t="s">
        <v>540</v>
      </c>
      <c r="K28" s="145">
        <v>42186</v>
      </c>
      <c r="L28" s="374" t="s">
        <v>511</v>
      </c>
      <c r="M28" s="145">
        <v>42198</v>
      </c>
      <c r="N28" s="136"/>
      <c r="O28" s="137"/>
      <c r="P28" s="137"/>
      <c r="Q28" s="373" t="str">
        <f t="shared" ca="1" si="2"/>
        <v>More than a Year</v>
      </c>
      <c r="R28" s="378">
        <f t="shared" ca="1" si="3"/>
        <v>526</v>
      </c>
      <c r="S28" s="287">
        <f t="shared" ca="1" si="0"/>
        <v>1.441095890410959</v>
      </c>
      <c r="T28" s="261" t="e">
        <f t="shared" ca="1" si="1"/>
        <v>#VALUE!</v>
      </c>
      <c r="U28" s="255"/>
      <c r="W28" s="373" t="str">
        <f t="shared" ca="1" si="4"/>
        <v>More than a Year</v>
      </c>
      <c r="X28" s="2" t="str">
        <f t="shared" ca="1" si="5"/>
        <v>More than a Year</v>
      </c>
      <c r="Y28" s="2" t="str">
        <f t="shared" ca="1" si="6"/>
        <v>More than a Year</v>
      </c>
    </row>
    <row r="29" spans="1:25">
      <c r="A29" s="141" t="s">
        <v>24</v>
      </c>
      <c r="B29" s="141" t="s">
        <v>118</v>
      </c>
      <c r="C29" s="201" t="s">
        <v>1235</v>
      </c>
      <c r="D29" s="201" t="s">
        <v>1237</v>
      </c>
      <c r="E29" s="225">
        <v>292603286</v>
      </c>
      <c r="F29" s="229" t="s">
        <v>1606</v>
      </c>
      <c r="G29" s="141" t="s">
        <v>1230</v>
      </c>
      <c r="H29" s="141" t="s">
        <v>498</v>
      </c>
      <c r="I29" s="141" t="s">
        <v>550</v>
      </c>
      <c r="J29" s="141" t="s">
        <v>1233</v>
      </c>
      <c r="K29" s="145">
        <v>42248</v>
      </c>
      <c r="L29" s="374" t="s">
        <v>511</v>
      </c>
      <c r="M29" s="145">
        <v>42242</v>
      </c>
      <c r="N29" s="136"/>
      <c r="O29" s="137"/>
      <c r="P29" s="137"/>
      <c r="Q29" s="373" t="str">
        <f t="shared" ca="1" si="2"/>
        <v>More than a Year</v>
      </c>
      <c r="R29" s="378">
        <f t="shared" ca="1" si="3"/>
        <v>569</v>
      </c>
      <c r="S29" s="287">
        <f t="shared" ca="1" si="0"/>
        <v>1.558904109589041</v>
      </c>
      <c r="T29" s="261" t="e">
        <f t="shared" ca="1" si="1"/>
        <v>#VALUE!</v>
      </c>
      <c r="U29" s="255"/>
      <c r="W29" s="373" t="str">
        <f t="shared" ca="1" si="4"/>
        <v>More than a Year</v>
      </c>
      <c r="X29" s="2" t="str">
        <f t="shared" ca="1" si="5"/>
        <v>More than a Year</v>
      </c>
      <c r="Y29" s="2" t="str">
        <f t="shared" ca="1" si="6"/>
        <v>More than a Year</v>
      </c>
    </row>
    <row r="30" spans="1:25">
      <c r="A30" s="302" t="s">
        <v>24</v>
      </c>
      <c r="B30" s="302" t="s">
        <v>118</v>
      </c>
      <c r="C30" s="255" t="s">
        <v>1496</v>
      </c>
      <c r="D30" s="255" t="s">
        <v>1497</v>
      </c>
      <c r="E30" s="256" t="s">
        <v>1498</v>
      </c>
      <c r="F30" s="257" t="s">
        <v>1450</v>
      </c>
      <c r="G30" s="254"/>
      <c r="H30" s="254"/>
      <c r="I30" s="254"/>
      <c r="J30" s="254"/>
      <c r="K30" s="258">
        <v>42614</v>
      </c>
      <c r="L30" s="374" t="s">
        <v>511</v>
      </c>
      <c r="M30" s="145">
        <v>42570</v>
      </c>
      <c r="N30" s="259"/>
      <c r="O30" s="260"/>
      <c r="P30" s="260"/>
      <c r="Q30" s="373" t="str">
        <f t="shared" ca="1" si="2"/>
        <v>More than a Year</v>
      </c>
      <c r="R30" s="378">
        <f t="shared" ca="1" si="3"/>
        <v>892</v>
      </c>
      <c r="S30" s="287">
        <f t="shared" ca="1" si="0"/>
        <v>2.4438356164383563</v>
      </c>
      <c r="T30" s="261"/>
      <c r="U30" s="255"/>
      <c r="W30" s="373" t="str">
        <f t="shared" ca="1" si="4"/>
        <v>More than a Year</v>
      </c>
      <c r="X30" s="2" t="str">
        <f t="shared" ca="1" si="5"/>
        <v>More than a Year</v>
      </c>
      <c r="Y30" s="2" t="str">
        <f t="shared" ca="1" si="6"/>
        <v>More than a Year</v>
      </c>
    </row>
    <row r="31" spans="1:25">
      <c r="A31" s="345" t="s">
        <v>24</v>
      </c>
      <c r="B31" s="345" t="s">
        <v>118</v>
      </c>
      <c r="C31" s="255" t="s">
        <v>1552</v>
      </c>
      <c r="D31" s="255" t="s">
        <v>1497</v>
      </c>
      <c r="E31" s="256" t="s">
        <v>1555</v>
      </c>
      <c r="F31" s="257" t="s">
        <v>1607</v>
      </c>
      <c r="G31" s="254"/>
      <c r="H31" s="254"/>
      <c r="I31" s="254"/>
      <c r="J31" s="254"/>
      <c r="K31" s="258">
        <v>42856</v>
      </c>
      <c r="L31" s="374" t="s">
        <v>511</v>
      </c>
      <c r="M31" s="145">
        <v>42854</v>
      </c>
      <c r="N31" s="259"/>
      <c r="O31" s="260"/>
      <c r="P31" s="260"/>
      <c r="Q31" s="373" t="str">
        <f t="shared" ca="1" si="2"/>
        <v>More than a Year</v>
      </c>
      <c r="R31" s="378">
        <f t="shared" ca="1" si="3"/>
        <v>1172</v>
      </c>
      <c r="S31" s="287">
        <f t="shared" ref="S31" ca="1" si="7">R31/365</f>
        <v>3.2109589041095892</v>
      </c>
      <c r="T31" s="261"/>
      <c r="U31" s="255"/>
      <c r="V31" s="346"/>
      <c r="W31" s="373" t="str">
        <f t="shared" ca="1" si="4"/>
        <v>More than a Year</v>
      </c>
      <c r="X31" s="2" t="str">
        <f t="shared" ca="1" si="5"/>
        <v>More than a Year</v>
      </c>
      <c r="Y31" s="2" t="str">
        <f t="shared" ca="1" si="6"/>
        <v>More than a Year</v>
      </c>
    </row>
    <row r="32" spans="1:25">
      <c r="A32" s="345" t="s">
        <v>24</v>
      </c>
      <c r="B32" s="345" t="s">
        <v>118</v>
      </c>
      <c r="C32" s="255" t="s">
        <v>1553</v>
      </c>
      <c r="D32" s="255" t="s">
        <v>1497</v>
      </c>
      <c r="E32" s="256" t="s">
        <v>1554</v>
      </c>
      <c r="F32" s="257" t="s">
        <v>1607</v>
      </c>
      <c r="G32" s="254"/>
      <c r="H32" s="254"/>
      <c r="I32" s="254"/>
      <c r="J32" s="254"/>
      <c r="K32" s="258">
        <v>42856</v>
      </c>
      <c r="L32" s="374" t="s">
        <v>511</v>
      </c>
      <c r="M32" s="145">
        <v>42953</v>
      </c>
      <c r="N32" s="259"/>
      <c r="O32" s="260"/>
      <c r="P32" s="260"/>
      <c r="Q32" s="373" t="str">
        <f t="shared" ca="1" si="2"/>
        <v>More than a Year</v>
      </c>
      <c r="R32" s="378">
        <f t="shared" ca="1" si="3"/>
        <v>1269</v>
      </c>
      <c r="S32" s="287">
        <f t="shared" ref="S32" ca="1" si="8">R32/365</f>
        <v>3.4767123287671233</v>
      </c>
      <c r="T32" s="261"/>
      <c r="U32" s="255"/>
      <c r="V32" s="346"/>
      <c r="W32" s="373" t="str">
        <f t="shared" ca="1" si="4"/>
        <v>More than a Year</v>
      </c>
      <c r="X32" s="2" t="str">
        <f t="shared" ca="1" si="5"/>
        <v>More than a Year</v>
      </c>
      <c r="Y32" s="2" t="str">
        <f t="shared" ca="1" si="6"/>
        <v>More than a Year</v>
      </c>
    </row>
    <row r="33" spans="1:25">
      <c r="A33" s="76" t="s">
        <v>62</v>
      </c>
      <c r="B33" s="67" t="s">
        <v>520</v>
      </c>
      <c r="C33" s="255" t="s">
        <v>1493</v>
      </c>
      <c r="D33" s="255" t="s">
        <v>1494</v>
      </c>
      <c r="E33" s="256" t="s">
        <v>1495</v>
      </c>
      <c r="F33" s="257" t="s">
        <v>1450</v>
      </c>
      <c r="G33" s="254"/>
      <c r="H33" s="254"/>
      <c r="I33" s="254"/>
      <c r="J33" s="254"/>
      <c r="K33" s="258">
        <v>42614</v>
      </c>
      <c r="L33" s="374" t="s">
        <v>511</v>
      </c>
      <c r="M33" s="145">
        <v>42654</v>
      </c>
      <c r="N33" s="259"/>
      <c r="O33" s="260"/>
      <c r="P33" s="260"/>
      <c r="Q33" s="373" t="str">
        <f t="shared" ca="1" si="2"/>
        <v>More than a Year</v>
      </c>
      <c r="R33" s="378">
        <f t="shared" ca="1" si="3"/>
        <v>974</v>
      </c>
      <c r="S33" s="287">
        <f t="shared" ref="S33" ca="1" si="9">R33/365</f>
        <v>2.6684931506849314</v>
      </c>
      <c r="T33" s="261"/>
      <c r="U33" s="255"/>
      <c r="W33" s="373" t="str">
        <f t="shared" ca="1" si="4"/>
        <v>More than a Year</v>
      </c>
      <c r="X33" s="2" t="str">
        <f t="shared" ca="1" si="5"/>
        <v>More than a Year</v>
      </c>
      <c r="Y33" s="2" t="str">
        <f t="shared" ca="1" si="6"/>
        <v>More than a Year</v>
      </c>
    </row>
    <row r="34" spans="1:25">
      <c r="A34" s="76" t="s">
        <v>62</v>
      </c>
      <c r="B34" s="67" t="s">
        <v>520</v>
      </c>
      <c r="C34" s="77" t="s">
        <v>555</v>
      </c>
      <c r="D34" s="61" t="s">
        <v>556</v>
      </c>
      <c r="E34" s="202">
        <v>18779</v>
      </c>
      <c r="F34" s="229" t="s">
        <v>1608</v>
      </c>
      <c r="G34" s="76" t="s">
        <v>557</v>
      </c>
      <c r="H34" s="76" t="s">
        <v>558</v>
      </c>
      <c r="I34" s="66" t="s">
        <v>559</v>
      </c>
      <c r="J34" s="67" t="s">
        <v>538</v>
      </c>
      <c r="K34" s="64" t="s">
        <v>1598</v>
      </c>
      <c r="L34" s="64">
        <v>40816</v>
      </c>
      <c r="M34" s="381">
        <v>42643</v>
      </c>
      <c r="N34" s="136"/>
      <c r="O34" s="137"/>
      <c r="P34" s="137"/>
      <c r="Q34" s="373" t="str">
        <f t="shared" ca="1" si="2"/>
        <v>More than a Year</v>
      </c>
      <c r="R34" s="378">
        <f t="shared" ca="1" si="3"/>
        <v>963</v>
      </c>
      <c r="S34" s="287">
        <f ca="1">R34/365</f>
        <v>2.6383561643835618</v>
      </c>
      <c r="T34" s="261" t="str">
        <f t="shared" ca="1" si="1"/>
        <v>EOL!</v>
      </c>
      <c r="U34" s="255"/>
      <c r="W34" s="373" t="str">
        <f t="shared" ca="1" si="4"/>
        <v>More than a Year</v>
      </c>
      <c r="X34" s="2" t="str">
        <f t="shared" ca="1" si="5"/>
        <v>More than a Year</v>
      </c>
      <c r="Y34" s="2" t="str">
        <f t="shared" ca="1" si="6"/>
        <v>More than a Year</v>
      </c>
    </row>
    <row r="35" spans="1:25">
      <c r="A35" s="76" t="s">
        <v>62</v>
      </c>
      <c r="B35" s="67" t="s">
        <v>520</v>
      </c>
      <c r="C35" s="77" t="s">
        <v>560</v>
      </c>
      <c r="D35" s="77" t="s">
        <v>561</v>
      </c>
      <c r="E35" s="202">
        <v>78398</v>
      </c>
      <c r="F35" s="229" t="s">
        <v>1608</v>
      </c>
      <c r="G35" s="76" t="s">
        <v>557</v>
      </c>
      <c r="H35" s="76" t="s">
        <v>558</v>
      </c>
      <c r="I35" s="66" t="s">
        <v>562</v>
      </c>
      <c r="J35" s="67" t="s">
        <v>538</v>
      </c>
      <c r="K35" s="64">
        <v>41495</v>
      </c>
      <c r="L35" s="64">
        <v>40816</v>
      </c>
      <c r="M35" s="64">
        <v>42643</v>
      </c>
      <c r="N35" s="136"/>
      <c r="O35" s="137"/>
      <c r="P35" s="137"/>
      <c r="Q35" s="373" t="str">
        <f t="shared" ca="1" si="2"/>
        <v>More than a Year</v>
      </c>
      <c r="R35" s="378">
        <f t="shared" ca="1" si="3"/>
        <v>963</v>
      </c>
      <c r="S35" s="287">
        <f t="shared" ca="1" si="0"/>
        <v>2.6383561643835618</v>
      </c>
      <c r="T35" s="261" t="str">
        <f t="shared" ca="1" si="1"/>
        <v>EOL!</v>
      </c>
      <c r="U35" s="255"/>
      <c r="W35" s="373" t="str">
        <f t="shared" ca="1" si="4"/>
        <v>More than a Year</v>
      </c>
      <c r="X35" s="2" t="str">
        <f t="shared" ca="1" si="5"/>
        <v>More than a Year</v>
      </c>
      <c r="Y35" s="2" t="str">
        <f t="shared" ca="1" si="6"/>
        <v>More than a Year</v>
      </c>
    </row>
    <row r="36" spans="1:25">
      <c r="A36" s="76" t="s">
        <v>62</v>
      </c>
      <c r="B36" s="285" t="s">
        <v>1466</v>
      </c>
      <c r="C36" s="282" t="s">
        <v>1467</v>
      </c>
      <c r="D36" s="282" t="s">
        <v>1474</v>
      </c>
      <c r="E36" s="283" t="s">
        <v>1477</v>
      </c>
      <c r="F36" s="257" t="s">
        <v>1609</v>
      </c>
      <c r="G36" s="281"/>
      <c r="H36" s="281"/>
      <c r="I36" s="284"/>
      <c r="J36" s="285"/>
      <c r="K36" s="286">
        <v>42767</v>
      </c>
      <c r="L36" s="286" t="s">
        <v>511</v>
      </c>
      <c r="M36" s="286" t="s">
        <v>511</v>
      </c>
      <c r="N36" s="259"/>
      <c r="O36" s="260"/>
      <c r="P36" s="260"/>
      <c r="Q36" s="373" t="str">
        <f t="shared" ca="1" si="2"/>
        <v>More than a Year</v>
      </c>
      <c r="R36" s="378">
        <f t="shared" ca="1" si="3"/>
        <v>1084</v>
      </c>
      <c r="S36" s="287">
        <f t="shared" ca="1" si="0"/>
        <v>2.9698630136986299</v>
      </c>
      <c r="T36" s="261"/>
      <c r="U36" s="255"/>
      <c r="W36" s="373" t="str">
        <f t="shared" ca="1" si="4"/>
        <v>More than a Year</v>
      </c>
      <c r="X36" s="2" t="str">
        <f t="shared" ca="1" si="5"/>
        <v>More than a Year</v>
      </c>
      <c r="Y36" s="2" t="str">
        <f t="shared" ca="1" si="6"/>
        <v>More than a Year</v>
      </c>
    </row>
    <row r="37" spans="1:25">
      <c r="A37" s="76" t="s">
        <v>62</v>
      </c>
      <c r="B37" s="285" t="s">
        <v>1466</v>
      </c>
      <c r="C37" s="282" t="s">
        <v>1468</v>
      </c>
      <c r="D37" s="282" t="s">
        <v>1475</v>
      </c>
      <c r="E37" s="283" t="s">
        <v>1478</v>
      </c>
      <c r="F37" s="257" t="s">
        <v>1609</v>
      </c>
      <c r="G37" s="281"/>
      <c r="H37" s="281"/>
      <c r="I37" s="284"/>
      <c r="J37" s="285"/>
      <c r="K37" s="286">
        <v>42767</v>
      </c>
      <c r="L37" s="286" t="s">
        <v>511</v>
      </c>
      <c r="M37" s="286" t="s">
        <v>511</v>
      </c>
      <c r="N37" s="259"/>
      <c r="O37" s="260"/>
      <c r="P37" s="260"/>
      <c r="Q37" s="373" t="str">
        <f t="shared" ca="1" si="2"/>
        <v>More than a Year</v>
      </c>
      <c r="R37" s="378">
        <f t="shared" ca="1" si="3"/>
        <v>1084</v>
      </c>
      <c r="S37" s="287">
        <f t="shared" ca="1" si="0"/>
        <v>2.9698630136986299</v>
      </c>
      <c r="T37" s="261"/>
      <c r="U37" s="255"/>
      <c r="W37" s="373" t="str">
        <f t="shared" ca="1" si="4"/>
        <v>More than a Year</v>
      </c>
      <c r="X37" s="2" t="str">
        <f t="shared" ca="1" si="5"/>
        <v>More than a Year</v>
      </c>
      <c r="Y37" s="2" t="str">
        <f t="shared" ca="1" si="6"/>
        <v>More than a Year</v>
      </c>
    </row>
    <row r="38" spans="1:25">
      <c r="A38" s="76" t="s">
        <v>62</v>
      </c>
      <c r="B38" s="285" t="s">
        <v>1466</v>
      </c>
      <c r="C38" s="282" t="s">
        <v>1469</v>
      </c>
      <c r="D38" s="282" t="s">
        <v>1476</v>
      </c>
      <c r="E38" s="283" t="s">
        <v>1479</v>
      </c>
      <c r="F38" s="257" t="s">
        <v>1610</v>
      </c>
      <c r="G38" s="281"/>
      <c r="H38" s="281"/>
      <c r="I38" s="284"/>
      <c r="J38" s="285"/>
      <c r="K38" s="286">
        <v>42767</v>
      </c>
      <c r="L38" s="286" t="s">
        <v>511</v>
      </c>
      <c r="M38" s="286" t="s">
        <v>511</v>
      </c>
      <c r="N38" s="259"/>
      <c r="O38" s="260"/>
      <c r="P38" s="260"/>
      <c r="Q38" s="373" t="str">
        <f t="shared" ca="1" si="2"/>
        <v>More than a Year</v>
      </c>
      <c r="R38" s="378">
        <f t="shared" ca="1" si="3"/>
        <v>1084</v>
      </c>
      <c r="S38" s="287">
        <f t="shared" ca="1" si="0"/>
        <v>2.9698630136986299</v>
      </c>
      <c r="T38" s="261"/>
      <c r="U38" s="255"/>
      <c r="W38" s="373" t="str">
        <f t="shared" ca="1" si="4"/>
        <v>More than a Year</v>
      </c>
      <c r="X38" s="2" t="str">
        <f t="shared" ca="1" si="5"/>
        <v>More than a Year</v>
      </c>
      <c r="Y38" s="2" t="str">
        <f t="shared" ca="1" si="6"/>
        <v>More than a Year</v>
      </c>
    </row>
    <row r="39" spans="1:25">
      <c r="A39" s="76" t="s">
        <v>62</v>
      </c>
      <c r="B39" s="285" t="s">
        <v>1466</v>
      </c>
      <c r="C39" s="282" t="s">
        <v>1547</v>
      </c>
      <c r="D39" s="282" t="s">
        <v>1551</v>
      </c>
      <c r="E39" s="283" t="s">
        <v>1550</v>
      </c>
      <c r="F39" s="257" t="s">
        <v>1607</v>
      </c>
      <c r="G39" s="281"/>
      <c r="H39" s="281"/>
      <c r="I39" s="284"/>
      <c r="J39" s="285"/>
      <c r="K39" s="286">
        <v>42856</v>
      </c>
      <c r="L39" s="286" t="s">
        <v>511</v>
      </c>
      <c r="M39" s="286">
        <v>42847</v>
      </c>
      <c r="N39" s="259"/>
      <c r="O39" s="260"/>
      <c r="P39" s="260"/>
      <c r="Q39" s="373" t="str">
        <f t="shared" ca="1" si="2"/>
        <v>More than a Year</v>
      </c>
      <c r="R39" s="378">
        <f t="shared" ca="1" si="3"/>
        <v>1165</v>
      </c>
      <c r="S39" s="287">
        <f t="shared" ref="S39" ca="1" si="10">R39/365</f>
        <v>3.1917808219178081</v>
      </c>
      <c r="T39" s="261"/>
      <c r="U39" s="255"/>
      <c r="V39" s="346"/>
      <c r="W39" s="373" t="str">
        <f t="shared" ca="1" si="4"/>
        <v>More than a Year</v>
      </c>
      <c r="X39" s="2" t="str">
        <f t="shared" ca="1" si="5"/>
        <v>More than a Year</v>
      </c>
      <c r="Y39" s="2" t="str">
        <f t="shared" ca="1" si="6"/>
        <v>More than a Year</v>
      </c>
    </row>
    <row r="40" spans="1:25">
      <c r="A40" s="76" t="s">
        <v>62</v>
      </c>
      <c r="B40" s="285" t="s">
        <v>1466</v>
      </c>
      <c r="C40" s="282" t="s">
        <v>1548</v>
      </c>
      <c r="D40" s="282" t="s">
        <v>1560</v>
      </c>
      <c r="E40" s="283" t="s">
        <v>1549</v>
      </c>
      <c r="F40" s="257" t="s">
        <v>1607</v>
      </c>
      <c r="G40" s="281"/>
      <c r="H40" s="281"/>
      <c r="I40" s="284"/>
      <c r="J40" s="285"/>
      <c r="K40" s="286">
        <v>42856</v>
      </c>
      <c r="L40" s="286" t="s">
        <v>511</v>
      </c>
      <c r="M40" s="286">
        <v>42953</v>
      </c>
      <c r="N40" s="259"/>
      <c r="O40" s="260"/>
      <c r="P40" s="260"/>
      <c r="Q40" s="373" t="str">
        <f t="shared" ca="1" si="2"/>
        <v>More than a Year</v>
      </c>
      <c r="R40" s="378">
        <f t="shared" ca="1" si="3"/>
        <v>1269</v>
      </c>
      <c r="S40" s="287">
        <f t="shared" ref="S40:S41" ca="1" si="11">R40/365</f>
        <v>3.4767123287671233</v>
      </c>
      <c r="T40" s="261"/>
      <c r="U40" s="255"/>
      <c r="V40" s="346"/>
      <c r="W40" s="373" t="str">
        <f t="shared" ca="1" si="4"/>
        <v>More than a Year</v>
      </c>
      <c r="X40" s="2" t="str">
        <f t="shared" ca="1" si="5"/>
        <v>More than a Year</v>
      </c>
      <c r="Y40" s="2" t="str">
        <f t="shared" ca="1" si="6"/>
        <v>More than a Year</v>
      </c>
    </row>
    <row r="41" spans="1:25">
      <c r="A41" s="76" t="s">
        <v>24</v>
      </c>
      <c r="B41" s="67" t="s">
        <v>107</v>
      </c>
      <c r="C41" s="77" t="s">
        <v>563</v>
      </c>
      <c r="D41" s="61" t="s">
        <v>564</v>
      </c>
      <c r="E41" s="202" t="s">
        <v>1198</v>
      </c>
      <c r="F41" s="229" t="s">
        <v>1608</v>
      </c>
      <c r="G41" s="76" t="s">
        <v>557</v>
      </c>
      <c r="H41" s="76" t="s">
        <v>558</v>
      </c>
      <c r="I41" s="66" t="s">
        <v>499</v>
      </c>
      <c r="J41" s="67" t="s">
        <v>540</v>
      </c>
      <c r="K41" s="64" t="s">
        <v>1598</v>
      </c>
      <c r="L41" s="286">
        <v>42643</v>
      </c>
      <c r="M41" s="381">
        <v>42643</v>
      </c>
      <c r="N41" s="136"/>
      <c r="O41" s="137"/>
      <c r="P41" s="137"/>
      <c r="Q41" s="373" t="str">
        <f t="shared" ca="1" si="2"/>
        <v>More than a Year</v>
      </c>
      <c r="R41" s="378">
        <f ca="1">IFERROR(DAYS360(TODAY(),IF(M41&lt;&gt;"Not set",M41,K41)),"N/A")</f>
        <v>963</v>
      </c>
      <c r="S41" s="287">
        <f t="shared" ca="1" si="11"/>
        <v>2.6383561643835618</v>
      </c>
      <c r="T41" s="261" t="str">
        <f t="shared" ca="1" si="1"/>
        <v>More than a Year</v>
      </c>
      <c r="U41" s="255"/>
      <c r="W41" s="373" t="str">
        <f t="shared" ca="1" si="4"/>
        <v>More than a Year</v>
      </c>
      <c r="X41" s="2" t="str">
        <f t="shared" ca="1" si="5"/>
        <v>More than a Year</v>
      </c>
      <c r="Y41" s="2" t="str">
        <f t="shared" ca="1" si="6"/>
        <v>More than a Year</v>
      </c>
    </row>
    <row r="42" spans="1:25">
      <c r="A42" s="76" t="s">
        <v>24</v>
      </c>
      <c r="B42" s="67" t="s">
        <v>118</v>
      </c>
      <c r="C42" s="77" t="s">
        <v>565</v>
      </c>
      <c r="D42" s="61" t="s">
        <v>566</v>
      </c>
      <c r="E42" s="202">
        <v>18850</v>
      </c>
      <c r="F42" s="229" t="s">
        <v>1608</v>
      </c>
      <c r="G42" s="76" t="s">
        <v>557</v>
      </c>
      <c r="H42" s="76" t="s">
        <v>558</v>
      </c>
      <c r="I42" s="66" t="s">
        <v>562</v>
      </c>
      <c r="J42" s="67" t="s">
        <v>538</v>
      </c>
      <c r="K42" s="64" t="s">
        <v>1598</v>
      </c>
      <c r="L42" s="286">
        <v>42643</v>
      </c>
      <c r="M42" s="381">
        <v>42643</v>
      </c>
      <c r="N42" s="136"/>
      <c r="O42" s="137"/>
      <c r="P42" s="137"/>
      <c r="Q42" s="373" t="str">
        <f t="shared" ca="1" si="2"/>
        <v>More than a Year</v>
      </c>
      <c r="R42" s="378">
        <f ca="1">IFERROR(DAYS360(TODAY(),IF(M42&lt;&gt;"Not set",M42,K42)),"N/A")</f>
        <v>963</v>
      </c>
      <c r="S42" s="287">
        <f t="shared" ref="S42" ca="1" si="12">R42/365</f>
        <v>2.6383561643835618</v>
      </c>
      <c r="T42" s="261" t="str">
        <f t="shared" ca="1" si="1"/>
        <v>More than a Year</v>
      </c>
      <c r="U42" s="255"/>
      <c r="W42" s="373" t="str">
        <f t="shared" ca="1" si="4"/>
        <v>More than a Year</v>
      </c>
      <c r="X42" s="2" t="str">
        <f t="shared" ca="1" si="5"/>
        <v>More than a Year</v>
      </c>
      <c r="Y42" s="2" t="str">
        <f t="shared" ca="1" si="6"/>
        <v>More than a Year</v>
      </c>
    </row>
    <row r="43" spans="1:25" ht="15">
      <c r="A43" s="76" t="s">
        <v>24</v>
      </c>
      <c r="B43" s="76" t="s">
        <v>118</v>
      </c>
      <c r="C43" s="77" t="s">
        <v>567</v>
      </c>
      <c r="D43" s="77" t="s">
        <v>568</v>
      </c>
      <c r="E43" s="202">
        <v>78378</v>
      </c>
      <c r="F43" s="229" t="s">
        <v>1608</v>
      </c>
      <c r="G43" s="76" t="s">
        <v>557</v>
      </c>
      <c r="H43" s="76" t="s">
        <v>558</v>
      </c>
      <c r="I43" s="66" t="s">
        <v>559</v>
      </c>
      <c r="J43" s="67" t="s">
        <v>538</v>
      </c>
      <c r="K43" s="64">
        <v>41483</v>
      </c>
      <c r="L43" s="286">
        <v>40816</v>
      </c>
      <c r="M43" s="381">
        <v>42643</v>
      </c>
      <c r="N43" s="136"/>
      <c r="O43" s="137"/>
      <c r="P43" s="137"/>
      <c r="Q43" s="373" t="str">
        <f t="shared" ca="1" si="2"/>
        <v>More than a Year</v>
      </c>
      <c r="R43" s="378">
        <f t="shared" ref="R43:R51" ca="1" si="13">IFERROR(DAYS360(TODAY(),IF(M43&lt;&gt;"Not set",M43,K43)),"N/A")</f>
        <v>963</v>
      </c>
      <c r="S43" s="287">
        <f t="shared" ca="1" si="0"/>
        <v>2.6383561643835618</v>
      </c>
      <c r="T43" s="261" t="str">
        <f t="shared" ca="1" si="1"/>
        <v>EOL!</v>
      </c>
      <c r="U43" s="255"/>
      <c r="V43" s="349" t="s">
        <v>1568</v>
      </c>
      <c r="W43" s="373" t="str">
        <f t="shared" ca="1" si="4"/>
        <v>More than a Year</v>
      </c>
      <c r="X43" s="2" t="str">
        <f t="shared" ca="1" si="5"/>
        <v>More than a Year</v>
      </c>
      <c r="Y43" s="2" t="str">
        <f t="shared" ca="1" si="6"/>
        <v>More than a Year</v>
      </c>
    </row>
    <row r="44" spans="1:25">
      <c r="A44" s="76" t="s">
        <v>24</v>
      </c>
      <c r="B44" s="76" t="s">
        <v>483</v>
      </c>
      <c r="C44" s="77" t="s">
        <v>569</v>
      </c>
      <c r="D44" s="77" t="s">
        <v>1200</v>
      </c>
      <c r="E44" s="202" t="s">
        <v>1199</v>
      </c>
      <c r="F44" s="229" t="s">
        <v>1608</v>
      </c>
      <c r="G44" s="76" t="s">
        <v>557</v>
      </c>
      <c r="H44" s="76" t="s">
        <v>558</v>
      </c>
      <c r="I44" s="66" t="s">
        <v>499</v>
      </c>
      <c r="J44" s="67" t="s">
        <v>540</v>
      </c>
      <c r="K44" s="63">
        <v>41934</v>
      </c>
      <c r="L44" s="286">
        <v>40816</v>
      </c>
      <c r="M44" s="381">
        <v>42643</v>
      </c>
      <c r="N44" s="136"/>
      <c r="O44" s="136"/>
      <c r="P44" s="136"/>
      <c r="Q44" s="373" t="str">
        <f t="shared" ca="1" si="2"/>
        <v>More than a Year</v>
      </c>
      <c r="R44" s="378">
        <f t="shared" ca="1" si="13"/>
        <v>963</v>
      </c>
      <c r="S44" s="287">
        <f t="shared" ca="1" si="0"/>
        <v>2.6383561643835618</v>
      </c>
      <c r="T44" s="261" t="str">
        <f t="shared" ca="1" si="1"/>
        <v>EOL!</v>
      </c>
      <c r="U44" s="255"/>
      <c r="W44" s="373" t="str">
        <f t="shared" ca="1" si="4"/>
        <v>More than a Year</v>
      </c>
      <c r="X44" s="2" t="str">
        <f t="shared" ca="1" si="5"/>
        <v>More than a Year</v>
      </c>
      <c r="Y44" s="2" t="str">
        <f t="shared" ca="1" si="6"/>
        <v>More than a Year</v>
      </c>
    </row>
    <row r="45" spans="1:25">
      <c r="A45" s="76" t="s">
        <v>24</v>
      </c>
      <c r="B45" s="76" t="s">
        <v>118</v>
      </c>
      <c r="C45" s="282" t="s">
        <v>1470</v>
      </c>
      <c r="D45" s="282" t="s">
        <v>1484</v>
      </c>
      <c r="E45" s="283" t="s">
        <v>1480</v>
      </c>
      <c r="F45" s="257" t="s">
        <v>1609</v>
      </c>
      <c r="G45" s="281"/>
      <c r="H45" s="281"/>
      <c r="I45" s="299"/>
      <c r="J45" s="300"/>
      <c r="K45" s="301">
        <v>42767</v>
      </c>
      <c r="L45" s="286" t="s">
        <v>511</v>
      </c>
      <c r="M45" s="286" t="s">
        <v>511</v>
      </c>
      <c r="N45" s="259"/>
      <c r="O45" s="259"/>
      <c r="P45" s="259"/>
      <c r="Q45" s="373" t="str">
        <f t="shared" ca="1" si="2"/>
        <v>More than a Year</v>
      </c>
      <c r="R45" s="378">
        <f t="shared" ca="1" si="13"/>
        <v>1084</v>
      </c>
      <c r="S45" s="287">
        <f t="shared" ca="1" si="0"/>
        <v>2.9698630136986299</v>
      </c>
      <c r="T45" s="261"/>
      <c r="U45" s="255"/>
      <c r="W45" s="373" t="str">
        <f t="shared" ca="1" si="4"/>
        <v>More than a Year</v>
      </c>
      <c r="X45" s="2" t="str">
        <f t="shared" ca="1" si="5"/>
        <v>More than a Year</v>
      </c>
      <c r="Y45" s="2" t="str">
        <f t="shared" ca="1" si="6"/>
        <v>More than a Year</v>
      </c>
    </row>
    <row r="46" spans="1:25">
      <c r="A46" s="76" t="s">
        <v>24</v>
      </c>
      <c r="B46" s="76" t="s">
        <v>118</v>
      </c>
      <c r="C46" s="282" t="s">
        <v>1471</v>
      </c>
      <c r="D46" s="282" t="s">
        <v>1485</v>
      </c>
      <c r="E46" s="283" t="s">
        <v>1481</v>
      </c>
      <c r="F46" s="257" t="s">
        <v>1609</v>
      </c>
      <c r="G46" s="281"/>
      <c r="H46" s="281"/>
      <c r="I46" s="299"/>
      <c r="J46" s="300"/>
      <c r="K46" s="301">
        <v>42767</v>
      </c>
      <c r="L46" s="286" t="s">
        <v>511</v>
      </c>
      <c r="M46" s="286" t="s">
        <v>511</v>
      </c>
      <c r="N46" s="259"/>
      <c r="O46" s="259"/>
      <c r="P46" s="259"/>
      <c r="Q46" s="373" t="str">
        <f t="shared" ca="1" si="2"/>
        <v>More than a Year</v>
      </c>
      <c r="R46" s="378">
        <f t="shared" ca="1" si="13"/>
        <v>1084</v>
      </c>
      <c r="S46" s="287">
        <f t="shared" ca="1" si="0"/>
        <v>2.9698630136986299</v>
      </c>
      <c r="T46" s="261"/>
      <c r="U46" s="255"/>
      <c r="W46" s="373" t="str">
        <f t="shared" ca="1" si="4"/>
        <v>More than a Year</v>
      </c>
      <c r="X46" s="2" t="str">
        <f t="shared" ca="1" si="5"/>
        <v>More than a Year</v>
      </c>
      <c r="Y46" s="2" t="str">
        <f t="shared" ca="1" si="6"/>
        <v>More than a Year</v>
      </c>
    </row>
    <row r="47" spans="1:25">
      <c r="A47" s="76" t="s">
        <v>24</v>
      </c>
      <c r="B47" s="76" t="s">
        <v>118</v>
      </c>
      <c r="C47" s="282" t="s">
        <v>1472</v>
      </c>
      <c r="D47" s="282" t="s">
        <v>1486</v>
      </c>
      <c r="E47" s="283" t="s">
        <v>1482</v>
      </c>
      <c r="F47" s="257" t="s">
        <v>1610</v>
      </c>
      <c r="G47" s="281"/>
      <c r="H47" s="281"/>
      <c r="I47" s="299"/>
      <c r="J47" s="300"/>
      <c r="K47" s="301">
        <v>42767</v>
      </c>
      <c r="L47" s="286" t="s">
        <v>511</v>
      </c>
      <c r="M47" s="286" t="s">
        <v>511</v>
      </c>
      <c r="N47" s="259"/>
      <c r="O47" s="259"/>
      <c r="P47" s="259"/>
      <c r="Q47" s="373" t="str">
        <f t="shared" ca="1" si="2"/>
        <v>More than a Year</v>
      </c>
      <c r="R47" s="378">
        <f t="shared" ca="1" si="13"/>
        <v>1084</v>
      </c>
      <c r="S47" s="287">
        <f t="shared" ca="1" si="0"/>
        <v>2.9698630136986299</v>
      </c>
      <c r="T47" s="261"/>
      <c r="U47" s="255"/>
      <c r="W47" s="373" t="str">
        <f t="shared" ca="1" si="4"/>
        <v>More than a Year</v>
      </c>
      <c r="X47" s="2" t="str">
        <f t="shared" ca="1" si="5"/>
        <v>More than a Year</v>
      </c>
      <c r="Y47" s="2" t="str">
        <f t="shared" ca="1" si="6"/>
        <v>More than a Year</v>
      </c>
    </row>
    <row r="48" spans="1:25">
      <c r="A48" s="76" t="s">
        <v>24</v>
      </c>
      <c r="B48" s="76" t="s">
        <v>570</v>
      </c>
      <c r="C48" s="282" t="s">
        <v>1473</v>
      </c>
      <c r="D48" s="282" t="s">
        <v>1488</v>
      </c>
      <c r="E48" s="283" t="s">
        <v>1483</v>
      </c>
      <c r="F48" s="257" t="s">
        <v>1610</v>
      </c>
      <c r="G48" s="281"/>
      <c r="H48" s="281"/>
      <c r="I48" s="299"/>
      <c r="J48" s="300"/>
      <c r="K48" s="301">
        <v>42767</v>
      </c>
      <c r="L48" s="286" t="s">
        <v>511</v>
      </c>
      <c r="M48" s="286" t="s">
        <v>511</v>
      </c>
      <c r="N48" s="259"/>
      <c r="O48" s="259"/>
      <c r="P48" s="259"/>
      <c r="Q48" s="373" t="str">
        <f t="shared" ca="1" si="2"/>
        <v>More than a Year</v>
      </c>
      <c r="R48" s="378">
        <f t="shared" ca="1" si="13"/>
        <v>1084</v>
      </c>
      <c r="S48" s="287">
        <f t="shared" ca="1" si="0"/>
        <v>2.9698630136986299</v>
      </c>
      <c r="T48" s="261"/>
      <c r="U48" s="255"/>
      <c r="W48" s="373" t="str">
        <f t="shared" ca="1" si="4"/>
        <v>More than a Year</v>
      </c>
      <c r="X48" s="2" t="str">
        <f t="shared" ca="1" si="5"/>
        <v>More than a Year</v>
      </c>
      <c r="Y48" s="2" t="str">
        <f t="shared" ca="1" si="6"/>
        <v>More than a Year</v>
      </c>
    </row>
    <row r="49" spans="1:25">
      <c r="A49" s="126" t="s">
        <v>24</v>
      </c>
      <c r="B49" s="126" t="s">
        <v>570</v>
      </c>
      <c r="C49" s="126" t="s">
        <v>571</v>
      </c>
      <c r="D49" s="126" t="s">
        <v>572</v>
      </c>
      <c r="E49" s="127" t="s">
        <v>573</v>
      </c>
      <c r="F49" s="230" t="s">
        <v>574</v>
      </c>
      <c r="G49" s="126" t="s">
        <v>557</v>
      </c>
      <c r="H49" s="126" t="s">
        <v>558</v>
      </c>
      <c r="I49" s="483"/>
      <c r="J49" s="484"/>
      <c r="K49" s="128" t="s">
        <v>575</v>
      </c>
      <c r="L49" s="129">
        <v>40816</v>
      </c>
      <c r="M49" s="129">
        <v>42643</v>
      </c>
      <c r="N49" s="138"/>
      <c r="O49" s="139"/>
      <c r="P49" s="139"/>
      <c r="Q49" s="373" t="str">
        <f t="shared" ca="1" si="2"/>
        <v>More than a Year</v>
      </c>
      <c r="R49" s="378">
        <f t="shared" ca="1" si="13"/>
        <v>963</v>
      </c>
      <c r="S49" s="287">
        <f t="shared" ca="1" si="0"/>
        <v>2.6383561643835618</v>
      </c>
      <c r="T49" s="261" t="str">
        <f t="shared" ca="1" si="1"/>
        <v>EOL!</v>
      </c>
      <c r="U49" s="255"/>
      <c r="W49" s="373" t="str">
        <f t="shared" ca="1" si="4"/>
        <v>More than a Year</v>
      </c>
      <c r="X49" s="2" t="str">
        <f t="shared" ca="1" si="5"/>
        <v>More than a Year</v>
      </c>
      <c r="Y49" s="2" t="str">
        <f t="shared" ca="1" si="6"/>
        <v>More than a Year</v>
      </c>
    </row>
    <row r="50" spans="1:25">
      <c r="A50" s="76" t="s">
        <v>19</v>
      </c>
      <c r="B50" s="76" t="s">
        <v>576</v>
      </c>
      <c r="C50" s="76" t="s">
        <v>577</v>
      </c>
      <c r="D50" s="65" t="s">
        <v>578</v>
      </c>
      <c r="E50" s="78">
        <v>60406</v>
      </c>
      <c r="F50" s="270" t="s">
        <v>579</v>
      </c>
      <c r="G50" s="66" t="s">
        <v>580</v>
      </c>
      <c r="H50" s="76" t="s">
        <v>581</v>
      </c>
      <c r="I50" s="66" t="s">
        <v>582</v>
      </c>
      <c r="J50" s="66" t="s">
        <v>503</v>
      </c>
      <c r="K50" s="64">
        <v>40513</v>
      </c>
      <c r="L50" s="63">
        <v>41639</v>
      </c>
      <c r="M50" s="64">
        <v>42004</v>
      </c>
      <c r="N50" s="136"/>
      <c r="O50" s="137"/>
      <c r="P50" s="137"/>
      <c r="Q50" s="373" t="str">
        <f t="shared" ca="1" si="2"/>
        <v>Less Than a Year</v>
      </c>
      <c r="R50" s="378">
        <f t="shared" ca="1" si="13"/>
        <v>334</v>
      </c>
      <c r="S50" s="287">
        <f t="shared" ca="1" si="0"/>
        <v>0.91506849315068495</v>
      </c>
      <c r="T50" s="261" t="str">
        <f t="shared" ca="1" si="1"/>
        <v>EOL!</v>
      </c>
      <c r="U50" s="255"/>
      <c r="W50" s="373" t="str">
        <f t="shared" ca="1" si="4"/>
        <v>Less Than a Year</v>
      </c>
      <c r="X50" s="2" t="str">
        <f t="shared" ca="1" si="5"/>
        <v>Less Than a Year</v>
      </c>
      <c r="Y50" s="2" t="str">
        <f t="shared" ca="1" si="6"/>
        <v>Less Than a Year</v>
      </c>
    </row>
    <row r="51" spans="1:25">
      <c r="A51" s="76" t="s">
        <v>19</v>
      </c>
      <c r="B51" s="76" t="s">
        <v>583</v>
      </c>
      <c r="C51" s="76" t="s">
        <v>584</v>
      </c>
      <c r="D51" s="65" t="s">
        <v>585</v>
      </c>
      <c r="E51" s="78">
        <v>75667</v>
      </c>
      <c r="F51" s="270" t="s">
        <v>586</v>
      </c>
      <c r="G51" s="66" t="s">
        <v>587</v>
      </c>
      <c r="H51" s="76" t="s">
        <v>581</v>
      </c>
      <c r="I51" s="66" t="s">
        <v>582</v>
      </c>
      <c r="J51" s="66" t="s">
        <v>503</v>
      </c>
      <c r="K51" s="64">
        <v>40513</v>
      </c>
      <c r="L51" s="63">
        <v>41639</v>
      </c>
      <c r="M51" s="64">
        <v>42004</v>
      </c>
      <c r="N51" s="136"/>
      <c r="O51" s="137"/>
      <c r="P51" s="137"/>
      <c r="Q51" s="373" t="str">
        <f t="shared" ca="1" si="2"/>
        <v>Less Than a Year</v>
      </c>
      <c r="R51" s="378">
        <f t="shared" ca="1" si="13"/>
        <v>334</v>
      </c>
      <c r="S51" s="287">
        <f t="shared" ca="1" si="0"/>
        <v>0.91506849315068495</v>
      </c>
      <c r="T51" s="261" t="str">
        <f t="shared" ca="1" si="1"/>
        <v>EOL!</v>
      </c>
      <c r="U51" s="255"/>
      <c r="W51" s="373" t="str">
        <f t="shared" ca="1" si="4"/>
        <v>Less Than a Year</v>
      </c>
      <c r="X51" s="2" t="str">
        <f t="shared" ca="1" si="5"/>
        <v>Less Than a Year</v>
      </c>
      <c r="Y51" s="2" t="str">
        <f t="shared" ca="1" si="6"/>
        <v>Less Than a Year</v>
      </c>
    </row>
    <row r="52" spans="1:25">
      <c r="A52" s="72"/>
      <c r="B52" s="72"/>
      <c r="C52" s="72"/>
      <c r="D52" s="485" t="s">
        <v>485</v>
      </c>
      <c r="E52" s="486"/>
      <c r="F52" s="231"/>
      <c r="G52" s="72"/>
      <c r="H52" s="72"/>
      <c r="I52" s="72"/>
      <c r="J52" s="72"/>
      <c r="K52" s="72"/>
      <c r="L52" s="72"/>
      <c r="M52" s="72"/>
    </row>
    <row r="53" spans="1:25">
      <c r="A53" s="72"/>
      <c r="B53" s="72"/>
      <c r="C53" s="72"/>
      <c r="D53" s="487" t="s">
        <v>486</v>
      </c>
      <c r="E53" s="488"/>
      <c r="F53" s="231"/>
      <c r="G53" s="72"/>
      <c r="H53" s="72"/>
      <c r="I53" s="72"/>
      <c r="J53" s="72"/>
      <c r="K53" s="72"/>
      <c r="L53" s="72"/>
      <c r="M53" s="72"/>
    </row>
    <row r="54" spans="1:25" ht="12.75">
      <c r="D54" s="489" t="s">
        <v>367</v>
      </c>
      <c r="E54" s="490"/>
      <c r="M54" s="384"/>
      <c r="N54" s="383"/>
      <c r="O54" s="383"/>
      <c r="P54" s="383"/>
    </row>
    <row r="55" spans="1:25" ht="12.75">
      <c r="D55" s="480" t="s">
        <v>1201</v>
      </c>
      <c r="E55" s="481"/>
      <c r="M55" s="384"/>
      <c r="N55" s="383"/>
      <c r="O55" s="383"/>
      <c r="P55" s="383"/>
    </row>
    <row r="56" spans="1:25" ht="12.75">
      <c r="M56" s="384"/>
      <c r="N56" s="383"/>
      <c r="O56" s="383"/>
      <c r="P56" s="383"/>
    </row>
    <row r="57" spans="1:25" ht="12.75">
      <c r="M57" s="384"/>
      <c r="N57" s="383"/>
      <c r="O57" s="383"/>
      <c r="P57" s="383"/>
    </row>
    <row r="58" spans="1:25" ht="12.75">
      <c r="M58" s="384"/>
      <c r="N58" s="383"/>
      <c r="O58" s="383"/>
      <c r="P58" s="383"/>
    </row>
    <row r="59" spans="1:25" ht="12.75">
      <c r="M59" s="384"/>
      <c r="N59" s="383"/>
      <c r="O59" s="383"/>
      <c r="P59" s="383"/>
    </row>
    <row r="60" spans="1:25" ht="12.75">
      <c r="M60" s="384"/>
      <c r="N60" s="383"/>
      <c r="O60" s="383"/>
      <c r="P60" s="383"/>
    </row>
    <row r="61" spans="1:25" ht="12.75">
      <c r="M61" s="384"/>
      <c r="N61" s="383"/>
      <c r="O61" s="383"/>
      <c r="P61" s="383"/>
    </row>
    <row r="62" spans="1:25" ht="12.75">
      <c r="M62" s="384"/>
      <c r="N62" s="383"/>
      <c r="O62" s="383"/>
      <c r="P62" s="383"/>
    </row>
    <row r="63" spans="1:25" ht="12.75">
      <c r="M63" s="384"/>
      <c r="N63" s="383"/>
      <c r="O63" s="383"/>
      <c r="P63" s="383"/>
    </row>
    <row r="64" spans="1:25" ht="12.75">
      <c r="M64" s="384"/>
      <c r="N64" s="383"/>
      <c r="O64" s="383"/>
      <c r="P64" s="383"/>
    </row>
  </sheetData>
  <mergeCells count="8">
    <mergeCell ref="D55:E55"/>
    <mergeCell ref="N1:P1"/>
    <mergeCell ref="I49:J49"/>
    <mergeCell ref="D52:E52"/>
    <mergeCell ref="D53:E53"/>
    <mergeCell ref="D54:E54"/>
    <mergeCell ref="O23:P23"/>
    <mergeCell ref="O24:P24"/>
  </mergeCells>
  <conditionalFormatting sqref="K1:M30 K33:M38 K41:M1048576">
    <cfRule type="timePeriod" dxfId="357" priority="112" timePeriod="yesterday">
      <formula>FLOOR(K1,1)=TODAY()-1</formula>
    </cfRule>
    <cfRule type="cellIs" dxfId="356" priority="114" operator="lessThan">
      <formula>(today)+(4*365)</formula>
    </cfRule>
  </conditionalFormatting>
  <conditionalFormatting sqref="K1:K30 K33:K38 K41:K1048576">
    <cfRule type="expression" priority="113">
      <formula>G1-(4*365)&gt;=TODAY()</formula>
    </cfRule>
  </conditionalFormatting>
  <conditionalFormatting sqref="T2:T30 T41:T51 T33:T38 Q2:Q1048576">
    <cfRule type="containsText" dxfId="355" priority="102" operator="containsText" text="Expired">
      <formula>NOT(ISERROR(SEARCH("Expired",Q2)))</formula>
    </cfRule>
    <cfRule type="containsText" dxfId="354" priority="110" operator="containsText" text="more">
      <formula>NOT(ISERROR(SEARCH("more",Q2)))</formula>
    </cfRule>
    <cfRule type="containsText" dxfId="353" priority="111" operator="containsText" text="Less">
      <formula>NOT(ISERROR(SEARCH("Less",Q2)))</formula>
    </cfRule>
  </conditionalFormatting>
  <conditionalFormatting sqref="R2:R51">
    <cfRule type="cellIs" dxfId="352" priority="106" operator="greaterThan">
      <formula>365</formula>
    </cfRule>
    <cfRule type="cellIs" dxfId="351" priority="107" operator="lessThan">
      <formula>0</formula>
    </cfRule>
    <cfRule type="cellIs" dxfId="350" priority="108" operator="lessThan">
      <formula>365</formula>
    </cfRule>
    <cfRule type="cellIs" dxfId="349" priority="109" operator="lessThan">
      <formula>0</formula>
    </cfRule>
  </conditionalFormatting>
  <conditionalFormatting sqref="S2:S30 S42:S51 S34:S38">
    <cfRule type="cellIs" dxfId="348" priority="103" operator="between">
      <formula>0</formula>
      <formula>1</formula>
    </cfRule>
    <cfRule type="cellIs" dxfId="347" priority="104" operator="greaterThan">
      <formula>1</formula>
    </cfRule>
    <cfRule type="cellIs" dxfId="346" priority="105" operator="lessThanOrEqual">
      <formula>0</formula>
    </cfRule>
  </conditionalFormatting>
  <conditionalFormatting sqref="T1:T30 T33:T38 T41:T1048576">
    <cfRule type="containsText" dxfId="345" priority="98" operator="containsText" text="EOL">
      <formula>NOT(ISERROR(SEARCH("EOL",T1)))</formula>
    </cfRule>
  </conditionalFormatting>
  <conditionalFormatting sqref="Q33">
    <cfRule type="containsText" dxfId="344" priority="88" operator="containsText" text="Expired">
      <formula>NOT(ISERROR(SEARCH("Expired",Q33)))</formula>
    </cfRule>
    <cfRule type="containsText" dxfId="343" priority="96" operator="containsText" text="more">
      <formula>NOT(ISERROR(SEARCH("more",Q33)))</formula>
    </cfRule>
    <cfRule type="containsText" dxfId="342" priority="97" operator="containsText" text="Less">
      <formula>NOT(ISERROR(SEARCH("Less",Q33)))</formula>
    </cfRule>
  </conditionalFormatting>
  <conditionalFormatting sqref="R33">
    <cfRule type="cellIs" dxfId="341" priority="92" operator="greaterThan">
      <formula>365</formula>
    </cfRule>
    <cfRule type="cellIs" dxfId="340" priority="93" operator="lessThan">
      <formula>0</formula>
    </cfRule>
    <cfRule type="cellIs" dxfId="339" priority="94" operator="lessThan">
      <formula>365</formula>
    </cfRule>
    <cfRule type="cellIs" dxfId="338" priority="95" operator="lessThan">
      <formula>0</formula>
    </cfRule>
  </conditionalFormatting>
  <conditionalFormatting sqref="S33">
    <cfRule type="cellIs" dxfId="337" priority="89" operator="between">
      <formula>0</formula>
      <formula>1</formula>
    </cfRule>
    <cfRule type="cellIs" dxfId="336" priority="90" operator="greaterThan">
      <formula>1</formula>
    </cfRule>
    <cfRule type="cellIs" dxfId="335" priority="91" operator="lessThanOrEqual">
      <formula>0</formula>
    </cfRule>
  </conditionalFormatting>
  <conditionalFormatting sqref="K39:M39">
    <cfRule type="timePeriod" dxfId="334" priority="78" timePeriod="yesterday">
      <formula>FLOOR(K39,1)=TODAY()-1</formula>
    </cfRule>
    <cfRule type="cellIs" dxfId="333" priority="80" operator="lessThan">
      <formula>(today)+(4*365)</formula>
    </cfRule>
  </conditionalFormatting>
  <conditionalFormatting sqref="K39">
    <cfRule type="expression" priority="79">
      <formula>G39-(4*365)&gt;=TODAY()</formula>
    </cfRule>
  </conditionalFormatting>
  <conditionalFormatting sqref="T39 Q39">
    <cfRule type="containsText" dxfId="332" priority="68" operator="containsText" text="Expired">
      <formula>NOT(ISERROR(SEARCH("Expired",Q39)))</formula>
    </cfRule>
    <cfRule type="containsText" dxfId="331" priority="76" operator="containsText" text="more">
      <formula>NOT(ISERROR(SEARCH("more",Q39)))</formula>
    </cfRule>
    <cfRule type="containsText" dxfId="330" priority="77" operator="containsText" text="Less">
      <formula>NOT(ISERROR(SEARCH("Less",Q39)))</formula>
    </cfRule>
  </conditionalFormatting>
  <conditionalFormatting sqref="R39">
    <cfRule type="cellIs" dxfId="329" priority="72" operator="greaterThan">
      <formula>365</formula>
    </cfRule>
    <cfRule type="cellIs" dxfId="328" priority="73" operator="lessThan">
      <formula>0</formula>
    </cfRule>
    <cfRule type="cellIs" dxfId="327" priority="74" operator="lessThan">
      <formula>365</formula>
    </cfRule>
    <cfRule type="cellIs" dxfId="326" priority="75" operator="lessThan">
      <formula>0</formula>
    </cfRule>
  </conditionalFormatting>
  <conditionalFormatting sqref="S39">
    <cfRule type="cellIs" dxfId="325" priority="69" operator="between">
      <formula>0</formula>
      <formula>1</formula>
    </cfRule>
    <cfRule type="cellIs" dxfId="324" priority="70" operator="greaterThan">
      <formula>1</formula>
    </cfRule>
    <cfRule type="cellIs" dxfId="323" priority="71" operator="lessThanOrEqual">
      <formula>0</formula>
    </cfRule>
  </conditionalFormatting>
  <conditionalFormatting sqref="T39">
    <cfRule type="containsText" dxfId="322" priority="67" operator="containsText" text="EOL">
      <formula>NOT(ISERROR(SEARCH("EOL",T39)))</formula>
    </cfRule>
  </conditionalFormatting>
  <conditionalFormatting sqref="L40:M40">
    <cfRule type="timePeriod" dxfId="321" priority="64" timePeriod="yesterday">
      <formula>FLOOR(L40,1)=TODAY()-1</formula>
    </cfRule>
    <cfRule type="cellIs" dxfId="320" priority="66" operator="lessThan">
      <formula>(today)+(4*365)</formula>
    </cfRule>
  </conditionalFormatting>
  <conditionalFormatting sqref="T40 Q40">
    <cfRule type="containsText" dxfId="319" priority="54" operator="containsText" text="Expired">
      <formula>NOT(ISERROR(SEARCH("Expired",Q40)))</formula>
    </cfRule>
    <cfRule type="containsText" dxfId="318" priority="62" operator="containsText" text="more">
      <formula>NOT(ISERROR(SEARCH("more",Q40)))</formula>
    </cfRule>
    <cfRule type="containsText" dxfId="317" priority="63" operator="containsText" text="Less">
      <formula>NOT(ISERROR(SEARCH("Less",Q40)))</formula>
    </cfRule>
  </conditionalFormatting>
  <conditionalFormatting sqref="R40">
    <cfRule type="cellIs" dxfId="316" priority="58" operator="greaterThan">
      <formula>365</formula>
    </cfRule>
    <cfRule type="cellIs" dxfId="315" priority="59" operator="lessThan">
      <formula>0</formula>
    </cfRule>
    <cfRule type="cellIs" dxfId="314" priority="60" operator="lessThan">
      <formula>365</formula>
    </cfRule>
    <cfRule type="cellIs" dxfId="313" priority="61" operator="lessThan">
      <formula>0</formula>
    </cfRule>
  </conditionalFormatting>
  <conditionalFormatting sqref="S40:S41">
    <cfRule type="cellIs" dxfId="312" priority="55" operator="between">
      <formula>0</formula>
      <formula>1</formula>
    </cfRule>
    <cfRule type="cellIs" dxfId="311" priority="56" operator="greaterThan">
      <formula>1</formula>
    </cfRule>
    <cfRule type="cellIs" dxfId="310" priority="57" operator="lessThanOrEqual">
      <formula>0</formula>
    </cfRule>
  </conditionalFormatting>
  <conditionalFormatting sqref="T40">
    <cfRule type="containsText" dxfId="309" priority="53" operator="containsText" text="EOL">
      <formula>NOT(ISERROR(SEARCH("EOL",T40)))</formula>
    </cfRule>
  </conditionalFormatting>
  <conditionalFormatting sqref="K40">
    <cfRule type="timePeriod" dxfId="308" priority="50" timePeriod="yesterday">
      <formula>FLOOR(K40,1)=TODAY()-1</formula>
    </cfRule>
    <cfRule type="cellIs" dxfId="307" priority="52" operator="lessThan">
      <formula>(today)+(4*365)</formula>
    </cfRule>
  </conditionalFormatting>
  <conditionalFormatting sqref="K40">
    <cfRule type="expression" priority="51">
      <formula>G40-(4*365)&gt;=TODAY()</formula>
    </cfRule>
  </conditionalFormatting>
  <conditionalFormatting sqref="K31:M31">
    <cfRule type="timePeriod" dxfId="306" priority="47" timePeriod="yesterday">
      <formula>FLOOR(K31,1)=TODAY()-1</formula>
    </cfRule>
    <cfRule type="cellIs" dxfId="305" priority="49" operator="lessThan">
      <formula>(today)+(4*365)</formula>
    </cfRule>
  </conditionalFormatting>
  <conditionalFormatting sqref="K31">
    <cfRule type="expression" priority="48">
      <formula>G31-(4*365)&gt;=TODAY()</formula>
    </cfRule>
  </conditionalFormatting>
  <conditionalFormatting sqref="T31 Q31">
    <cfRule type="containsText" dxfId="304" priority="37" operator="containsText" text="Expired">
      <formula>NOT(ISERROR(SEARCH("Expired",Q31)))</formula>
    </cfRule>
    <cfRule type="containsText" dxfId="303" priority="45" operator="containsText" text="more">
      <formula>NOT(ISERROR(SEARCH("more",Q31)))</formula>
    </cfRule>
    <cfRule type="containsText" dxfId="302" priority="46" operator="containsText" text="Less">
      <formula>NOT(ISERROR(SEARCH("Less",Q31)))</formula>
    </cfRule>
  </conditionalFormatting>
  <conditionalFormatting sqref="R31">
    <cfRule type="cellIs" dxfId="301" priority="41" operator="greaterThan">
      <formula>365</formula>
    </cfRule>
    <cfRule type="cellIs" dxfId="300" priority="42" operator="lessThan">
      <formula>0</formula>
    </cfRule>
    <cfRule type="cellIs" dxfId="299" priority="43" operator="lessThan">
      <formula>365</formula>
    </cfRule>
    <cfRule type="cellIs" dxfId="298" priority="44" operator="lessThan">
      <formula>0</formula>
    </cfRule>
  </conditionalFormatting>
  <conditionalFormatting sqref="S31">
    <cfRule type="cellIs" dxfId="297" priority="38" operator="between">
      <formula>0</formula>
      <formula>1</formula>
    </cfRule>
    <cfRule type="cellIs" dxfId="296" priority="39" operator="greaterThan">
      <formula>1</formula>
    </cfRule>
    <cfRule type="cellIs" dxfId="295" priority="40" operator="lessThanOrEqual">
      <formula>0</formula>
    </cfRule>
  </conditionalFormatting>
  <conditionalFormatting sqref="T31">
    <cfRule type="containsText" dxfId="294" priority="36" operator="containsText" text="EOL">
      <formula>NOT(ISERROR(SEARCH("EOL",T31)))</formula>
    </cfRule>
  </conditionalFormatting>
  <conditionalFormatting sqref="L32:M32">
    <cfRule type="timePeriod" dxfId="293" priority="33" timePeriod="yesterday">
      <formula>FLOOR(L32,1)=TODAY()-1</formula>
    </cfRule>
    <cfRule type="cellIs" dxfId="292" priority="35" operator="lessThan">
      <formula>(today)+(4*365)</formula>
    </cfRule>
  </conditionalFormatting>
  <conditionalFormatting sqref="T32 Q32">
    <cfRule type="containsText" dxfId="291" priority="23" operator="containsText" text="Expired">
      <formula>NOT(ISERROR(SEARCH("Expired",Q32)))</formula>
    </cfRule>
    <cfRule type="containsText" dxfId="290" priority="31" operator="containsText" text="more">
      <formula>NOT(ISERROR(SEARCH("more",Q32)))</formula>
    </cfRule>
    <cfRule type="containsText" dxfId="289" priority="32" operator="containsText" text="Less">
      <formula>NOT(ISERROR(SEARCH("Less",Q32)))</formula>
    </cfRule>
  </conditionalFormatting>
  <conditionalFormatting sqref="R32">
    <cfRule type="cellIs" dxfId="288" priority="27" operator="greaterThan">
      <formula>365</formula>
    </cfRule>
    <cfRule type="cellIs" dxfId="287" priority="28" operator="lessThan">
      <formula>0</formula>
    </cfRule>
    <cfRule type="cellIs" dxfId="286" priority="29" operator="lessThan">
      <formula>365</formula>
    </cfRule>
    <cfRule type="cellIs" dxfId="285" priority="30" operator="lessThan">
      <formula>0</formula>
    </cfRule>
  </conditionalFormatting>
  <conditionalFormatting sqref="S32">
    <cfRule type="cellIs" dxfId="284" priority="24" operator="between">
      <formula>0</formula>
      <formula>1</formula>
    </cfRule>
    <cfRule type="cellIs" dxfId="283" priority="25" operator="greaterThan">
      <formula>1</formula>
    </cfRule>
    <cfRule type="cellIs" dxfId="282" priority="26" operator="lessThanOrEqual">
      <formula>0</formula>
    </cfRule>
  </conditionalFormatting>
  <conditionalFormatting sqref="T32">
    <cfRule type="containsText" dxfId="281" priority="22" operator="containsText" text="EOL">
      <formula>NOT(ISERROR(SEARCH("EOL",T32)))</formula>
    </cfRule>
  </conditionalFormatting>
  <conditionalFormatting sqref="K32">
    <cfRule type="timePeriod" dxfId="280" priority="19" timePeriod="yesterday">
      <formula>FLOOR(K32,1)=TODAY()-1</formula>
    </cfRule>
    <cfRule type="cellIs" dxfId="279" priority="21" operator="lessThan">
      <formula>(today)+(4*365)</formula>
    </cfRule>
  </conditionalFormatting>
  <conditionalFormatting sqref="K32">
    <cfRule type="expression" priority="20">
      <formula>G32-(4*365)&gt;=TODAY()</formula>
    </cfRule>
  </conditionalFormatting>
  <conditionalFormatting sqref="U1">
    <cfRule type="timePeriod" dxfId="278" priority="9" timePeriod="yesterday">
      <formula>FLOOR(U1,1)=TODAY()-1</formula>
    </cfRule>
    <cfRule type="cellIs" dxfId="277" priority="10" operator="lessThan">
      <formula>(today)+(4*365)</formula>
    </cfRule>
  </conditionalFormatting>
  <conditionalFormatting sqref="N54:N62">
    <cfRule type="timePeriod" dxfId="276" priority="17" timePeriod="yesterday">
      <formula>FLOOR(N54,1)=TODAY()-1</formula>
    </cfRule>
    <cfRule type="cellIs" dxfId="275" priority="18" operator="lessThan">
      <formula>(today)+(4*365)</formula>
    </cfRule>
  </conditionalFormatting>
  <conditionalFormatting sqref="Q1">
    <cfRule type="timePeriod" dxfId="274" priority="15" timePeriod="yesterday">
      <formula>FLOOR(Q1,1)=TODAY()-1</formula>
    </cfRule>
    <cfRule type="cellIs" dxfId="273" priority="16" operator="lessThan">
      <formula>(today)+(4*365)</formula>
    </cfRule>
  </conditionalFormatting>
  <conditionalFormatting sqref="R1">
    <cfRule type="timePeriod" dxfId="272" priority="13" timePeriod="yesterday">
      <formula>FLOOR(R1,1)=TODAY()-1</formula>
    </cfRule>
    <cfRule type="cellIs" dxfId="271" priority="14" operator="lessThan">
      <formula>(today)+(4*365)</formula>
    </cfRule>
  </conditionalFormatting>
  <conditionalFormatting sqref="S1">
    <cfRule type="timePeriod" dxfId="270" priority="11" timePeriod="yesterday">
      <formula>FLOOR(S1,1)=TODAY()-1</formula>
    </cfRule>
    <cfRule type="cellIs" dxfId="269" priority="12" operator="lessThan">
      <formula>(today)+(4*365)</formula>
    </cfRule>
  </conditionalFormatting>
  <conditionalFormatting sqref="W2:W51">
    <cfRule type="containsText" dxfId="268" priority="3" operator="containsText" text="Expired">
      <formula>NOT(ISERROR(SEARCH("Expired",W2)))</formula>
    </cfRule>
    <cfRule type="containsText" dxfId="267" priority="4" operator="containsText" text="more">
      <formula>NOT(ISERROR(SEARCH("more",W2)))</formula>
    </cfRule>
    <cfRule type="containsText" dxfId="266" priority="5" operator="containsText" text="Less">
      <formula>NOT(ISERROR(SEARCH("Less",W2)))</formula>
    </cfRule>
  </conditionalFormatting>
  <conditionalFormatting sqref="Q1:U195">
    <cfRule type="containsText" dxfId="265" priority="1" operator="containsText" text="Decommissioned">
      <formula>NOT(ISERROR(SEARCH("Decommissioned",Q1)))</formula>
    </cfRule>
    <cfRule type="containsText" dxfId="264" priority="2" operator="containsText" text="contract">
      <formula>NOT(ISERROR(SEARCH("contract",Q1)))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2:T243"/>
  <sheetViews>
    <sheetView topLeftCell="A40" zoomScale="90" zoomScaleNormal="90" workbookViewId="0">
      <selection activeCell="A2" sqref="A2:XFD54"/>
    </sheetView>
  </sheetViews>
  <sheetFormatPr defaultColWidth="9" defaultRowHeight="12"/>
  <cols>
    <col min="1" max="2" width="21.85546875" style="2" customWidth="1"/>
    <col min="3" max="3" width="22" style="2" customWidth="1"/>
    <col min="4" max="10" width="21.85546875" style="2" customWidth="1"/>
    <col min="11" max="11" width="9.42578125" style="2" bestFit="1" customWidth="1"/>
    <col min="12" max="15" width="21.85546875" style="2" customWidth="1"/>
    <col min="16" max="16" width="18.28515625" style="130" hidden="1" customWidth="1"/>
    <col min="17" max="17" width="14.85546875" style="2" customWidth="1"/>
    <col min="18" max="18" width="12.5703125" style="130" bestFit="1" customWidth="1"/>
    <col min="19" max="19" width="12.85546875" style="2" bestFit="1" customWidth="1"/>
    <col min="20" max="20" width="17.42578125" style="2" customWidth="1"/>
    <col min="21" max="16384" width="9" style="2"/>
  </cols>
  <sheetData>
    <row r="2" spans="1:20">
      <c r="A2" s="144" t="s">
        <v>0</v>
      </c>
      <c r="B2" s="144" t="s">
        <v>4</v>
      </c>
      <c r="C2" s="144" t="s">
        <v>706</v>
      </c>
      <c r="D2" s="144" t="s">
        <v>707</v>
      </c>
      <c r="E2" s="144" t="s">
        <v>708</v>
      </c>
      <c r="F2" s="144" t="s">
        <v>709</v>
      </c>
      <c r="G2" s="144" t="s">
        <v>710</v>
      </c>
      <c r="H2" s="144" t="s">
        <v>711</v>
      </c>
      <c r="I2" s="144" t="s">
        <v>712</v>
      </c>
      <c r="J2" s="144" t="s">
        <v>713</v>
      </c>
      <c r="K2" s="144" t="s">
        <v>714</v>
      </c>
      <c r="L2" s="144" t="s">
        <v>715</v>
      </c>
      <c r="M2" s="144" t="s">
        <v>716</v>
      </c>
      <c r="N2" s="144" t="s">
        <v>14</v>
      </c>
      <c r="O2" s="144" t="s">
        <v>497</v>
      </c>
      <c r="P2" s="195" t="s">
        <v>1206</v>
      </c>
      <c r="Q2" s="186" t="s">
        <v>1599</v>
      </c>
      <c r="R2" s="228" t="s">
        <v>1263</v>
      </c>
      <c r="S2" s="189" t="s">
        <v>1264</v>
      </c>
      <c r="T2" s="379" t="s">
        <v>593</v>
      </c>
    </row>
    <row r="3" spans="1:20" ht="14.25" customHeight="1">
      <c r="A3" s="533" t="s">
        <v>19</v>
      </c>
      <c r="B3" s="533" t="s">
        <v>20</v>
      </c>
      <c r="C3" s="534">
        <v>3878336</v>
      </c>
      <c r="D3" s="533" t="s">
        <v>717</v>
      </c>
      <c r="E3" s="538" t="s">
        <v>718</v>
      </c>
      <c r="F3" s="540" t="s">
        <v>1542</v>
      </c>
      <c r="G3" s="533" t="s">
        <v>719</v>
      </c>
      <c r="H3" s="533" t="s">
        <v>720</v>
      </c>
      <c r="I3" s="196" t="s">
        <v>721</v>
      </c>
      <c r="J3" s="197" t="s">
        <v>722</v>
      </c>
      <c r="K3" s="538">
        <v>14</v>
      </c>
      <c r="L3" s="517" t="s">
        <v>723</v>
      </c>
      <c r="M3" s="555">
        <v>34.222382068634033</v>
      </c>
      <c r="N3" s="511">
        <v>41121</v>
      </c>
      <c r="O3" s="513">
        <v>40999</v>
      </c>
      <c r="P3" s="140">
        <v>110830062257</v>
      </c>
      <c r="Q3" s="501" t="str">
        <f ca="1">IF(DAYS360(TODAY(),$N3)&lt;=0,"Expired",IF(TODAY()+365&lt;=$O3,"More than a Year","Less Than a Year"))</f>
        <v>Expired</v>
      </c>
      <c r="R3" s="498">
        <f ca="1">DAYS360(TODAY(),N3)</f>
        <v>-536</v>
      </c>
      <c r="S3" s="495">
        <f ca="1">R3/(365)</f>
        <v>-1.4684931506849315</v>
      </c>
      <c r="T3" s="587" t="s">
        <v>1300</v>
      </c>
    </row>
    <row r="4" spans="1:20">
      <c r="A4" s="533"/>
      <c r="B4" s="518"/>
      <c r="C4" s="535"/>
      <c r="D4" s="518"/>
      <c r="E4" s="518"/>
      <c r="F4" s="518"/>
      <c r="G4" s="518"/>
      <c r="H4" s="518"/>
      <c r="I4" s="196" t="s">
        <v>724</v>
      </c>
      <c r="J4" s="197" t="s">
        <v>725</v>
      </c>
      <c r="K4" s="518"/>
      <c r="L4" s="518"/>
      <c r="M4" s="556"/>
      <c r="N4" s="515"/>
      <c r="O4" s="516"/>
      <c r="P4" s="137"/>
      <c r="Q4" s="502"/>
      <c r="R4" s="498"/>
      <c r="S4" s="495"/>
      <c r="T4" s="587"/>
    </row>
    <row r="5" spans="1:20">
      <c r="A5" s="533"/>
      <c r="B5" s="518"/>
      <c r="C5" s="535"/>
      <c r="D5" s="518"/>
      <c r="E5" s="518"/>
      <c r="F5" s="518"/>
      <c r="G5" s="518" t="s">
        <v>726</v>
      </c>
      <c r="H5" s="518" t="s">
        <v>727</v>
      </c>
      <c r="I5" s="196" t="s">
        <v>728</v>
      </c>
      <c r="J5" s="197" t="s">
        <v>729</v>
      </c>
      <c r="K5" s="518"/>
      <c r="L5" s="518"/>
      <c r="M5" s="556"/>
      <c r="N5" s="515"/>
      <c r="O5" s="516"/>
      <c r="P5" s="137"/>
      <c r="Q5" s="502"/>
      <c r="R5" s="498"/>
      <c r="S5" s="495"/>
      <c r="T5" s="587"/>
    </row>
    <row r="6" spans="1:20">
      <c r="A6" s="533"/>
      <c r="B6" s="518"/>
      <c r="C6" s="535"/>
      <c r="D6" s="518"/>
      <c r="E6" s="518"/>
      <c r="F6" s="518"/>
      <c r="G6" s="518"/>
      <c r="H6" s="518"/>
      <c r="I6" s="196" t="s">
        <v>730</v>
      </c>
      <c r="J6" s="197" t="s">
        <v>731</v>
      </c>
      <c r="K6" s="518"/>
      <c r="L6" s="518"/>
      <c r="M6" s="556"/>
      <c r="N6" s="512"/>
      <c r="O6" s="514"/>
      <c r="P6" s="137"/>
      <c r="Q6" s="503"/>
      <c r="R6" s="498"/>
      <c r="S6" s="495"/>
      <c r="T6" s="587"/>
    </row>
    <row r="7" spans="1:20" ht="13.7" customHeight="1">
      <c r="A7" s="533"/>
      <c r="B7" s="518"/>
      <c r="C7" s="535"/>
      <c r="D7" s="533" t="s">
        <v>732</v>
      </c>
      <c r="E7" s="538" t="s">
        <v>733</v>
      </c>
      <c r="F7" s="541" t="s">
        <v>1543</v>
      </c>
      <c r="G7" s="222" t="s">
        <v>719</v>
      </c>
      <c r="H7" s="222" t="s">
        <v>734</v>
      </c>
      <c r="I7" s="222" t="s">
        <v>721</v>
      </c>
      <c r="J7" s="223" t="s">
        <v>735</v>
      </c>
      <c r="K7" s="549">
        <v>12</v>
      </c>
      <c r="L7" s="554" t="s">
        <v>723</v>
      </c>
      <c r="M7" s="559">
        <v>23.982447261922061</v>
      </c>
      <c r="N7" s="550">
        <v>40749</v>
      </c>
      <c r="O7" s="552">
        <v>40633.041666666664</v>
      </c>
      <c r="P7" s="493">
        <v>110830082531</v>
      </c>
      <c r="Q7" s="496" t="str">
        <f ca="1">IF(DAYS360(TODAY(),$N7)&lt;=0,"Expired",IF(TODAY()+365&lt;=$O7,"More than a Year","Less Than a Year"))</f>
        <v>Expired</v>
      </c>
      <c r="R7" s="498">
        <f ca="1">DAYS360(TODAY(),N7)</f>
        <v>-902</v>
      </c>
      <c r="S7" s="495">
        <f ca="1">R7/(365)</f>
        <v>-2.4712328767123286</v>
      </c>
      <c r="T7" s="587" t="s">
        <v>1300</v>
      </c>
    </row>
    <row r="8" spans="1:20" ht="21.2" customHeight="1">
      <c r="A8" s="533"/>
      <c r="B8" s="518"/>
      <c r="C8" s="536"/>
      <c r="D8" s="518"/>
      <c r="E8" s="518"/>
      <c r="F8" s="542"/>
      <c r="G8" s="222" t="s">
        <v>726</v>
      </c>
      <c r="H8" s="222" t="s">
        <v>736</v>
      </c>
      <c r="I8" s="222" t="s">
        <v>724</v>
      </c>
      <c r="J8" s="223" t="s">
        <v>737</v>
      </c>
      <c r="K8" s="542"/>
      <c r="L8" s="542"/>
      <c r="M8" s="560"/>
      <c r="N8" s="551"/>
      <c r="O8" s="553"/>
      <c r="P8" s="494"/>
      <c r="Q8" s="497"/>
      <c r="R8" s="498"/>
      <c r="S8" s="495"/>
      <c r="T8" s="587"/>
    </row>
    <row r="9" spans="1:20" ht="14.25" customHeight="1">
      <c r="A9" s="533"/>
      <c r="B9" s="533" t="s">
        <v>23</v>
      </c>
      <c r="C9" s="537">
        <v>3878335</v>
      </c>
      <c r="D9" s="533" t="s">
        <v>717</v>
      </c>
      <c r="E9" s="538" t="s">
        <v>738</v>
      </c>
      <c r="F9" s="540" t="s">
        <v>1544</v>
      </c>
      <c r="G9" s="533" t="s">
        <v>719</v>
      </c>
      <c r="H9" s="533" t="s">
        <v>739</v>
      </c>
      <c r="I9" s="196" t="s">
        <v>721</v>
      </c>
      <c r="J9" s="197" t="s">
        <v>740</v>
      </c>
      <c r="K9" s="538">
        <v>18</v>
      </c>
      <c r="L9" s="517" t="s">
        <v>723</v>
      </c>
      <c r="M9" s="555">
        <v>41.20881450176239</v>
      </c>
      <c r="N9" s="511">
        <v>41121</v>
      </c>
      <c r="O9" s="513">
        <v>40999</v>
      </c>
      <c r="P9" s="140">
        <v>110830081434</v>
      </c>
      <c r="Q9" s="501" t="str">
        <f ca="1">IF(DAYS360(TODAY(),$O9)&lt;=0,"Expired",IF(TODAY()+365&lt;=$O9,"More than a Year","Less Than a Year"))</f>
        <v>Expired</v>
      </c>
      <c r="R9" s="526">
        <f ca="1">DAYS360(TODAY(),N9)</f>
        <v>-536</v>
      </c>
      <c r="S9" s="529">
        <f ca="1">R9/(365)</f>
        <v>-1.4684931506849315</v>
      </c>
      <c r="T9" s="588" t="s">
        <v>1300</v>
      </c>
    </row>
    <row r="10" spans="1:20">
      <c r="A10" s="533"/>
      <c r="B10" s="533"/>
      <c r="C10" s="537"/>
      <c r="D10" s="518"/>
      <c r="E10" s="518"/>
      <c r="F10" s="518"/>
      <c r="G10" s="518"/>
      <c r="H10" s="518"/>
      <c r="I10" s="196" t="s">
        <v>724</v>
      </c>
      <c r="J10" s="197" t="s">
        <v>741</v>
      </c>
      <c r="K10" s="518"/>
      <c r="L10" s="518"/>
      <c r="M10" s="556"/>
      <c r="N10" s="515"/>
      <c r="O10" s="516"/>
      <c r="P10" s="143"/>
      <c r="Q10" s="502"/>
      <c r="R10" s="527"/>
      <c r="S10" s="530"/>
      <c r="T10" s="589"/>
    </row>
    <row r="11" spans="1:20">
      <c r="A11" s="533"/>
      <c r="B11" s="533"/>
      <c r="C11" s="537"/>
      <c r="D11" s="518"/>
      <c r="E11" s="518"/>
      <c r="F11" s="518"/>
      <c r="G11" s="533" t="s">
        <v>726</v>
      </c>
      <c r="H11" s="533" t="s">
        <v>742</v>
      </c>
      <c r="I11" s="196" t="s">
        <v>728</v>
      </c>
      <c r="J11" s="197" t="s">
        <v>743</v>
      </c>
      <c r="K11" s="518"/>
      <c r="L11" s="518"/>
      <c r="M11" s="556"/>
      <c r="N11" s="515"/>
      <c r="O11" s="516"/>
      <c r="P11" s="142"/>
      <c r="Q11" s="502"/>
      <c r="R11" s="527"/>
      <c r="S11" s="530"/>
      <c r="T11" s="589"/>
    </row>
    <row r="12" spans="1:20">
      <c r="A12" s="533"/>
      <c r="B12" s="533"/>
      <c r="C12" s="537"/>
      <c r="D12" s="518"/>
      <c r="E12" s="518"/>
      <c r="F12" s="518"/>
      <c r="G12" s="518"/>
      <c r="H12" s="518"/>
      <c r="I12" s="196" t="s">
        <v>730</v>
      </c>
      <c r="J12" s="197" t="s">
        <v>744</v>
      </c>
      <c r="K12" s="518"/>
      <c r="L12" s="518"/>
      <c r="M12" s="556"/>
      <c r="N12" s="512"/>
      <c r="O12" s="514"/>
      <c r="P12" s="142"/>
      <c r="Q12" s="503"/>
      <c r="R12" s="528"/>
      <c r="S12" s="531"/>
      <c r="T12" s="590"/>
    </row>
    <row r="13" spans="1:20" ht="13.7" customHeight="1">
      <c r="A13" s="533"/>
      <c r="B13" s="533"/>
      <c r="C13" s="537"/>
      <c r="D13" s="533" t="s">
        <v>745</v>
      </c>
      <c r="E13" s="538" t="s">
        <v>746</v>
      </c>
      <c r="F13" s="541" t="s">
        <v>1545</v>
      </c>
      <c r="G13" s="222" t="s">
        <v>719</v>
      </c>
      <c r="H13" s="222" t="s">
        <v>739</v>
      </c>
      <c r="I13" s="222" t="s">
        <v>730</v>
      </c>
      <c r="J13" s="223" t="s">
        <v>747</v>
      </c>
      <c r="K13" s="549">
        <v>12</v>
      </c>
      <c r="L13" s="554" t="s">
        <v>723</v>
      </c>
      <c r="M13" s="559">
        <v>23.982447260990739</v>
      </c>
      <c r="N13" s="550">
        <v>40749</v>
      </c>
      <c r="O13" s="552">
        <v>40633.041666666664</v>
      </c>
      <c r="P13" s="493">
        <v>110830075112</v>
      </c>
      <c r="Q13" s="496" t="str">
        <f ca="1">IF(DAYS360(TODAY(),$N13)&lt;=0,"Expired",IF(TODAY()+365&lt;=$O13,"More than a Year","Less Than a Year"))</f>
        <v>Expired</v>
      </c>
      <c r="R13" s="498">
        <f ca="1">DAYS360(TODAY(),N13)</f>
        <v>-902</v>
      </c>
      <c r="S13" s="495">
        <f ca="1">R13/(365)</f>
        <v>-2.4712328767123286</v>
      </c>
      <c r="T13" s="587" t="s">
        <v>1300</v>
      </c>
    </row>
    <row r="14" spans="1:20" ht="23.1" customHeight="1">
      <c r="A14" s="533"/>
      <c r="B14" s="533"/>
      <c r="C14" s="537"/>
      <c r="D14" s="518"/>
      <c r="E14" s="518"/>
      <c r="F14" s="542"/>
      <c r="G14" s="222" t="s">
        <v>726</v>
      </c>
      <c r="H14" s="222" t="s">
        <v>742</v>
      </c>
      <c r="I14" s="222" t="s">
        <v>721</v>
      </c>
      <c r="J14" s="222" t="s">
        <v>748</v>
      </c>
      <c r="K14" s="542"/>
      <c r="L14" s="542"/>
      <c r="M14" s="560"/>
      <c r="N14" s="551"/>
      <c r="O14" s="553"/>
      <c r="P14" s="494"/>
      <c r="Q14" s="497"/>
      <c r="R14" s="498"/>
      <c r="S14" s="495"/>
      <c r="T14" s="587"/>
    </row>
    <row r="15" spans="1:20" ht="12" customHeight="1">
      <c r="A15" s="533" t="s">
        <v>749</v>
      </c>
      <c r="B15" s="533" t="s">
        <v>750</v>
      </c>
      <c r="C15" s="537">
        <v>83733</v>
      </c>
      <c r="D15" s="533" t="s">
        <v>751</v>
      </c>
      <c r="E15" s="538" t="s">
        <v>752</v>
      </c>
      <c r="F15" s="533" t="s">
        <v>753</v>
      </c>
      <c r="G15" s="196" t="s">
        <v>719</v>
      </c>
      <c r="H15" s="197" t="s">
        <v>1415</v>
      </c>
      <c r="I15" s="196" t="s">
        <v>721</v>
      </c>
      <c r="J15" s="197" t="s">
        <v>1413</v>
      </c>
      <c r="K15" s="538">
        <v>6</v>
      </c>
      <c r="L15" s="517" t="s">
        <v>754</v>
      </c>
      <c r="M15" s="555">
        <v>11.935122549533844</v>
      </c>
      <c r="N15" s="511">
        <v>40543</v>
      </c>
      <c r="O15" s="513">
        <v>41274</v>
      </c>
      <c r="P15" s="142"/>
      <c r="Q15" s="496" t="str">
        <f ca="1">IF(DAYS360(TODAY(),$O15)&lt;=0,"Expired",IF(TODAY()+365&lt;=$O15,"More than a Year","Less Than a Year"))</f>
        <v>Expired</v>
      </c>
      <c r="R15" s="498">
        <f ca="1">DAYS360(TODAY(),O15)</f>
        <v>-386</v>
      </c>
      <c r="S15" s="495">
        <f t="shared" ref="S15" ca="1" si="0">R15/(365)</f>
        <v>-1.0575342465753426</v>
      </c>
      <c r="T15" s="587" t="s">
        <v>1300</v>
      </c>
    </row>
    <row r="16" spans="1:20">
      <c r="A16" s="533"/>
      <c r="B16" s="533"/>
      <c r="C16" s="537"/>
      <c r="D16" s="533"/>
      <c r="E16" s="538"/>
      <c r="F16" s="533"/>
      <c r="G16" s="196" t="s">
        <v>726</v>
      </c>
      <c r="H16" s="197" t="s">
        <v>1416</v>
      </c>
      <c r="I16" s="196" t="s">
        <v>724</v>
      </c>
      <c r="J16" s="197" t="s">
        <v>1414</v>
      </c>
      <c r="K16" s="518"/>
      <c r="L16" s="518"/>
      <c r="M16" s="556"/>
      <c r="N16" s="512"/>
      <c r="O16" s="514"/>
      <c r="P16" s="142"/>
      <c r="Q16" s="497" t="e">
        <f ca="1">IF(DAYS360(TODAY(),#REF!)&lt;=0,"Expired",IF(TODAY()+365&lt;=#REF!,"More than a Year","Less Than a Year"))</f>
        <v>#REF!</v>
      </c>
      <c r="R16" s="498"/>
      <c r="S16" s="495"/>
      <c r="T16" s="587"/>
    </row>
    <row r="17" spans="1:20">
      <c r="A17" s="533"/>
      <c r="B17" s="533" t="s">
        <v>755</v>
      </c>
      <c r="C17" s="537">
        <v>89964</v>
      </c>
      <c r="D17" s="533" t="s">
        <v>756</v>
      </c>
      <c r="E17" s="538" t="s">
        <v>757</v>
      </c>
      <c r="F17" s="533" t="s">
        <v>758</v>
      </c>
      <c r="G17" s="196" t="s">
        <v>719</v>
      </c>
      <c r="H17" s="197" t="s">
        <v>1419</v>
      </c>
      <c r="I17" s="196" t="s">
        <v>721</v>
      </c>
      <c r="J17" s="197" t="s">
        <v>1417</v>
      </c>
      <c r="K17" s="538">
        <v>8</v>
      </c>
      <c r="L17" s="517" t="s">
        <v>723</v>
      </c>
      <c r="M17" s="555">
        <v>20.449723720550537</v>
      </c>
      <c r="N17" s="511">
        <v>40543</v>
      </c>
      <c r="O17" s="513">
        <v>41274</v>
      </c>
      <c r="P17" s="143"/>
      <c r="Q17" s="496" t="str">
        <f ca="1">IF(DAYS360(TODAY(),$O17)&lt;=0,"Expired",IF(TODAY()+365&lt;=$O17,"More than a Year","Less Than a Year"))</f>
        <v>Expired</v>
      </c>
      <c r="R17" s="498">
        <f ca="1">DAYS360(TODAY(),O17)</f>
        <v>-386</v>
      </c>
      <c r="S17" s="495">
        <f t="shared" ref="S17" ca="1" si="1">R17/(365)</f>
        <v>-1.0575342465753426</v>
      </c>
      <c r="T17" s="587"/>
    </row>
    <row r="18" spans="1:20">
      <c r="A18" s="533"/>
      <c r="B18" s="533"/>
      <c r="C18" s="537"/>
      <c r="D18" s="533"/>
      <c r="E18" s="538"/>
      <c r="F18" s="533"/>
      <c r="G18" s="196" t="s">
        <v>726</v>
      </c>
      <c r="H18" s="197" t="s">
        <v>1420</v>
      </c>
      <c r="I18" s="196" t="s">
        <v>724</v>
      </c>
      <c r="J18" s="197" t="s">
        <v>1418</v>
      </c>
      <c r="K18" s="518"/>
      <c r="L18" s="518"/>
      <c r="M18" s="556"/>
      <c r="N18" s="512"/>
      <c r="O18" s="514"/>
      <c r="P18" s="142"/>
      <c r="Q18" s="497"/>
      <c r="R18" s="498"/>
      <c r="S18" s="495"/>
      <c r="T18" s="587"/>
    </row>
    <row r="19" spans="1:20">
      <c r="A19" s="533" t="s">
        <v>759</v>
      </c>
      <c r="B19" s="533" t="s">
        <v>760</v>
      </c>
      <c r="C19" s="543">
        <v>5288586</v>
      </c>
      <c r="D19" s="533" t="s">
        <v>761</v>
      </c>
      <c r="E19" s="538" t="s">
        <v>762</v>
      </c>
      <c r="F19" s="533" t="s">
        <v>763</v>
      </c>
      <c r="G19" s="533" t="s">
        <v>719</v>
      </c>
      <c r="H19" s="533" t="s">
        <v>764</v>
      </c>
      <c r="I19" s="196" t="s">
        <v>721</v>
      </c>
      <c r="J19" s="197" t="s">
        <v>765</v>
      </c>
      <c r="K19" s="538">
        <v>16</v>
      </c>
      <c r="L19" s="517" t="s">
        <v>723</v>
      </c>
      <c r="M19" s="555">
        <v>34.386201739311218</v>
      </c>
      <c r="N19" s="511">
        <v>41486</v>
      </c>
      <c r="O19" s="513">
        <v>41486</v>
      </c>
      <c r="P19" s="561" t="s">
        <v>1207</v>
      </c>
      <c r="Q19" s="501" t="str">
        <f ca="1">IF(DAYS360(TODAY(),$N19)&lt;=0,"Expired",IF(TODAY()+365&lt;=$O19,"More than a Year","Less Than a Year"))</f>
        <v>Expired</v>
      </c>
      <c r="R19" s="498">
        <f ca="1">DAYS360(TODAY(),N19)</f>
        <v>-176</v>
      </c>
      <c r="S19" s="495">
        <f ca="1">R19/(365)</f>
        <v>-0.48219178082191783</v>
      </c>
      <c r="T19" s="587" t="s">
        <v>1567</v>
      </c>
    </row>
    <row r="20" spans="1:20">
      <c r="A20" s="533"/>
      <c r="B20" s="518"/>
      <c r="C20" s="544"/>
      <c r="D20" s="518"/>
      <c r="E20" s="518"/>
      <c r="F20" s="518"/>
      <c r="G20" s="518"/>
      <c r="H20" s="518"/>
      <c r="I20" s="196" t="s">
        <v>724</v>
      </c>
      <c r="J20" s="197" t="s">
        <v>766</v>
      </c>
      <c r="K20" s="518"/>
      <c r="L20" s="518"/>
      <c r="M20" s="556"/>
      <c r="N20" s="515"/>
      <c r="O20" s="516"/>
      <c r="P20" s="562"/>
      <c r="Q20" s="502"/>
      <c r="R20" s="498"/>
      <c r="S20" s="495"/>
      <c r="T20" s="587"/>
    </row>
    <row r="21" spans="1:20">
      <c r="A21" s="533"/>
      <c r="B21" s="518"/>
      <c r="C21" s="544"/>
      <c r="D21" s="518"/>
      <c r="E21" s="518"/>
      <c r="F21" s="518"/>
      <c r="G21" s="533" t="s">
        <v>726</v>
      </c>
      <c r="H21" s="533" t="s">
        <v>767</v>
      </c>
      <c r="I21" s="196" t="s">
        <v>728</v>
      </c>
      <c r="J21" s="197" t="s">
        <v>768</v>
      </c>
      <c r="K21" s="518"/>
      <c r="L21" s="518"/>
      <c r="M21" s="556"/>
      <c r="N21" s="515"/>
      <c r="O21" s="516"/>
      <c r="P21" s="562"/>
      <c r="Q21" s="502"/>
      <c r="R21" s="498"/>
      <c r="S21" s="495"/>
      <c r="T21" s="587"/>
    </row>
    <row r="22" spans="1:20">
      <c r="A22" s="533"/>
      <c r="B22" s="518"/>
      <c r="C22" s="544"/>
      <c r="D22" s="518"/>
      <c r="E22" s="518"/>
      <c r="F22" s="518"/>
      <c r="G22" s="518"/>
      <c r="H22" s="518"/>
      <c r="I22" s="196" t="s">
        <v>730</v>
      </c>
      <c r="J22" s="197" t="s">
        <v>769</v>
      </c>
      <c r="K22" s="518"/>
      <c r="L22" s="518"/>
      <c r="M22" s="556"/>
      <c r="N22" s="512"/>
      <c r="O22" s="514"/>
      <c r="P22" s="563"/>
      <c r="Q22" s="503"/>
      <c r="R22" s="498"/>
      <c r="S22" s="495"/>
      <c r="T22" s="587"/>
    </row>
    <row r="23" spans="1:20" ht="12" customHeight="1">
      <c r="A23" s="533"/>
      <c r="B23" s="533" t="s">
        <v>770</v>
      </c>
      <c r="C23" s="537">
        <v>5215402</v>
      </c>
      <c r="D23" s="533" t="s">
        <v>771</v>
      </c>
      <c r="E23" s="538" t="s">
        <v>772</v>
      </c>
      <c r="F23" s="533" t="s">
        <v>773</v>
      </c>
      <c r="G23" s="533" t="s">
        <v>719</v>
      </c>
      <c r="H23" s="533" t="s">
        <v>774</v>
      </c>
      <c r="I23" s="196" t="s">
        <v>721</v>
      </c>
      <c r="J23" s="197" t="s">
        <v>775</v>
      </c>
      <c r="K23" s="538">
        <v>16</v>
      </c>
      <c r="L23" s="517" t="s">
        <v>723</v>
      </c>
      <c r="M23" s="555">
        <v>34.386201739311218</v>
      </c>
      <c r="N23" s="511">
        <v>41486</v>
      </c>
      <c r="O23" s="513">
        <v>41486</v>
      </c>
      <c r="P23" s="561" t="s">
        <v>1207</v>
      </c>
      <c r="Q23" s="501" t="str">
        <f ca="1">IF(DAYS360(TODAY(),$O23)&lt;=0,"Expired",IF(TODAY()+365&lt;=$O23,"More than a Year","Less Than a Year"))</f>
        <v>Expired</v>
      </c>
      <c r="R23" s="498">
        <f ca="1">DAYS360(TODAY(),N23)</f>
        <v>-176</v>
      </c>
      <c r="S23" s="495">
        <f ca="1">R23/(365)</f>
        <v>-0.48219178082191783</v>
      </c>
      <c r="T23" s="587" t="s">
        <v>1567</v>
      </c>
    </row>
    <row r="24" spans="1:20">
      <c r="A24" s="533"/>
      <c r="B24" s="533"/>
      <c r="C24" s="537"/>
      <c r="D24" s="533"/>
      <c r="E24" s="538"/>
      <c r="F24" s="533"/>
      <c r="G24" s="518"/>
      <c r="H24" s="518"/>
      <c r="I24" s="196" t="s">
        <v>724</v>
      </c>
      <c r="J24" s="197" t="s">
        <v>776</v>
      </c>
      <c r="K24" s="518"/>
      <c r="L24" s="518"/>
      <c r="M24" s="556"/>
      <c r="N24" s="515"/>
      <c r="O24" s="516"/>
      <c r="P24" s="562"/>
      <c r="Q24" s="502"/>
      <c r="R24" s="498"/>
      <c r="S24" s="495"/>
      <c r="T24" s="587"/>
    </row>
    <row r="25" spans="1:20">
      <c r="A25" s="533"/>
      <c r="B25" s="533"/>
      <c r="C25" s="537"/>
      <c r="D25" s="533"/>
      <c r="E25" s="538"/>
      <c r="F25" s="533"/>
      <c r="G25" s="533" t="s">
        <v>726</v>
      </c>
      <c r="H25" s="533" t="s">
        <v>777</v>
      </c>
      <c r="I25" s="196" t="s">
        <v>728</v>
      </c>
      <c r="J25" s="197" t="s">
        <v>778</v>
      </c>
      <c r="K25" s="518"/>
      <c r="L25" s="518"/>
      <c r="M25" s="556"/>
      <c r="N25" s="515"/>
      <c r="O25" s="516"/>
      <c r="P25" s="562"/>
      <c r="Q25" s="502"/>
      <c r="R25" s="498"/>
      <c r="S25" s="495"/>
      <c r="T25" s="587"/>
    </row>
    <row r="26" spans="1:20">
      <c r="A26" s="533"/>
      <c r="B26" s="533"/>
      <c r="C26" s="537"/>
      <c r="D26" s="533"/>
      <c r="E26" s="538"/>
      <c r="F26" s="533"/>
      <c r="G26" s="518"/>
      <c r="H26" s="518"/>
      <c r="I26" s="196" t="s">
        <v>730</v>
      </c>
      <c r="J26" s="197" t="s">
        <v>779</v>
      </c>
      <c r="K26" s="518"/>
      <c r="L26" s="518"/>
      <c r="M26" s="556"/>
      <c r="N26" s="512"/>
      <c r="O26" s="514"/>
      <c r="P26" s="563"/>
      <c r="Q26" s="503"/>
      <c r="R26" s="498"/>
      <c r="S26" s="495"/>
      <c r="T26" s="587"/>
    </row>
    <row r="27" spans="1:20">
      <c r="A27" s="519" t="s">
        <v>780</v>
      </c>
      <c r="B27" s="520" t="s">
        <v>483</v>
      </c>
      <c r="C27" s="524">
        <v>2905529</v>
      </c>
      <c r="D27" s="545" t="s">
        <v>781</v>
      </c>
      <c r="E27" s="546" t="s">
        <v>782</v>
      </c>
      <c r="F27" s="540" t="s">
        <v>783</v>
      </c>
      <c r="G27" s="547" t="s">
        <v>728</v>
      </c>
      <c r="H27" s="546" t="s">
        <v>1409</v>
      </c>
      <c r="I27" s="79" t="s">
        <v>721</v>
      </c>
      <c r="J27" s="80" t="s">
        <v>784</v>
      </c>
      <c r="K27" s="546">
        <v>48</v>
      </c>
      <c r="L27" s="565" t="s">
        <v>723</v>
      </c>
      <c r="M27" s="557">
        <v>139.18158423900604</v>
      </c>
      <c r="N27" s="511">
        <v>40543</v>
      </c>
      <c r="O27" s="513">
        <v>41274</v>
      </c>
      <c r="P27" s="142"/>
      <c r="Q27" s="496" t="str">
        <f ca="1">IF(DAYS360(TODAY(),$O27)&lt;=0,"Expired",IF(TODAY()+365&lt;=$O27,"More than a Year","Less Than a Year"))</f>
        <v>Expired</v>
      </c>
      <c r="R27" s="498">
        <f ca="1">DAYS360(TODAY(),O27)</f>
        <v>-386</v>
      </c>
      <c r="S27" s="495">
        <f ca="1">R27/(365)</f>
        <v>-1.0575342465753426</v>
      </c>
      <c r="T27" s="584" t="s">
        <v>1300</v>
      </c>
    </row>
    <row r="28" spans="1:20">
      <c r="A28" s="519"/>
      <c r="B28" s="521"/>
      <c r="C28" s="524"/>
      <c r="D28" s="545"/>
      <c r="E28" s="546"/>
      <c r="F28" s="533"/>
      <c r="G28" s="548"/>
      <c r="H28" s="548"/>
      <c r="I28" s="79" t="s">
        <v>724</v>
      </c>
      <c r="J28" s="80" t="s">
        <v>785</v>
      </c>
      <c r="K28" s="548"/>
      <c r="L28" s="548"/>
      <c r="M28" s="558"/>
      <c r="N28" s="515"/>
      <c r="O28" s="516"/>
      <c r="P28" s="142"/>
      <c r="Q28" s="532"/>
      <c r="R28" s="498"/>
      <c r="S28" s="495"/>
      <c r="T28" s="585"/>
    </row>
    <row r="29" spans="1:20">
      <c r="A29" s="519"/>
      <c r="B29" s="521"/>
      <c r="C29" s="524"/>
      <c r="D29" s="545"/>
      <c r="E29" s="546"/>
      <c r="F29" s="533"/>
      <c r="G29" s="548"/>
      <c r="H29" s="548"/>
      <c r="I29" s="79" t="s">
        <v>719</v>
      </c>
      <c r="J29" s="80" t="s">
        <v>786</v>
      </c>
      <c r="K29" s="548"/>
      <c r="L29" s="548"/>
      <c r="M29" s="558"/>
      <c r="N29" s="515"/>
      <c r="O29" s="516"/>
      <c r="P29" s="142"/>
      <c r="Q29" s="532"/>
      <c r="R29" s="498"/>
      <c r="S29" s="495"/>
      <c r="T29" s="585"/>
    </row>
    <row r="30" spans="1:20">
      <c r="A30" s="519"/>
      <c r="B30" s="521"/>
      <c r="C30" s="524"/>
      <c r="D30" s="545"/>
      <c r="E30" s="546"/>
      <c r="F30" s="533"/>
      <c r="G30" s="548"/>
      <c r="H30" s="548"/>
      <c r="I30" s="79" t="s">
        <v>726</v>
      </c>
      <c r="J30" s="80" t="s">
        <v>787</v>
      </c>
      <c r="K30" s="548"/>
      <c r="L30" s="548"/>
      <c r="M30" s="558"/>
      <c r="N30" s="515"/>
      <c r="O30" s="516"/>
      <c r="P30" s="143"/>
      <c r="Q30" s="532"/>
      <c r="R30" s="498"/>
      <c r="S30" s="495"/>
      <c r="T30" s="585"/>
    </row>
    <row r="31" spans="1:20">
      <c r="A31" s="519"/>
      <c r="B31" s="521"/>
      <c r="C31" s="524"/>
      <c r="D31" s="545"/>
      <c r="E31" s="546"/>
      <c r="F31" s="533"/>
      <c r="G31" s="547" t="s">
        <v>730</v>
      </c>
      <c r="H31" s="546" t="s">
        <v>1410</v>
      </c>
      <c r="I31" s="79" t="s">
        <v>724</v>
      </c>
      <c r="J31" s="80" t="s">
        <v>788</v>
      </c>
      <c r="K31" s="548"/>
      <c r="L31" s="548"/>
      <c r="M31" s="558"/>
      <c r="N31" s="515"/>
      <c r="O31" s="516"/>
      <c r="P31" s="142"/>
      <c r="Q31" s="532"/>
      <c r="R31" s="498"/>
      <c r="S31" s="495"/>
      <c r="T31" s="585"/>
    </row>
    <row r="32" spans="1:20">
      <c r="A32" s="519"/>
      <c r="B32" s="521"/>
      <c r="C32" s="524"/>
      <c r="D32" s="545"/>
      <c r="E32" s="546"/>
      <c r="F32" s="533"/>
      <c r="G32" s="548"/>
      <c r="H32" s="548"/>
      <c r="I32" s="79" t="s">
        <v>724</v>
      </c>
      <c r="J32" s="80" t="s">
        <v>789</v>
      </c>
      <c r="K32" s="548"/>
      <c r="L32" s="548"/>
      <c r="M32" s="558"/>
      <c r="N32" s="515"/>
      <c r="O32" s="516"/>
      <c r="P32" s="142"/>
      <c r="Q32" s="532"/>
      <c r="R32" s="498"/>
      <c r="S32" s="495"/>
      <c r="T32" s="585"/>
    </row>
    <row r="33" spans="1:20">
      <c r="A33" s="519"/>
      <c r="B33" s="521"/>
      <c r="C33" s="524"/>
      <c r="D33" s="545"/>
      <c r="E33" s="546"/>
      <c r="F33" s="533"/>
      <c r="G33" s="548"/>
      <c r="H33" s="548"/>
      <c r="I33" s="79" t="s">
        <v>719</v>
      </c>
      <c r="J33" s="80" t="s">
        <v>790</v>
      </c>
      <c r="K33" s="548"/>
      <c r="L33" s="548"/>
      <c r="M33" s="558"/>
      <c r="N33" s="515"/>
      <c r="O33" s="516"/>
      <c r="P33" s="142"/>
      <c r="Q33" s="532"/>
      <c r="R33" s="498"/>
      <c r="S33" s="495"/>
      <c r="T33" s="585"/>
    </row>
    <row r="34" spans="1:20">
      <c r="A34" s="519"/>
      <c r="B34" s="521"/>
      <c r="C34" s="524"/>
      <c r="D34" s="545"/>
      <c r="E34" s="546"/>
      <c r="F34" s="533"/>
      <c r="G34" s="548"/>
      <c r="H34" s="548"/>
      <c r="I34" s="79" t="s">
        <v>726</v>
      </c>
      <c r="J34" s="80" t="s">
        <v>791</v>
      </c>
      <c r="K34" s="548"/>
      <c r="L34" s="548"/>
      <c r="M34" s="558"/>
      <c r="N34" s="512"/>
      <c r="O34" s="514"/>
      <c r="P34" s="142"/>
      <c r="Q34" s="497"/>
      <c r="R34" s="498"/>
      <c r="S34" s="495"/>
      <c r="T34" s="586"/>
    </row>
    <row r="35" spans="1:20" ht="12" customHeight="1">
      <c r="A35" s="519"/>
      <c r="B35" s="521"/>
      <c r="C35" s="524"/>
      <c r="D35" s="545" t="s">
        <v>792</v>
      </c>
      <c r="E35" s="546" t="s">
        <v>793</v>
      </c>
      <c r="F35" s="540" t="s">
        <v>794</v>
      </c>
      <c r="G35" s="547" t="s">
        <v>728</v>
      </c>
      <c r="H35" s="546" t="s">
        <v>1407</v>
      </c>
      <c r="I35" s="79" t="s">
        <v>721</v>
      </c>
      <c r="J35" s="80" t="s">
        <v>795</v>
      </c>
      <c r="K35" s="546">
        <v>26</v>
      </c>
      <c r="L35" s="565" t="s">
        <v>723</v>
      </c>
      <c r="M35" s="557">
        <v>65.497350633144379</v>
      </c>
      <c r="N35" s="511">
        <v>40543</v>
      </c>
      <c r="O35" s="513">
        <v>41274</v>
      </c>
      <c r="P35" s="142"/>
      <c r="Q35" s="501" t="str">
        <f ca="1">IF(DAYS360(TODAY(),$O35)&lt;=0,"Expired",IF(TODAY()+365&lt;=$O35,"More than a Year","Less Than a Year"))</f>
        <v>Expired</v>
      </c>
      <c r="R35" s="498">
        <f ca="1">DAYS360(TODAY(),O35)</f>
        <v>-386</v>
      </c>
      <c r="S35" s="495">
        <f ca="1">R35/(365)</f>
        <v>-1.0575342465753426</v>
      </c>
      <c r="T35" s="587" t="s">
        <v>1300</v>
      </c>
    </row>
    <row r="36" spans="1:20">
      <c r="A36" s="519"/>
      <c r="B36" s="521"/>
      <c r="C36" s="524"/>
      <c r="D36" s="545"/>
      <c r="E36" s="546"/>
      <c r="F36" s="533"/>
      <c r="G36" s="547"/>
      <c r="H36" s="546"/>
      <c r="I36" s="79" t="s">
        <v>724</v>
      </c>
      <c r="J36" s="80" t="s">
        <v>796</v>
      </c>
      <c r="K36" s="548"/>
      <c r="L36" s="548"/>
      <c r="M36" s="558"/>
      <c r="N36" s="515"/>
      <c r="O36" s="516"/>
      <c r="P36" s="143"/>
      <c r="Q36" s="502"/>
      <c r="R36" s="498"/>
      <c r="S36" s="495"/>
      <c r="T36" s="587"/>
    </row>
    <row r="37" spans="1:20">
      <c r="A37" s="519"/>
      <c r="B37" s="521"/>
      <c r="C37" s="524"/>
      <c r="D37" s="545"/>
      <c r="E37" s="546"/>
      <c r="F37" s="533"/>
      <c r="G37" s="547" t="s">
        <v>730</v>
      </c>
      <c r="H37" s="546" t="s">
        <v>1408</v>
      </c>
      <c r="I37" s="79" t="s">
        <v>719</v>
      </c>
      <c r="J37" s="80" t="s">
        <v>797</v>
      </c>
      <c r="K37" s="548"/>
      <c r="L37" s="548"/>
      <c r="M37" s="558"/>
      <c r="N37" s="515"/>
      <c r="O37" s="516"/>
      <c r="P37" s="142"/>
      <c r="Q37" s="502"/>
      <c r="R37" s="498"/>
      <c r="S37" s="495"/>
      <c r="T37" s="587"/>
    </row>
    <row r="38" spans="1:20">
      <c r="A38" s="519"/>
      <c r="B38" s="521"/>
      <c r="C38" s="524"/>
      <c r="D38" s="545"/>
      <c r="E38" s="546"/>
      <c r="F38" s="533"/>
      <c r="G38" s="547"/>
      <c r="H38" s="546"/>
      <c r="I38" s="79" t="s">
        <v>726</v>
      </c>
      <c r="J38" s="80" t="s">
        <v>798</v>
      </c>
      <c r="K38" s="548"/>
      <c r="L38" s="548"/>
      <c r="M38" s="558"/>
      <c r="N38" s="512"/>
      <c r="O38" s="514"/>
      <c r="P38" s="142"/>
      <c r="Q38" s="503"/>
      <c r="R38" s="498"/>
      <c r="S38" s="495"/>
      <c r="T38" s="587"/>
    </row>
    <row r="39" spans="1:20" ht="12" customHeight="1">
      <c r="A39" s="505"/>
      <c r="B39" s="522"/>
      <c r="C39" s="525"/>
      <c r="D39" s="499" t="s">
        <v>1279</v>
      </c>
      <c r="E39" s="499" t="s">
        <v>1278</v>
      </c>
      <c r="F39" s="499" t="s">
        <v>1277</v>
      </c>
      <c r="G39" s="499" t="s">
        <v>719</v>
      </c>
      <c r="H39" s="499" t="s">
        <v>1275</v>
      </c>
      <c r="I39" s="200" t="s">
        <v>721</v>
      </c>
      <c r="J39" s="200" t="s">
        <v>1273</v>
      </c>
      <c r="K39" s="499">
        <v>4</v>
      </c>
      <c r="L39" s="508" t="s">
        <v>723</v>
      </c>
      <c r="M39" s="506">
        <v>30</v>
      </c>
      <c r="N39" s="504">
        <v>41983</v>
      </c>
      <c r="O39" s="504">
        <v>42347</v>
      </c>
      <c r="P39" s="193"/>
      <c r="Q39" s="501" t="str">
        <f ca="1">IF(DAYS360(TODAY(),$N39)&lt;=0,"Expired",IF(TODAY()+365&lt;=$O39,"More than a Year","Less Than a Year"))</f>
        <v>More than a Year</v>
      </c>
      <c r="R39" s="498">
        <f ca="1">DAYS360(TODAY(),O39)</f>
        <v>672</v>
      </c>
      <c r="S39" s="495">
        <f ca="1">R39/(365)</f>
        <v>1.8410958904109589</v>
      </c>
      <c r="T39" s="583"/>
    </row>
    <row r="40" spans="1:20" ht="12" customHeight="1">
      <c r="A40" s="505"/>
      <c r="B40" s="522"/>
      <c r="C40" s="525"/>
      <c r="D40" s="500"/>
      <c r="E40" s="500"/>
      <c r="F40" s="500"/>
      <c r="G40" s="500"/>
      <c r="H40" s="499"/>
      <c r="I40" s="200" t="s">
        <v>724</v>
      </c>
      <c r="J40" s="200" t="s">
        <v>1274</v>
      </c>
      <c r="K40" s="500"/>
      <c r="L40" s="509"/>
      <c r="M40" s="507"/>
      <c r="N40" s="505"/>
      <c r="O40" s="505"/>
      <c r="P40" s="193"/>
      <c r="Q40" s="502"/>
      <c r="R40" s="498"/>
      <c r="S40" s="495"/>
      <c r="T40" s="583"/>
    </row>
    <row r="41" spans="1:20" ht="12" customHeight="1">
      <c r="A41" s="505"/>
      <c r="B41" s="522"/>
      <c r="C41" s="525"/>
      <c r="D41" s="499"/>
      <c r="E41" s="499"/>
      <c r="F41" s="499"/>
      <c r="G41" s="499" t="s">
        <v>726</v>
      </c>
      <c r="H41" s="499" t="s">
        <v>1276</v>
      </c>
      <c r="I41" s="200"/>
      <c r="J41" s="200"/>
      <c r="K41" s="499"/>
      <c r="L41" s="509"/>
      <c r="M41" s="506"/>
      <c r="N41" s="505"/>
      <c r="O41" s="505"/>
      <c r="P41" s="193"/>
      <c r="Q41" s="502"/>
      <c r="R41" s="498"/>
      <c r="S41" s="495"/>
      <c r="T41" s="583"/>
    </row>
    <row r="42" spans="1:20" ht="12" customHeight="1">
      <c r="A42" s="505"/>
      <c r="B42" s="523"/>
      <c r="C42" s="525"/>
      <c r="D42" s="499"/>
      <c r="E42" s="499"/>
      <c r="F42" s="499"/>
      <c r="G42" s="500"/>
      <c r="H42" s="499"/>
      <c r="I42" s="200"/>
      <c r="J42" s="200"/>
      <c r="K42" s="499"/>
      <c r="L42" s="510"/>
      <c r="M42" s="506"/>
      <c r="N42" s="505"/>
      <c r="O42" s="505"/>
      <c r="P42" s="193"/>
      <c r="Q42" s="503"/>
      <c r="R42" s="498"/>
      <c r="S42" s="495"/>
      <c r="T42" s="583"/>
    </row>
    <row r="43" spans="1:20" ht="12" customHeight="1">
      <c r="A43" s="566" t="s">
        <v>62</v>
      </c>
      <c r="B43" s="567" t="s">
        <v>547</v>
      </c>
      <c r="C43" s="568">
        <v>2385116</v>
      </c>
      <c r="D43" s="567" t="s">
        <v>1388</v>
      </c>
      <c r="E43" s="572" t="s">
        <v>1391</v>
      </c>
      <c r="F43" s="539" t="s">
        <v>799</v>
      </c>
      <c r="G43" s="566" t="s">
        <v>728</v>
      </c>
      <c r="H43" s="572" t="s">
        <v>1392</v>
      </c>
      <c r="I43" s="268" t="s">
        <v>721</v>
      </c>
      <c r="J43" s="267" t="s">
        <v>1396</v>
      </c>
      <c r="K43" s="572">
        <v>48</v>
      </c>
      <c r="L43" s="508" t="s">
        <v>723</v>
      </c>
      <c r="M43" s="577">
        <v>139.18158423900604</v>
      </c>
      <c r="N43" s="511">
        <v>40543</v>
      </c>
      <c r="O43" s="513">
        <v>40908</v>
      </c>
      <c r="P43" s="142"/>
      <c r="Q43" s="501" t="str">
        <f ca="1">IF(DAYS360(TODAY(),$N43)&lt;=0,"Expired",IF(TODAY()+365&lt;=$O43,"More than a Year","Less Than a Year"))</f>
        <v>Expired</v>
      </c>
      <c r="R43" s="498">
        <f ca="1">DAYS360(TODAY(),O43)</f>
        <v>-746</v>
      </c>
      <c r="S43" s="495">
        <f ca="1">R43/(365)</f>
        <v>-2.043835616438356</v>
      </c>
      <c r="T43" s="587" t="s">
        <v>1300</v>
      </c>
    </row>
    <row r="44" spans="1:20" ht="12" customHeight="1">
      <c r="A44" s="509"/>
      <c r="B44" s="509"/>
      <c r="C44" s="569"/>
      <c r="D44" s="509"/>
      <c r="E44" s="509"/>
      <c r="F44" s="509"/>
      <c r="G44" s="510"/>
      <c r="H44" s="510"/>
      <c r="I44" s="268" t="s">
        <v>724</v>
      </c>
      <c r="J44" s="267" t="s">
        <v>1397</v>
      </c>
      <c r="K44" s="509"/>
      <c r="L44" s="509"/>
      <c r="M44" s="509"/>
      <c r="N44" s="515"/>
      <c r="O44" s="516"/>
      <c r="P44" s="143"/>
      <c r="Q44" s="502"/>
      <c r="R44" s="498"/>
      <c r="S44" s="495"/>
      <c r="T44" s="587"/>
    </row>
    <row r="45" spans="1:20" ht="12" customHeight="1">
      <c r="A45" s="509"/>
      <c r="B45" s="509"/>
      <c r="C45" s="569"/>
      <c r="D45" s="509"/>
      <c r="E45" s="509"/>
      <c r="F45" s="509"/>
      <c r="G45" s="566" t="s">
        <v>730</v>
      </c>
      <c r="H45" s="572" t="s">
        <v>1393</v>
      </c>
      <c r="I45" s="268" t="s">
        <v>719</v>
      </c>
      <c r="J45" s="267" t="s">
        <v>1398</v>
      </c>
      <c r="K45" s="509"/>
      <c r="L45" s="509"/>
      <c r="M45" s="509"/>
      <c r="N45" s="515"/>
      <c r="O45" s="516"/>
      <c r="P45" s="142"/>
      <c r="Q45" s="502"/>
      <c r="R45" s="498"/>
      <c r="S45" s="495"/>
      <c r="T45" s="587"/>
    </row>
    <row r="46" spans="1:20" ht="12" customHeight="1">
      <c r="A46" s="509"/>
      <c r="B46" s="509"/>
      <c r="C46" s="569"/>
      <c r="D46" s="510"/>
      <c r="E46" s="510"/>
      <c r="F46" s="510"/>
      <c r="G46" s="510"/>
      <c r="H46" s="510"/>
      <c r="I46" s="268" t="s">
        <v>726</v>
      </c>
      <c r="J46" s="267" t="s">
        <v>1399</v>
      </c>
      <c r="K46" s="510"/>
      <c r="L46" s="510"/>
      <c r="M46" s="510"/>
      <c r="N46" s="512"/>
      <c r="O46" s="514"/>
      <c r="P46" s="142"/>
      <c r="Q46" s="503"/>
      <c r="R46" s="498"/>
      <c r="S46" s="495"/>
      <c r="T46" s="587"/>
    </row>
    <row r="47" spans="1:20" ht="12" customHeight="1">
      <c r="A47" s="509"/>
      <c r="B47" s="509"/>
      <c r="C47" s="569"/>
      <c r="D47" s="567" t="s">
        <v>1389</v>
      </c>
      <c r="E47" s="572" t="s">
        <v>1390</v>
      </c>
      <c r="F47" s="539" t="s">
        <v>800</v>
      </c>
      <c r="G47" s="566" t="s">
        <v>728</v>
      </c>
      <c r="H47" s="572" t="s">
        <v>1394</v>
      </c>
      <c r="I47" s="268" t="s">
        <v>721</v>
      </c>
      <c r="J47" s="267" t="s">
        <v>1400</v>
      </c>
      <c r="K47" s="572">
        <v>26</v>
      </c>
      <c r="L47" s="508" t="s">
        <v>723</v>
      </c>
      <c r="M47" s="578">
        <v>65.497350633144379</v>
      </c>
      <c r="N47" s="511">
        <v>40543</v>
      </c>
      <c r="O47" s="580">
        <v>41274</v>
      </c>
      <c r="P47" s="142"/>
      <c r="Q47" s="501" t="str">
        <f ca="1">IF(DAYS360(TODAY(),$O47)&lt;=0,"Expired",IF(TODAY()+365&lt;=$O47,"More than a Year","Less Than a Year"))</f>
        <v>Expired</v>
      </c>
      <c r="R47" s="526">
        <f ca="1">DAYS360(TODAY(),O47)</f>
        <v>-386</v>
      </c>
      <c r="S47" s="529">
        <f ca="1">R43/(365)</f>
        <v>-2.043835616438356</v>
      </c>
      <c r="T47" s="587" t="s">
        <v>1300</v>
      </c>
    </row>
    <row r="48" spans="1:20" ht="11.85" customHeight="1">
      <c r="A48" s="509"/>
      <c r="B48" s="509"/>
      <c r="C48" s="569"/>
      <c r="D48" s="509"/>
      <c r="E48" s="573"/>
      <c r="F48" s="509"/>
      <c r="G48" s="575"/>
      <c r="H48" s="574"/>
      <c r="I48" s="268" t="s">
        <v>724</v>
      </c>
      <c r="J48" s="267" t="s">
        <v>1401</v>
      </c>
      <c r="K48" s="509"/>
      <c r="L48" s="509"/>
      <c r="M48" s="509"/>
      <c r="N48" s="515"/>
      <c r="O48" s="509"/>
      <c r="P48" s="142"/>
      <c r="Q48" s="502"/>
      <c r="R48" s="527"/>
      <c r="S48" s="530"/>
      <c r="T48" s="587"/>
    </row>
    <row r="49" spans="1:20" ht="11.85" customHeight="1">
      <c r="A49" s="509"/>
      <c r="B49" s="509"/>
      <c r="C49" s="569"/>
      <c r="D49" s="509"/>
      <c r="E49" s="573"/>
      <c r="F49" s="509"/>
      <c r="G49" s="566" t="s">
        <v>730</v>
      </c>
      <c r="H49" s="572" t="s">
        <v>1395</v>
      </c>
      <c r="I49" s="268" t="s">
        <v>719</v>
      </c>
      <c r="J49" s="267" t="s">
        <v>1402</v>
      </c>
      <c r="K49" s="509"/>
      <c r="L49" s="509"/>
      <c r="M49" s="509"/>
      <c r="N49" s="515"/>
      <c r="O49" s="509"/>
      <c r="P49" s="266"/>
      <c r="Q49" s="502"/>
      <c r="R49" s="527"/>
      <c r="S49" s="530"/>
      <c r="T49" s="587"/>
    </row>
    <row r="50" spans="1:20" ht="11.85" customHeight="1">
      <c r="A50" s="509"/>
      <c r="B50" s="509"/>
      <c r="C50" s="569"/>
      <c r="D50" s="510"/>
      <c r="E50" s="574"/>
      <c r="F50" s="510"/>
      <c r="G50" s="575"/>
      <c r="H50" s="574"/>
      <c r="I50" s="268" t="s">
        <v>726</v>
      </c>
      <c r="J50" s="267" t="s">
        <v>1403</v>
      </c>
      <c r="K50" s="510"/>
      <c r="L50" s="510"/>
      <c r="M50" s="510"/>
      <c r="N50" s="512"/>
      <c r="O50" s="510"/>
      <c r="P50" s="266"/>
      <c r="Q50" s="503"/>
      <c r="R50" s="528"/>
      <c r="S50" s="531"/>
      <c r="T50" s="587"/>
    </row>
    <row r="51" spans="1:20" ht="11.85" customHeight="1">
      <c r="A51" s="509"/>
      <c r="B51" s="509"/>
      <c r="C51" s="569"/>
      <c r="D51" s="571" t="s">
        <v>1282</v>
      </c>
      <c r="E51" s="571" t="s">
        <v>1280</v>
      </c>
      <c r="F51" s="571" t="s">
        <v>1281</v>
      </c>
      <c r="G51" s="571" t="s">
        <v>719</v>
      </c>
      <c r="H51" s="571" t="s">
        <v>1285</v>
      </c>
      <c r="I51" s="269" t="s">
        <v>721</v>
      </c>
      <c r="J51" s="269" t="s">
        <v>1283</v>
      </c>
      <c r="K51" s="571">
        <v>4</v>
      </c>
      <c r="L51" s="508" t="s">
        <v>723</v>
      </c>
      <c r="M51" s="564">
        <v>30</v>
      </c>
      <c r="N51" s="579">
        <v>41983</v>
      </c>
      <c r="O51" s="579">
        <v>42347</v>
      </c>
      <c r="P51" s="388"/>
      <c r="Q51" s="501" t="str">
        <f ca="1">IF(DAYS360(TODAY(),$N51)&lt;=0,"Expired",IF(TODAY()+365&lt;=$O51,"More than a Year","Less Than a Year"))</f>
        <v>More than a Year</v>
      </c>
      <c r="R51" s="526">
        <f ca="1">DAYS360(TODAY(),O51)</f>
        <v>672</v>
      </c>
      <c r="S51" s="529">
        <f ca="1">R51/(365)</f>
        <v>1.8410958904109589</v>
      </c>
      <c r="T51" s="583"/>
    </row>
    <row r="52" spans="1:20" ht="11.85" customHeight="1">
      <c r="A52" s="509"/>
      <c r="B52" s="509"/>
      <c r="C52" s="569"/>
      <c r="D52" s="509"/>
      <c r="E52" s="509"/>
      <c r="F52" s="509"/>
      <c r="G52" s="510"/>
      <c r="H52" s="576"/>
      <c r="I52" s="269" t="s">
        <v>724</v>
      </c>
      <c r="J52" s="269" t="s">
        <v>1284</v>
      </c>
      <c r="K52" s="509"/>
      <c r="L52" s="509"/>
      <c r="M52" s="509"/>
      <c r="N52" s="509"/>
      <c r="O52" s="581"/>
      <c r="P52" s="388"/>
      <c r="Q52" s="502"/>
      <c r="R52" s="527"/>
      <c r="S52" s="530"/>
      <c r="T52" s="583"/>
    </row>
    <row r="53" spans="1:20" ht="11.85" customHeight="1">
      <c r="A53" s="509"/>
      <c r="B53" s="509"/>
      <c r="C53" s="569"/>
      <c r="D53" s="509"/>
      <c r="E53" s="509"/>
      <c r="F53" s="509"/>
      <c r="G53" s="571" t="s">
        <v>726</v>
      </c>
      <c r="H53" s="571" t="s">
        <v>1286</v>
      </c>
      <c r="I53" s="269"/>
      <c r="J53" s="269"/>
      <c r="K53" s="509"/>
      <c r="L53" s="509"/>
      <c r="M53" s="509"/>
      <c r="N53" s="509"/>
      <c r="O53" s="581"/>
      <c r="P53" s="388"/>
      <c r="Q53" s="502"/>
      <c r="R53" s="527"/>
      <c r="S53" s="530"/>
      <c r="T53" s="583"/>
    </row>
    <row r="54" spans="1:20" ht="11.85" customHeight="1">
      <c r="A54" s="510"/>
      <c r="B54" s="510"/>
      <c r="C54" s="570"/>
      <c r="D54" s="510"/>
      <c r="E54" s="510"/>
      <c r="F54" s="510"/>
      <c r="G54" s="510"/>
      <c r="H54" s="576"/>
      <c r="I54" s="269"/>
      <c r="J54" s="269"/>
      <c r="K54" s="510"/>
      <c r="L54" s="510"/>
      <c r="M54" s="510"/>
      <c r="N54" s="510"/>
      <c r="O54" s="582"/>
      <c r="P54" s="388"/>
      <c r="Q54" s="503"/>
      <c r="R54" s="528"/>
      <c r="S54" s="531"/>
      <c r="T54" s="583"/>
    </row>
    <row r="55" spans="1:20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</row>
    <row r="56" spans="1:20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</row>
    <row r="57" spans="1:20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</row>
    <row r="58" spans="1:20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</row>
    <row r="59" spans="1:20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</row>
    <row r="60" spans="1:20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</row>
    <row r="61" spans="1:20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</row>
    <row r="62" spans="1:20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</row>
    <row r="63" spans="1:20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</row>
    <row r="64" spans="1:20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</row>
    <row r="65" spans="15:15">
      <c r="O65" s="81"/>
    </row>
    <row r="66" spans="15:15">
      <c r="O66" s="81"/>
    </row>
    <row r="67" spans="15:15">
      <c r="O67" s="81"/>
    </row>
    <row r="68" spans="15:15">
      <c r="O68" s="81"/>
    </row>
    <row r="69" spans="15:15">
      <c r="O69" s="81"/>
    </row>
    <row r="70" spans="15:15">
      <c r="O70" s="81"/>
    </row>
    <row r="71" spans="15:15">
      <c r="O71" s="81"/>
    </row>
    <row r="72" spans="15:15">
      <c r="O72" s="81"/>
    </row>
    <row r="73" spans="15:15">
      <c r="O73" s="81"/>
    </row>
    <row r="74" spans="15:15">
      <c r="O74" s="81"/>
    </row>
    <row r="75" spans="15:15">
      <c r="O75" s="81"/>
    </row>
    <row r="76" spans="15:15">
      <c r="O76" s="81"/>
    </row>
    <row r="77" spans="15:15">
      <c r="O77" s="81"/>
    </row>
    <row r="78" spans="15:15">
      <c r="O78" s="81"/>
    </row>
    <row r="79" spans="15:15">
      <c r="O79" s="81"/>
    </row>
    <row r="80" spans="15:15">
      <c r="O80" s="81"/>
    </row>
    <row r="81" spans="15:15">
      <c r="O81" s="81"/>
    </row>
    <row r="82" spans="15:15">
      <c r="O82" s="81"/>
    </row>
    <row r="83" spans="15:15">
      <c r="O83" s="81"/>
    </row>
    <row r="84" spans="15:15">
      <c r="O84" s="81"/>
    </row>
    <row r="85" spans="15:15">
      <c r="O85" s="81"/>
    </row>
    <row r="86" spans="15:15">
      <c r="O86" s="81"/>
    </row>
    <row r="87" spans="15:15">
      <c r="O87" s="81"/>
    </row>
    <row r="88" spans="15:15">
      <c r="O88" s="81"/>
    </row>
    <row r="89" spans="15:15">
      <c r="O89" s="81"/>
    </row>
    <row r="90" spans="15:15">
      <c r="O90" s="81"/>
    </row>
    <row r="91" spans="15:15">
      <c r="O91" s="81"/>
    </row>
    <row r="92" spans="15:15">
      <c r="O92" s="81"/>
    </row>
    <row r="93" spans="15:15">
      <c r="O93" s="81"/>
    </row>
    <row r="94" spans="15:15">
      <c r="O94" s="81"/>
    </row>
    <row r="95" spans="15:15">
      <c r="O95" s="81"/>
    </row>
    <row r="96" spans="15:15">
      <c r="O96" s="81"/>
    </row>
    <row r="97" spans="15:15">
      <c r="O97" s="81"/>
    </row>
    <row r="98" spans="15:15">
      <c r="O98" s="81"/>
    </row>
    <row r="99" spans="15:15">
      <c r="O99" s="81"/>
    </row>
    <row r="100" spans="15:15">
      <c r="O100" s="81"/>
    </row>
    <row r="101" spans="15:15">
      <c r="O101" s="81"/>
    </row>
    <row r="102" spans="15:15">
      <c r="O102" s="81"/>
    </row>
    <row r="103" spans="15:15">
      <c r="O103" s="81"/>
    </row>
    <row r="104" spans="15:15">
      <c r="O104" s="81"/>
    </row>
    <row r="105" spans="15:15">
      <c r="O105" s="81"/>
    </row>
    <row r="106" spans="15:15">
      <c r="O106" s="81"/>
    </row>
    <row r="107" spans="15:15">
      <c r="O107" s="81"/>
    </row>
    <row r="108" spans="15:15">
      <c r="O108" s="81"/>
    </row>
    <row r="109" spans="15:15">
      <c r="O109" s="81"/>
    </row>
    <row r="110" spans="15:15">
      <c r="O110" s="81"/>
    </row>
    <row r="111" spans="15:15">
      <c r="O111" s="81"/>
    </row>
    <row r="112" spans="15:15">
      <c r="O112" s="81"/>
    </row>
    <row r="113" spans="15:15">
      <c r="O113" s="81"/>
    </row>
    <row r="114" spans="15:15">
      <c r="O114" s="81"/>
    </row>
    <row r="115" spans="15:15">
      <c r="O115" s="81"/>
    </row>
    <row r="116" spans="15:15">
      <c r="O116" s="81"/>
    </row>
    <row r="117" spans="15:15">
      <c r="O117" s="81"/>
    </row>
    <row r="118" spans="15:15">
      <c r="O118" s="81"/>
    </row>
    <row r="119" spans="15:15">
      <c r="O119" s="81"/>
    </row>
    <row r="120" spans="15:15">
      <c r="O120" s="81"/>
    </row>
    <row r="121" spans="15:15">
      <c r="O121" s="81"/>
    </row>
    <row r="122" spans="15:15">
      <c r="O122" s="81"/>
    </row>
    <row r="123" spans="15:15">
      <c r="O123" s="81"/>
    </row>
    <row r="124" spans="15:15">
      <c r="O124" s="81"/>
    </row>
    <row r="125" spans="15:15">
      <c r="O125" s="81"/>
    </row>
    <row r="126" spans="15:15">
      <c r="O126" s="81"/>
    </row>
    <row r="127" spans="15:15">
      <c r="O127" s="81"/>
    </row>
    <row r="128" spans="15:15">
      <c r="O128" s="81"/>
    </row>
    <row r="129" spans="15:15">
      <c r="O129" s="81"/>
    </row>
    <row r="130" spans="15:15">
      <c r="O130" s="81"/>
    </row>
    <row r="131" spans="15:15">
      <c r="O131" s="81"/>
    </row>
    <row r="132" spans="15:15">
      <c r="O132" s="81"/>
    </row>
    <row r="133" spans="15:15">
      <c r="O133" s="81"/>
    </row>
    <row r="134" spans="15:15">
      <c r="O134" s="81"/>
    </row>
    <row r="135" spans="15:15">
      <c r="O135" s="81"/>
    </row>
    <row r="136" spans="15:15">
      <c r="O136" s="81"/>
    </row>
    <row r="137" spans="15:15">
      <c r="O137" s="81"/>
    </row>
    <row r="138" spans="15:15">
      <c r="O138" s="81"/>
    </row>
    <row r="139" spans="15:15">
      <c r="O139" s="81"/>
    </row>
    <row r="140" spans="15:15">
      <c r="O140" s="81"/>
    </row>
    <row r="141" spans="15:15">
      <c r="O141" s="81"/>
    </row>
    <row r="142" spans="15:15">
      <c r="O142" s="81"/>
    </row>
    <row r="143" spans="15:15">
      <c r="O143" s="81"/>
    </row>
    <row r="144" spans="15:15">
      <c r="O144" s="81"/>
    </row>
    <row r="145" spans="15:15">
      <c r="O145" s="81"/>
    </row>
    <row r="146" spans="15:15">
      <c r="O146" s="81"/>
    </row>
    <row r="147" spans="15:15">
      <c r="O147" s="81"/>
    </row>
    <row r="148" spans="15:15">
      <c r="O148" s="81"/>
    </row>
    <row r="149" spans="15:15">
      <c r="O149" s="81"/>
    </row>
    <row r="150" spans="15:15">
      <c r="O150" s="81"/>
    </row>
    <row r="151" spans="15:15">
      <c r="O151" s="81"/>
    </row>
    <row r="152" spans="15:15">
      <c r="O152" s="81"/>
    </row>
    <row r="153" spans="15:15">
      <c r="O153" s="81"/>
    </row>
    <row r="154" spans="15:15">
      <c r="O154" s="81"/>
    </row>
    <row r="155" spans="15:15">
      <c r="O155" s="81"/>
    </row>
    <row r="156" spans="15:15">
      <c r="O156" s="81"/>
    </row>
    <row r="157" spans="15:15">
      <c r="O157" s="81"/>
    </row>
    <row r="158" spans="15:15">
      <c r="O158" s="81"/>
    </row>
    <row r="159" spans="15:15">
      <c r="O159" s="81"/>
    </row>
    <row r="160" spans="15:15">
      <c r="O160" s="81"/>
    </row>
    <row r="161" spans="15:15">
      <c r="O161" s="81"/>
    </row>
    <row r="162" spans="15:15">
      <c r="O162" s="81"/>
    </row>
    <row r="163" spans="15:15">
      <c r="O163" s="81"/>
    </row>
    <row r="164" spans="15:15">
      <c r="O164" s="81"/>
    </row>
    <row r="165" spans="15:15">
      <c r="O165" s="81"/>
    </row>
    <row r="166" spans="15:15">
      <c r="O166" s="81"/>
    </row>
    <row r="167" spans="15:15">
      <c r="O167" s="81"/>
    </row>
    <row r="168" spans="15:15">
      <c r="O168" s="81"/>
    </row>
    <row r="169" spans="15:15">
      <c r="O169" s="81"/>
    </row>
    <row r="170" spans="15:15">
      <c r="O170" s="81"/>
    </row>
    <row r="171" spans="15:15">
      <c r="O171" s="81"/>
    </row>
    <row r="172" spans="15:15">
      <c r="O172" s="81"/>
    </row>
    <row r="173" spans="15:15">
      <c r="O173" s="81"/>
    </row>
    <row r="174" spans="15:15">
      <c r="O174" s="81"/>
    </row>
    <row r="175" spans="15:15">
      <c r="O175" s="81"/>
    </row>
    <row r="176" spans="15:15">
      <c r="O176" s="81"/>
    </row>
    <row r="177" spans="15:15">
      <c r="O177" s="81"/>
    </row>
    <row r="178" spans="15:15">
      <c r="O178" s="81"/>
    </row>
    <row r="179" spans="15:15">
      <c r="O179" s="81"/>
    </row>
    <row r="180" spans="15:15">
      <c r="O180" s="81"/>
    </row>
    <row r="181" spans="15:15">
      <c r="O181" s="81"/>
    </row>
    <row r="182" spans="15:15">
      <c r="O182" s="81"/>
    </row>
    <row r="183" spans="15:15">
      <c r="O183" s="81"/>
    </row>
    <row r="184" spans="15:15">
      <c r="O184" s="81"/>
    </row>
    <row r="185" spans="15:15">
      <c r="O185" s="81"/>
    </row>
    <row r="186" spans="15:15">
      <c r="O186" s="81"/>
    </row>
    <row r="187" spans="15:15">
      <c r="O187" s="81"/>
    </row>
    <row r="188" spans="15:15">
      <c r="O188" s="81"/>
    </row>
    <row r="189" spans="15:15">
      <c r="O189" s="81"/>
    </row>
    <row r="190" spans="15:15">
      <c r="O190" s="81"/>
    </row>
    <row r="191" spans="15:15">
      <c r="O191" s="81"/>
    </row>
    <row r="192" spans="15:15">
      <c r="O192" s="81"/>
    </row>
    <row r="193" spans="15:15">
      <c r="O193" s="81"/>
    </row>
    <row r="194" spans="15:15">
      <c r="O194" s="81"/>
    </row>
    <row r="195" spans="15:15">
      <c r="O195" s="81"/>
    </row>
    <row r="196" spans="15:15">
      <c r="O196" s="81"/>
    </row>
    <row r="197" spans="15:15">
      <c r="O197" s="81"/>
    </row>
    <row r="198" spans="15:15">
      <c r="O198" s="81"/>
    </row>
    <row r="199" spans="15:15">
      <c r="O199" s="81"/>
    </row>
    <row r="200" spans="15:15">
      <c r="O200" s="81"/>
    </row>
    <row r="201" spans="15:15">
      <c r="O201" s="81"/>
    </row>
    <row r="202" spans="15:15">
      <c r="O202" s="81"/>
    </row>
    <row r="203" spans="15:15">
      <c r="O203" s="81"/>
    </row>
    <row r="204" spans="15:15">
      <c r="O204" s="81"/>
    </row>
    <row r="205" spans="15:15">
      <c r="O205" s="81"/>
    </row>
    <row r="206" spans="15:15">
      <c r="O206" s="81"/>
    </row>
    <row r="207" spans="15:15">
      <c r="O207" s="81"/>
    </row>
    <row r="208" spans="15:15">
      <c r="O208" s="81"/>
    </row>
    <row r="209" spans="15:15">
      <c r="O209" s="81"/>
    </row>
    <row r="210" spans="15:15">
      <c r="O210" s="81"/>
    </row>
    <row r="211" spans="15:15">
      <c r="O211" s="81"/>
    </row>
    <row r="212" spans="15:15">
      <c r="O212" s="81"/>
    </row>
    <row r="213" spans="15:15">
      <c r="O213" s="81"/>
    </row>
    <row r="214" spans="15:15">
      <c r="O214" s="81"/>
    </row>
    <row r="215" spans="15:15">
      <c r="O215" s="81"/>
    </row>
    <row r="216" spans="15:15">
      <c r="O216" s="81"/>
    </row>
    <row r="217" spans="15:15">
      <c r="O217" s="81"/>
    </row>
    <row r="218" spans="15:15">
      <c r="O218" s="81"/>
    </row>
    <row r="219" spans="15:15">
      <c r="O219" s="81"/>
    </row>
    <row r="220" spans="15:15">
      <c r="O220" s="81"/>
    </row>
    <row r="221" spans="15:15">
      <c r="O221" s="81"/>
    </row>
    <row r="222" spans="15:15">
      <c r="O222" s="81"/>
    </row>
    <row r="223" spans="15:15">
      <c r="O223" s="81"/>
    </row>
    <row r="224" spans="15:15">
      <c r="O224" s="81"/>
    </row>
    <row r="225" spans="15:15">
      <c r="O225" s="81"/>
    </row>
    <row r="226" spans="15:15">
      <c r="O226" s="81"/>
    </row>
    <row r="227" spans="15:15">
      <c r="O227" s="81"/>
    </row>
    <row r="228" spans="15:15">
      <c r="O228" s="81"/>
    </row>
    <row r="229" spans="15:15">
      <c r="O229" s="81"/>
    </row>
    <row r="230" spans="15:15">
      <c r="O230" s="81"/>
    </row>
    <row r="231" spans="15:15">
      <c r="O231" s="81"/>
    </row>
    <row r="232" spans="15:15">
      <c r="O232" s="81"/>
    </row>
    <row r="233" spans="15:15">
      <c r="O233" s="81"/>
    </row>
    <row r="234" spans="15:15">
      <c r="O234" s="81"/>
    </row>
    <row r="235" spans="15:15">
      <c r="O235" s="81"/>
    </row>
    <row r="236" spans="15:15">
      <c r="O236" s="81"/>
    </row>
    <row r="237" spans="15:15">
      <c r="O237" s="81"/>
    </row>
    <row r="238" spans="15:15">
      <c r="O238" s="81"/>
    </row>
    <row r="239" spans="15:15">
      <c r="O239" s="81"/>
    </row>
    <row r="240" spans="15:15">
      <c r="O240" s="81"/>
    </row>
    <row r="241" spans="15:15">
      <c r="O241" s="81"/>
    </row>
    <row r="242" spans="15:15">
      <c r="O242" s="81"/>
    </row>
    <row r="243" spans="15:15">
      <c r="O243" s="81"/>
    </row>
  </sheetData>
  <mergeCells count="232">
    <mergeCell ref="T51:T54"/>
    <mergeCell ref="T27:T34"/>
    <mergeCell ref="T3:T6"/>
    <mergeCell ref="T9:T12"/>
    <mergeCell ref="T15:T18"/>
    <mergeCell ref="T19:T22"/>
    <mergeCell ref="T23:T26"/>
    <mergeCell ref="T35:T38"/>
    <mergeCell ref="T39:T42"/>
    <mergeCell ref="T47:T50"/>
    <mergeCell ref="T7:T8"/>
    <mergeCell ref="T13:T14"/>
    <mergeCell ref="T43:T46"/>
    <mergeCell ref="S51:S54"/>
    <mergeCell ref="S47:S50"/>
    <mergeCell ref="S43:S46"/>
    <mergeCell ref="K43:K46"/>
    <mergeCell ref="K47:K50"/>
    <mergeCell ref="K51:K54"/>
    <mergeCell ref="L43:L46"/>
    <mergeCell ref="L47:L50"/>
    <mergeCell ref="M43:M46"/>
    <mergeCell ref="M47:M50"/>
    <mergeCell ref="N51:N54"/>
    <mergeCell ref="O47:O50"/>
    <mergeCell ref="O43:O46"/>
    <mergeCell ref="N43:N46"/>
    <mergeCell ref="R51:R54"/>
    <mergeCell ref="O51:O54"/>
    <mergeCell ref="N47:N50"/>
    <mergeCell ref="F51:F54"/>
    <mergeCell ref="G43:G44"/>
    <mergeCell ref="G45:G46"/>
    <mergeCell ref="G47:G48"/>
    <mergeCell ref="G49:G50"/>
    <mergeCell ref="G51:G52"/>
    <mergeCell ref="G53:G54"/>
    <mergeCell ref="H43:H44"/>
    <mergeCell ref="H45:H46"/>
    <mergeCell ref="H47:H48"/>
    <mergeCell ref="H49:H50"/>
    <mergeCell ref="H51:H52"/>
    <mergeCell ref="H53:H54"/>
    <mergeCell ref="A43:A54"/>
    <mergeCell ref="B43:B54"/>
    <mergeCell ref="C43:C54"/>
    <mergeCell ref="D43:D46"/>
    <mergeCell ref="D47:D50"/>
    <mergeCell ref="D51:D54"/>
    <mergeCell ref="E43:E46"/>
    <mergeCell ref="E47:E50"/>
    <mergeCell ref="E51:E54"/>
    <mergeCell ref="P19:P22"/>
    <mergeCell ref="P23:P26"/>
    <mergeCell ref="M51:M54"/>
    <mergeCell ref="L23:L26"/>
    <mergeCell ref="L35:L38"/>
    <mergeCell ref="L51:L54"/>
    <mergeCell ref="L27:L34"/>
    <mergeCell ref="Q35:Q38"/>
    <mergeCell ref="R35:R38"/>
    <mergeCell ref="R39:R42"/>
    <mergeCell ref="Q43:Q46"/>
    <mergeCell ref="Q47:Q50"/>
    <mergeCell ref="Q51:Q54"/>
    <mergeCell ref="R43:R46"/>
    <mergeCell ref="R47:R50"/>
    <mergeCell ref="N23:N26"/>
    <mergeCell ref="O23:O26"/>
    <mergeCell ref="N27:N34"/>
    <mergeCell ref="O27:O34"/>
    <mergeCell ref="N35:N38"/>
    <mergeCell ref="O35:O38"/>
    <mergeCell ref="M17:M18"/>
    <mergeCell ref="M19:M22"/>
    <mergeCell ref="M23:M26"/>
    <mergeCell ref="M27:M34"/>
    <mergeCell ref="M35:M38"/>
    <mergeCell ref="M3:M6"/>
    <mergeCell ref="M7:M8"/>
    <mergeCell ref="M9:M12"/>
    <mergeCell ref="M13:M14"/>
    <mergeCell ref="M15:M16"/>
    <mergeCell ref="N3:N6"/>
    <mergeCell ref="O3:O6"/>
    <mergeCell ref="N7:N8"/>
    <mergeCell ref="O7:O8"/>
    <mergeCell ref="L3:L6"/>
    <mergeCell ref="L7:L8"/>
    <mergeCell ref="L9:L12"/>
    <mergeCell ref="L13:L14"/>
    <mergeCell ref="L15:L16"/>
    <mergeCell ref="N9:N12"/>
    <mergeCell ref="O9:O12"/>
    <mergeCell ref="N13:N14"/>
    <mergeCell ref="O13:O14"/>
    <mergeCell ref="N15:N16"/>
    <mergeCell ref="O15:O16"/>
    <mergeCell ref="K23:K26"/>
    <mergeCell ref="G25:G26"/>
    <mergeCell ref="K17:K18"/>
    <mergeCell ref="K3:K6"/>
    <mergeCell ref="G35:G36"/>
    <mergeCell ref="H35:H36"/>
    <mergeCell ref="K35:K38"/>
    <mergeCell ref="K27:K34"/>
    <mergeCell ref="G31:G34"/>
    <mergeCell ref="H31:H34"/>
    <mergeCell ref="K7:K8"/>
    <mergeCell ref="K9:K12"/>
    <mergeCell ref="K15:K16"/>
    <mergeCell ref="K13:K14"/>
    <mergeCell ref="B19:B22"/>
    <mergeCell ref="C19:C22"/>
    <mergeCell ref="D19:D22"/>
    <mergeCell ref="E19:E22"/>
    <mergeCell ref="K19:K22"/>
    <mergeCell ref="E23:E26"/>
    <mergeCell ref="F23:F26"/>
    <mergeCell ref="D35:D38"/>
    <mergeCell ref="E35:E38"/>
    <mergeCell ref="F35:F38"/>
    <mergeCell ref="G37:G38"/>
    <mergeCell ref="H37:H38"/>
    <mergeCell ref="G19:G20"/>
    <mergeCell ref="H19:H20"/>
    <mergeCell ref="G21:G22"/>
    <mergeCell ref="H21:H22"/>
    <mergeCell ref="B23:B26"/>
    <mergeCell ref="D27:D34"/>
    <mergeCell ref="E27:E34"/>
    <mergeCell ref="F27:F34"/>
    <mergeCell ref="G27:G30"/>
    <mergeCell ref="H27:H30"/>
    <mergeCell ref="G23:G24"/>
    <mergeCell ref="H23:H24"/>
    <mergeCell ref="F3:F6"/>
    <mergeCell ref="G3:G4"/>
    <mergeCell ref="H3:H4"/>
    <mergeCell ref="G5:G6"/>
    <mergeCell ref="H5:H6"/>
    <mergeCell ref="F13:F14"/>
    <mergeCell ref="H25:H26"/>
    <mergeCell ref="F17:F18"/>
    <mergeCell ref="F7:F8"/>
    <mergeCell ref="G11:G12"/>
    <mergeCell ref="H11:H12"/>
    <mergeCell ref="F15:F16"/>
    <mergeCell ref="F9:F12"/>
    <mergeCell ref="G9:G10"/>
    <mergeCell ref="H9:H10"/>
    <mergeCell ref="D39:D42"/>
    <mergeCell ref="E39:E42"/>
    <mergeCell ref="F39:F42"/>
    <mergeCell ref="E15:E16"/>
    <mergeCell ref="H39:H40"/>
    <mergeCell ref="H41:H42"/>
    <mergeCell ref="F43:F46"/>
    <mergeCell ref="F47:F50"/>
    <mergeCell ref="F19:F22"/>
    <mergeCell ref="A19:A26"/>
    <mergeCell ref="A3:A14"/>
    <mergeCell ref="B3:B8"/>
    <mergeCell ref="C3:C8"/>
    <mergeCell ref="B9:B14"/>
    <mergeCell ref="C9:C14"/>
    <mergeCell ref="D13:D14"/>
    <mergeCell ref="E13:E14"/>
    <mergeCell ref="D3:D6"/>
    <mergeCell ref="E3:E6"/>
    <mergeCell ref="B17:B18"/>
    <mergeCell ref="C17:C18"/>
    <mergeCell ref="D17:D18"/>
    <mergeCell ref="E17:E18"/>
    <mergeCell ref="B15:B16"/>
    <mergeCell ref="C15:C16"/>
    <mergeCell ref="A15:A18"/>
    <mergeCell ref="D7:D8"/>
    <mergeCell ref="E7:E8"/>
    <mergeCell ref="C23:C26"/>
    <mergeCell ref="D23:D26"/>
    <mergeCell ref="D9:D12"/>
    <mergeCell ref="E9:E12"/>
    <mergeCell ref="D15:D16"/>
    <mergeCell ref="A27:A42"/>
    <mergeCell ref="B27:B42"/>
    <mergeCell ref="C27:C42"/>
    <mergeCell ref="G41:G42"/>
    <mergeCell ref="S35:S38"/>
    <mergeCell ref="Q3:Q6"/>
    <mergeCell ref="R3:R6"/>
    <mergeCell ref="S3:S6"/>
    <mergeCell ref="S7:S8"/>
    <mergeCell ref="R7:R8"/>
    <mergeCell ref="Q7:Q8"/>
    <mergeCell ref="Q9:Q12"/>
    <mergeCell ref="R9:R12"/>
    <mergeCell ref="S9:S12"/>
    <mergeCell ref="Q27:Q34"/>
    <mergeCell ref="R27:R34"/>
    <mergeCell ref="S27:S34"/>
    <mergeCell ref="Q19:Q22"/>
    <mergeCell ref="R19:R22"/>
    <mergeCell ref="S19:S22"/>
    <mergeCell ref="Q23:Q26"/>
    <mergeCell ref="R23:R26"/>
    <mergeCell ref="S23:S26"/>
    <mergeCell ref="Q13:Q14"/>
    <mergeCell ref="P7:P8"/>
    <mergeCell ref="P13:P14"/>
    <mergeCell ref="S15:S16"/>
    <mergeCell ref="Q17:Q18"/>
    <mergeCell ref="R17:R18"/>
    <mergeCell ref="S17:S18"/>
    <mergeCell ref="G39:G40"/>
    <mergeCell ref="S39:S42"/>
    <mergeCell ref="Q39:Q42"/>
    <mergeCell ref="N39:N42"/>
    <mergeCell ref="O39:O42"/>
    <mergeCell ref="M39:M42"/>
    <mergeCell ref="L39:L42"/>
    <mergeCell ref="K39:K42"/>
    <mergeCell ref="R13:R14"/>
    <mergeCell ref="S13:S14"/>
    <mergeCell ref="Q15:Q16"/>
    <mergeCell ref="R15:R16"/>
    <mergeCell ref="N17:N18"/>
    <mergeCell ref="O17:O18"/>
    <mergeCell ref="N19:N22"/>
    <mergeCell ref="O19:O22"/>
    <mergeCell ref="L17:L18"/>
    <mergeCell ref="L19:L22"/>
  </mergeCells>
  <conditionalFormatting sqref="R3:R42">
    <cfRule type="cellIs" dxfId="263" priority="84" operator="greaterThan">
      <formula>365</formula>
    </cfRule>
    <cfRule type="cellIs" dxfId="262" priority="85" operator="lessThan">
      <formula>0</formula>
    </cfRule>
    <cfRule type="cellIs" dxfId="261" priority="86" operator="lessThan">
      <formula>365</formula>
    </cfRule>
    <cfRule type="cellIs" dxfId="260" priority="87" operator="lessThan">
      <formula>0</formula>
    </cfRule>
  </conditionalFormatting>
  <conditionalFormatting sqref="S47:S50 S3:S42">
    <cfRule type="cellIs" dxfId="259" priority="81" operator="between">
      <formula>0</formula>
      <formula>1</formula>
    </cfRule>
    <cfRule type="cellIs" dxfId="258" priority="82" operator="greaterThan">
      <formula>1</formula>
    </cfRule>
    <cfRule type="cellIs" dxfId="257" priority="83" operator="lessThanOrEqual">
      <formula>0</formula>
    </cfRule>
  </conditionalFormatting>
  <conditionalFormatting sqref="Q1:Q3 Q47 Q55:Q1048576 Q7 Q9 Q13 Q15:Q17 Q19 Q39 Q35 Q27">
    <cfRule type="containsText" dxfId="256" priority="42" operator="containsText" text="More Than">
      <formula>NOT(ISERROR(SEARCH("More Than",Q1)))</formula>
    </cfRule>
    <cfRule type="containsText" dxfId="255" priority="43" operator="containsText" text="Less than">
      <formula>NOT(ISERROR(SEARCH("Less than",Q1)))</formula>
    </cfRule>
    <cfRule type="containsText" dxfId="254" priority="44" operator="containsText" text="Expired">
      <formula>NOT(ISERROR(SEARCH("Expired",Q1)))</formula>
    </cfRule>
  </conditionalFormatting>
  <conditionalFormatting sqref="R47:R50">
    <cfRule type="cellIs" dxfId="253" priority="31" operator="greaterThan">
      <formula>365</formula>
    </cfRule>
    <cfRule type="cellIs" dxfId="252" priority="32" operator="lessThan">
      <formula>0</formula>
    </cfRule>
    <cfRule type="cellIs" dxfId="251" priority="33" operator="lessThan">
      <formula>365</formula>
    </cfRule>
    <cfRule type="cellIs" dxfId="250" priority="34" operator="lessThan">
      <formula>0</formula>
    </cfRule>
  </conditionalFormatting>
  <conditionalFormatting sqref="Q23">
    <cfRule type="containsText" dxfId="249" priority="1" operator="containsText" text="More Than">
      <formula>NOT(ISERROR(SEARCH("More Than",Q23)))</formula>
    </cfRule>
    <cfRule type="containsText" dxfId="248" priority="2" operator="containsText" text="Less than">
      <formula>NOT(ISERROR(SEARCH("Less than",Q23)))</formula>
    </cfRule>
    <cfRule type="containsText" dxfId="247" priority="3" operator="containsText" text="Expired">
      <formula>NOT(ISERROR(SEARCH("Expired",Q23)))</formula>
    </cfRule>
  </conditionalFormatting>
  <conditionalFormatting sqref="R43:R46">
    <cfRule type="cellIs" dxfId="246" priority="20" operator="greaterThan">
      <formula>365</formula>
    </cfRule>
    <cfRule type="cellIs" dxfId="245" priority="21" operator="lessThan">
      <formula>0</formula>
    </cfRule>
    <cfRule type="cellIs" dxfId="244" priority="22" operator="lessThan">
      <formula>365</formula>
    </cfRule>
    <cfRule type="cellIs" dxfId="243" priority="23" operator="lessThan">
      <formula>0</formula>
    </cfRule>
  </conditionalFormatting>
  <conditionalFormatting sqref="S43:S46">
    <cfRule type="cellIs" dxfId="242" priority="17" operator="between">
      <formula>0</formula>
      <formula>1</formula>
    </cfRule>
    <cfRule type="cellIs" dxfId="241" priority="18" operator="greaterThan">
      <formula>1</formula>
    </cfRule>
    <cfRule type="cellIs" dxfId="240" priority="19" operator="lessThanOrEqual">
      <formula>0</formula>
    </cfRule>
  </conditionalFormatting>
  <conditionalFormatting sqref="R51:R54">
    <cfRule type="cellIs" dxfId="239" priority="13" operator="greaterThan">
      <formula>365</formula>
    </cfRule>
    <cfRule type="cellIs" dxfId="238" priority="14" operator="lessThan">
      <formula>0</formula>
    </cfRule>
    <cfRule type="cellIs" dxfId="237" priority="15" operator="lessThan">
      <formula>365</formula>
    </cfRule>
    <cfRule type="cellIs" dxfId="236" priority="16" operator="lessThan">
      <formula>0</formula>
    </cfRule>
  </conditionalFormatting>
  <conditionalFormatting sqref="S51:S54">
    <cfRule type="cellIs" dxfId="235" priority="10" operator="between">
      <formula>0</formula>
      <formula>1</formula>
    </cfRule>
    <cfRule type="cellIs" dxfId="234" priority="11" operator="greaterThan">
      <formula>1</formula>
    </cfRule>
    <cfRule type="cellIs" dxfId="233" priority="12" operator="lessThanOrEqual">
      <formula>0</formula>
    </cfRule>
  </conditionalFormatting>
  <conditionalFormatting sqref="Q51">
    <cfRule type="containsText" dxfId="232" priority="7" operator="containsText" text="More Than">
      <formula>NOT(ISERROR(SEARCH("More Than",Q51)))</formula>
    </cfRule>
    <cfRule type="containsText" dxfId="231" priority="8" operator="containsText" text="Less than">
      <formula>NOT(ISERROR(SEARCH("Less than",Q51)))</formula>
    </cfRule>
    <cfRule type="containsText" dxfId="230" priority="9" operator="containsText" text="Expired">
      <formula>NOT(ISERROR(SEARCH("Expired",Q51)))</formula>
    </cfRule>
  </conditionalFormatting>
  <conditionalFormatting sqref="Q43">
    <cfRule type="containsText" dxfId="229" priority="4" operator="containsText" text="More Than">
      <formula>NOT(ISERROR(SEARCH("More Than",Q43)))</formula>
    </cfRule>
    <cfRule type="containsText" dxfId="228" priority="5" operator="containsText" text="Less than">
      <formula>NOT(ISERROR(SEARCH("Less than",Q43)))</formula>
    </cfRule>
    <cfRule type="containsText" dxfId="227" priority="6" operator="containsText" text="Expired">
      <formula>NOT(ISERROR(SEARCH("Expired",Q43)))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7" tint="0.59999389629810485"/>
  </sheetPr>
  <dimension ref="A1:K65"/>
  <sheetViews>
    <sheetView workbookViewId="0">
      <selection activeCell="H65" sqref="H65"/>
    </sheetView>
  </sheetViews>
  <sheetFormatPr defaultColWidth="9" defaultRowHeight="12"/>
  <cols>
    <col min="1" max="1" width="7.85546875" style="2" bestFit="1" customWidth="1"/>
    <col min="2" max="2" width="13.42578125" style="2" bestFit="1" customWidth="1"/>
    <col min="3" max="3" width="12.7109375" style="2" bestFit="1" customWidth="1"/>
    <col min="4" max="4" width="9" style="2" bestFit="1" customWidth="1"/>
    <col min="5" max="5" width="11.85546875" style="2" bestFit="1" customWidth="1"/>
    <col min="6" max="6" width="16.140625" style="2" bestFit="1" customWidth="1"/>
    <col min="7" max="7" width="6" style="2" bestFit="1" customWidth="1"/>
    <col min="8" max="8" width="11.42578125" style="2" bestFit="1" customWidth="1"/>
    <col min="9" max="9" width="39" style="2" bestFit="1" customWidth="1"/>
    <col min="10" max="10" width="25.28515625" style="2" bestFit="1" customWidth="1"/>
    <col min="11" max="11" width="20" style="1" bestFit="1" customWidth="1"/>
    <col min="12" max="16384" width="9" style="1"/>
  </cols>
  <sheetData>
    <row r="1" spans="1:11">
      <c r="A1" s="3" t="s">
        <v>0</v>
      </c>
      <c r="B1" s="3" t="s">
        <v>4</v>
      </c>
      <c r="C1" s="4" t="s">
        <v>591</v>
      </c>
      <c r="D1" s="4" t="s">
        <v>1046</v>
      </c>
      <c r="E1" s="4" t="s">
        <v>592</v>
      </c>
      <c r="F1" s="3" t="s">
        <v>492</v>
      </c>
      <c r="G1" s="3" t="s">
        <v>7</v>
      </c>
      <c r="H1" s="4" t="s">
        <v>495</v>
      </c>
      <c r="I1" s="4" t="s">
        <v>593</v>
      </c>
      <c r="J1" s="4" t="s">
        <v>594</v>
      </c>
    </row>
    <row r="2" spans="1:11">
      <c r="A2" s="109" t="s">
        <v>24</v>
      </c>
      <c r="B2" s="110" t="s">
        <v>1053</v>
      </c>
      <c r="C2" s="109" t="s">
        <v>595</v>
      </c>
      <c r="D2" s="109" t="s">
        <v>596</v>
      </c>
      <c r="E2" s="110" t="s">
        <v>1047</v>
      </c>
      <c r="F2" s="110" t="s">
        <v>1048</v>
      </c>
      <c r="G2" s="109" t="s">
        <v>597</v>
      </c>
      <c r="H2" s="109" t="s">
        <v>21</v>
      </c>
      <c r="I2" s="109" t="s">
        <v>598</v>
      </c>
      <c r="J2" s="111" t="s">
        <v>599</v>
      </c>
    </row>
    <row r="3" spans="1:11">
      <c r="A3" s="109" t="s">
        <v>24</v>
      </c>
      <c r="B3" s="110" t="s">
        <v>570</v>
      </c>
      <c r="C3" s="109" t="s">
        <v>600</v>
      </c>
      <c r="D3" s="109" t="s">
        <v>596</v>
      </c>
      <c r="E3" s="110" t="s">
        <v>1049</v>
      </c>
      <c r="F3" s="110" t="s">
        <v>1048</v>
      </c>
      <c r="G3" s="109" t="s">
        <v>597</v>
      </c>
      <c r="H3" s="109" t="s">
        <v>21</v>
      </c>
      <c r="I3" s="109" t="s">
        <v>598</v>
      </c>
      <c r="J3" s="111" t="s">
        <v>599</v>
      </c>
    </row>
    <row r="4" spans="1:11" hidden="1">
      <c r="A4" s="109" t="s">
        <v>62</v>
      </c>
      <c r="B4" s="109" t="s">
        <v>137</v>
      </c>
      <c r="C4" s="109" t="s">
        <v>601</v>
      </c>
      <c r="D4" s="109" t="s">
        <v>602</v>
      </c>
      <c r="E4" s="109" t="s">
        <v>603</v>
      </c>
      <c r="F4" s="109" t="s">
        <v>604</v>
      </c>
      <c r="G4" s="112" t="s">
        <v>487</v>
      </c>
      <c r="H4" s="109" t="s">
        <v>21</v>
      </c>
      <c r="I4" s="109" t="s">
        <v>598</v>
      </c>
      <c r="J4" s="111" t="s">
        <v>605</v>
      </c>
    </row>
    <row r="5" spans="1:11" hidden="1">
      <c r="A5" s="109" t="s">
        <v>62</v>
      </c>
      <c r="B5" s="109" t="s">
        <v>137</v>
      </c>
      <c r="C5" s="109" t="s">
        <v>606</v>
      </c>
      <c r="D5" s="109" t="s">
        <v>602</v>
      </c>
      <c r="E5" s="109" t="s">
        <v>607</v>
      </c>
      <c r="F5" s="109" t="s">
        <v>604</v>
      </c>
      <c r="G5" s="112" t="s">
        <v>487</v>
      </c>
      <c r="H5" s="109" t="s">
        <v>21</v>
      </c>
      <c r="I5" s="109" t="s">
        <v>598</v>
      </c>
      <c r="J5" s="111" t="s">
        <v>605</v>
      </c>
      <c r="K5" s="1">
        <v>4</v>
      </c>
    </row>
    <row r="6" spans="1:11" hidden="1">
      <c r="A6" s="109" t="s">
        <v>62</v>
      </c>
      <c r="B6" s="113" t="s">
        <v>1041</v>
      </c>
      <c r="C6" s="109" t="s">
        <v>608</v>
      </c>
      <c r="D6" s="109" t="s">
        <v>609</v>
      </c>
      <c r="E6" s="109" t="s">
        <v>610</v>
      </c>
      <c r="F6" s="109" t="s">
        <v>604</v>
      </c>
      <c r="G6" s="112" t="s">
        <v>487</v>
      </c>
      <c r="H6" s="109" t="s">
        <v>21</v>
      </c>
      <c r="I6" s="109" t="s">
        <v>598</v>
      </c>
      <c r="J6" s="113" t="s">
        <v>611</v>
      </c>
    </row>
    <row r="7" spans="1:11" hidden="1">
      <c r="A7" s="109" t="s">
        <v>62</v>
      </c>
      <c r="B7" s="113" t="s">
        <v>1041</v>
      </c>
      <c r="C7" s="109" t="s">
        <v>612</v>
      </c>
      <c r="D7" s="109" t="s">
        <v>613</v>
      </c>
      <c r="E7" s="109" t="s">
        <v>614</v>
      </c>
      <c r="F7" s="109" t="s">
        <v>604</v>
      </c>
      <c r="G7" s="112" t="s">
        <v>487</v>
      </c>
      <c r="H7" s="109" t="s">
        <v>21</v>
      </c>
      <c r="I7" s="109" t="s">
        <v>598</v>
      </c>
      <c r="J7" s="113" t="s">
        <v>611</v>
      </c>
    </row>
    <row r="8" spans="1:11">
      <c r="A8" s="109" t="s">
        <v>24</v>
      </c>
      <c r="B8" s="109" t="s">
        <v>387</v>
      </c>
      <c r="C8" s="109" t="s">
        <v>616</v>
      </c>
      <c r="D8" s="109" t="s">
        <v>699</v>
      </c>
      <c r="E8" s="114" t="s">
        <v>700</v>
      </c>
      <c r="F8" s="109" t="s">
        <v>615</v>
      </c>
      <c r="G8" s="109" t="s">
        <v>597</v>
      </c>
      <c r="H8" s="109" t="s">
        <v>21</v>
      </c>
      <c r="I8" s="109" t="s">
        <v>598</v>
      </c>
      <c r="J8" s="111" t="s">
        <v>599</v>
      </c>
    </row>
    <row r="9" spans="1:11">
      <c r="A9" s="109" t="s">
        <v>24</v>
      </c>
      <c r="B9" s="109" t="s">
        <v>1044</v>
      </c>
      <c r="C9" s="109" t="s">
        <v>617</v>
      </c>
      <c r="D9" s="109" t="s">
        <v>701</v>
      </c>
      <c r="E9" s="109" t="s">
        <v>618</v>
      </c>
      <c r="F9" s="109" t="s">
        <v>615</v>
      </c>
      <c r="G9" s="109" t="s">
        <v>597</v>
      </c>
      <c r="H9" s="109" t="s">
        <v>21</v>
      </c>
      <c r="I9" s="109" t="s">
        <v>598</v>
      </c>
      <c r="J9" s="111" t="s">
        <v>599</v>
      </c>
    </row>
    <row r="10" spans="1:11">
      <c r="A10" s="109" t="s">
        <v>24</v>
      </c>
      <c r="B10" s="109" t="s">
        <v>1045</v>
      </c>
      <c r="C10" s="109" t="s">
        <v>805</v>
      </c>
      <c r="D10" s="109" t="s">
        <v>702</v>
      </c>
      <c r="E10" s="114" t="s">
        <v>703</v>
      </c>
      <c r="F10" s="109" t="s">
        <v>615</v>
      </c>
      <c r="G10" s="109" t="s">
        <v>597</v>
      </c>
      <c r="H10" s="109" t="s">
        <v>21</v>
      </c>
      <c r="I10" s="109" t="s">
        <v>598</v>
      </c>
      <c r="J10" s="111" t="s">
        <v>599</v>
      </c>
    </row>
    <row r="11" spans="1:11">
      <c r="A11" s="109" t="s">
        <v>24</v>
      </c>
      <c r="B11" s="109" t="s">
        <v>1044</v>
      </c>
      <c r="C11" s="109" t="s">
        <v>619</v>
      </c>
      <c r="D11" s="109" t="s">
        <v>704</v>
      </c>
      <c r="E11" s="114" t="s">
        <v>705</v>
      </c>
      <c r="F11" s="109" t="s">
        <v>615</v>
      </c>
      <c r="G11" s="109" t="s">
        <v>597</v>
      </c>
      <c r="H11" s="109" t="s">
        <v>21</v>
      </c>
      <c r="I11" s="109" t="s">
        <v>598</v>
      </c>
      <c r="J11" s="111" t="s">
        <v>599</v>
      </c>
    </row>
    <row r="12" spans="1:11">
      <c r="A12" s="109" t="s">
        <v>62</v>
      </c>
      <c r="B12" s="109" t="s">
        <v>520</v>
      </c>
      <c r="C12" s="109" t="s">
        <v>620</v>
      </c>
      <c r="D12" s="109" t="s">
        <v>1042</v>
      </c>
      <c r="E12" s="109" t="s">
        <v>621</v>
      </c>
      <c r="F12" s="109" t="s">
        <v>622</v>
      </c>
      <c r="G12" s="109" t="s">
        <v>597</v>
      </c>
      <c r="H12" s="109" t="s">
        <v>21</v>
      </c>
      <c r="I12" s="109" t="s">
        <v>598</v>
      </c>
      <c r="J12" s="111" t="s">
        <v>599</v>
      </c>
    </row>
    <row r="13" spans="1:11">
      <c r="A13" s="109" t="s">
        <v>62</v>
      </c>
      <c r="B13" s="109" t="s">
        <v>520</v>
      </c>
      <c r="C13" s="109" t="s">
        <v>623</v>
      </c>
      <c r="D13" s="109" t="s">
        <v>1043</v>
      </c>
      <c r="E13" s="109" t="s">
        <v>624</v>
      </c>
      <c r="F13" s="109" t="s">
        <v>622</v>
      </c>
      <c r="G13" s="109" t="s">
        <v>597</v>
      </c>
      <c r="H13" s="109" t="s">
        <v>21</v>
      </c>
      <c r="I13" s="109" t="s">
        <v>598</v>
      </c>
      <c r="J13" s="111" t="s">
        <v>599</v>
      </c>
    </row>
    <row r="14" spans="1:11">
      <c r="A14" s="109" t="s">
        <v>62</v>
      </c>
      <c r="B14" s="113" t="s">
        <v>1041</v>
      </c>
      <c r="C14" s="109" t="s">
        <v>625</v>
      </c>
      <c r="D14" s="109" t="s">
        <v>626</v>
      </c>
      <c r="E14" s="110" t="s">
        <v>627</v>
      </c>
      <c r="F14" s="109" t="s">
        <v>628</v>
      </c>
      <c r="G14" s="109" t="s">
        <v>597</v>
      </c>
      <c r="H14" s="109" t="s">
        <v>21</v>
      </c>
      <c r="I14" s="109" t="s">
        <v>598</v>
      </c>
      <c r="J14" s="111" t="s">
        <v>599</v>
      </c>
    </row>
    <row r="15" spans="1:11">
      <c r="A15" s="109" t="s">
        <v>62</v>
      </c>
      <c r="B15" s="113" t="s">
        <v>1041</v>
      </c>
      <c r="C15" s="109" t="s">
        <v>629</v>
      </c>
      <c r="D15" s="109" t="s">
        <v>626</v>
      </c>
      <c r="E15" s="110" t="s">
        <v>630</v>
      </c>
      <c r="F15" s="110" t="s">
        <v>1050</v>
      </c>
      <c r="G15" s="109" t="s">
        <v>597</v>
      </c>
      <c r="H15" s="109" t="s">
        <v>21</v>
      </c>
      <c r="I15" s="109" t="s">
        <v>598</v>
      </c>
      <c r="J15" s="111" t="s">
        <v>599</v>
      </c>
    </row>
    <row r="16" spans="1:11" hidden="1">
      <c r="A16" s="109" t="s">
        <v>62</v>
      </c>
      <c r="B16" s="113" t="s">
        <v>1041</v>
      </c>
      <c r="C16" s="110" t="s">
        <v>1186</v>
      </c>
      <c r="D16" s="125" t="s">
        <v>1188</v>
      </c>
      <c r="E16" s="110" t="s">
        <v>1187</v>
      </c>
      <c r="F16" s="110" t="s">
        <v>1189</v>
      </c>
      <c r="G16" s="110" t="s">
        <v>487</v>
      </c>
      <c r="H16" s="125" t="s">
        <v>21</v>
      </c>
      <c r="I16" s="109" t="s">
        <v>1029</v>
      </c>
      <c r="J16" s="113" t="s">
        <v>631</v>
      </c>
    </row>
    <row r="17" spans="1:11" hidden="1">
      <c r="A17" s="109" t="s">
        <v>62</v>
      </c>
      <c r="B17" s="113" t="s">
        <v>1041</v>
      </c>
      <c r="C17" s="110" t="s">
        <v>632</v>
      </c>
      <c r="D17" s="109" t="s">
        <v>609</v>
      </c>
      <c r="E17" s="110" t="s">
        <v>1031</v>
      </c>
      <c r="F17" s="115" t="s">
        <v>1028</v>
      </c>
      <c r="G17" s="110" t="s">
        <v>487</v>
      </c>
      <c r="H17" s="109" t="s">
        <v>21</v>
      </c>
      <c r="I17" s="109" t="s">
        <v>1029</v>
      </c>
      <c r="J17" s="113" t="s">
        <v>633</v>
      </c>
    </row>
    <row r="18" spans="1:11" hidden="1">
      <c r="A18" s="109" t="s">
        <v>62</v>
      </c>
      <c r="B18" s="113" t="s">
        <v>1041</v>
      </c>
      <c r="C18" s="110" t="s">
        <v>634</v>
      </c>
      <c r="D18" s="109" t="s">
        <v>609</v>
      </c>
      <c r="E18" s="116" t="s">
        <v>1030</v>
      </c>
      <c r="F18" s="117" t="s">
        <v>1028</v>
      </c>
      <c r="G18" s="110" t="s">
        <v>487</v>
      </c>
      <c r="H18" s="109" t="s">
        <v>21</v>
      </c>
      <c r="I18" s="109" t="s">
        <v>1029</v>
      </c>
      <c r="J18" s="113" t="s">
        <v>633</v>
      </c>
    </row>
    <row r="19" spans="1:11">
      <c r="A19" s="109" t="s">
        <v>62</v>
      </c>
      <c r="B19" s="113" t="s">
        <v>1041</v>
      </c>
      <c r="C19" s="110" t="s">
        <v>635</v>
      </c>
      <c r="D19" s="109" t="s">
        <v>1032</v>
      </c>
      <c r="E19" s="110" t="s">
        <v>1580</v>
      </c>
      <c r="F19" s="110" t="s">
        <v>1034</v>
      </c>
      <c r="G19" s="110" t="s">
        <v>1035</v>
      </c>
      <c r="H19" s="109" t="s">
        <v>21</v>
      </c>
      <c r="I19" s="109" t="s">
        <v>1036</v>
      </c>
      <c r="J19" s="113" t="s">
        <v>1033</v>
      </c>
    </row>
    <row r="20" spans="1:11">
      <c r="A20" s="109" t="s">
        <v>62</v>
      </c>
      <c r="B20" s="113" t="s">
        <v>1041</v>
      </c>
      <c r="C20" s="110" t="s">
        <v>636</v>
      </c>
      <c r="D20" s="109" t="s">
        <v>1032</v>
      </c>
      <c r="E20" s="110" t="s">
        <v>1034</v>
      </c>
      <c r="F20" s="110" t="s">
        <v>1034</v>
      </c>
      <c r="G20" s="110" t="s">
        <v>1035</v>
      </c>
      <c r="H20" s="109" t="s">
        <v>21</v>
      </c>
      <c r="I20" s="109" t="s">
        <v>1036</v>
      </c>
      <c r="J20" s="113" t="s">
        <v>637</v>
      </c>
    </row>
    <row r="21" spans="1:11">
      <c r="A21" s="109" t="s">
        <v>62</v>
      </c>
      <c r="B21" s="113" t="s">
        <v>1041</v>
      </c>
      <c r="C21" s="110" t="s">
        <v>638</v>
      </c>
      <c r="D21" s="109" t="s">
        <v>1032</v>
      </c>
      <c r="E21" s="110" t="s">
        <v>1034</v>
      </c>
      <c r="F21" s="110" t="s">
        <v>1034</v>
      </c>
      <c r="G21" s="110" t="s">
        <v>1035</v>
      </c>
      <c r="H21" s="109" t="s">
        <v>21</v>
      </c>
      <c r="I21" s="109" t="s">
        <v>1036</v>
      </c>
      <c r="J21" s="113" t="s">
        <v>639</v>
      </c>
    </row>
    <row r="22" spans="1:11">
      <c r="A22" s="109" t="s">
        <v>62</v>
      </c>
      <c r="B22" s="113" t="s">
        <v>1041</v>
      </c>
      <c r="C22" s="110" t="s">
        <v>640</v>
      </c>
      <c r="D22" s="109" t="s">
        <v>1032</v>
      </c>
      <c r="E22" s="110" t="s">
        <v>1034</v>
      </c>
      <c r="F22" s="110" t="s">
        <v>1034</v>
      </c>
      <c r="G22" s="110" t="s">
        <v>1035</v>
      </c>
      <c r="H22" s="109" t="s">
        <v>21</v>
      </c>
      <c r="I22" s="109" t="s">
        <v>1036</v>
      </c>
      <c r="J22" s="113" t="s">
        <v>641</v>
      </c>
    </row>
    <row r="23" spans="1:11">
      <c r="A23" s="109" t="s">
        <v>62</v>
      </c>
      <c r="B23" s="113" t="s">
        <v>1041</v>
      </c>
      <c r="C23" s="118" t="s">
        <v>642</v>
      </c>
      <c r="D23" s="109" t="s">
        <v>1032</v>
      </c>
      <c r="E23" s="110" t="s">
        <v>1034</v>
      </c>
      <c r="F23" s="110" t="s">
        <v>1034</v>
      </c>
      <c r="G23" s="110" t="s">
        <v>1035</v>
      </c>
      <c r="H23" s="109" t="s">
        <v>21</v>
      </c>
      <c r="I23" s="109" t="s">
        <v>1036</v>
      </c>
      <c r="J23" s="119" t="s">
        <v>643</v>
      </c>
    </row>
    <row r="24" spans="1:11">
      <c r="A24" s="109" t="s">
        <v>62</v>
      </c>
      <c r="B24" s="113" t="s">
        <v>1041</v>
      </c>
      <c r="C24" s="118" t="s">
        <v>644</v>
      </c>
      <c r="D24" s="109" t="s">
        <v>1032</v>
      </c>
      <c r="E24" s="110" t="s">
        <v>1034</v>
      </c>
      <c r="F24" s="110" t="s">
        <v>1034</v>
      </c>
      <c r="G24" s="110" t="s">
        <v>1035</v>
      </c>
      <c r="H24" s="109" t="s">
        <v>21</v>
      </c>
      <c r="I24" s="109" t="s">
        <v>1036</v>
      </c>
      <c r="J24" s="113" t="s">
        <v>645</v>
      </c>
    </row>
    <row r="25" spans="1:11" hidden="1">
      <c r="A25" s="109" t="s">
        <v>24</v>
      </c>
      <c r="B25" s="113" t="s">
        <v>1040</v>
      </c>
      <c r="C25" s="110" t="s">
        <v>646</v>
      </c>
      <c r="D25" s="109" t="s">
        <v>1039</v>
      </c>
      <c r="E25" s="110" t="s">
        <v>1051</v>
      </c>
      <c r="F25" s="110" t="s">
        <v>1037</v>
      </c>
      <c r="G25" s="110" t="s">
        <v>487</v>
      </c>
      <c r="H25" s="109" t="s">
        <v>1038</v>
      </c>
      <c r="I25" s="109" t="s">
        <v>1029</v>
      </c>
      <c r="J25" s="113" t="s">
        <v>647</v>
      </c>
    </row>
    <row r="26" spans="1:11" hidden="1">
      <c r="A26" s="109" t="s">
        <v>24</v>
      </c>
      <c r="B26" s="113" t="s">
        <v>387</v>
      </c>
      <c r="C26" s="110" t="s">
        <v>648</v>
      </c>
      <c r="D26" s="109" t="s">
        <v>1052</v>
      </c>
      <c r="E26" s="110" t="s">
        <v>1054</v>
      </c>
      <c r="F26" s="110" t="s">
        <v>1037</v>
      </c>
      <c r="G26" s="110" t="s">
        <v>487</v>
      </c>
      <c r="H26" s="109" t="s">
        <v>1038</v>
      </c>
      <c r="I26" s="109" t="s">
        <v>1029</v>
      </c>
      <c r="J26" s="113" t="s">
        <v>647</v>
      </c>
    </row>
    <row r="27" spans="1:11">
      <c r="A27" s="109" t="s">
        <v>24</v>
      </c>
      <c r="B27" s="113" t="s">
        <v>1040</v>
      </c>
      <c r="C27" s="110" t="s">
        <v>649</v>
      </c>
      <c r="D27" s="109" t="s">
        <v>1055</v>
      </c>
      <c r="E27" s="110" t="s">
        <v>1034</v>
      </c>
      <c r="F27" s="110" t="s">
        <v>1034</v>
      </c>
      <c r="G27" s="110" t="s">
        <v>1035</v>
      </c>
      <c r="H27" s="109" t="s">
        <v>21</v>
      </c>
      <c r="I27" s="109" t="s">
        <v>1036</v>
      </c>
      <c r="J27" s="113" t="s">
        <v>1033</v>
      </c>
    </row>
    <row r="28" spans="1:11">
      <c r="A28" s="109" t="s">
        <v>24</v>
      </c>
      <c r="B28" s="113" t="s">
        <v>1040</v>
      </c>
      <c r="C28" s="120" t="s">
        <v>650</v>
      </c>
      <c r="D28" s="109" t="s">
        <v>1055</v>
      </c>
      <c r="E28" s="110" t="s">
        <v>1034</v>
      </c>
      <c r="F28" s="110" t="s">
        <v>1034</v>
      </c>
      <c r="G28" s="110" t="s">
        <v>1035</v>
      </c>
      <c r="H28" s="109" t="s">
        <v>21</v>
      </c>
      <c r="I28" s="109" t="s">
        <v>1036</v>
      </c>
      <c r="J28" s="119" t="s">
        <v>643</v>
      </c>
    </row>
    <row r="29" spans="1:11">
      <c r="A29" s="109" t="s">
        <v>24</v>
      </c>
      <c r="B29" s="113" t="s">
        <v>1040</v>
      </c>
      <c r="C29" s="120" t="s">
        <v>651</v>
      </c>
      <c r="D29" s="109" t="s">
        <v>1055</v>
      </c>
      <c r="E29" s="110" t="s">
        <v>1034</v>
      </c>
      <c r="F29" s="110" t="s">
        <v>1034</v>
      </c>
      <c r="G29" s="110" t="s">
        <v>1035</v>
      </c>
      <c r="H29" s="109" t="s">
        <v>21</v>
      </c>
      <c r="I29" s="109" t="s">
        <v>1036</v>
      </c>
      <c r="J29" s="113" t="s">
        <v>645</v>
      </c>
    </row>
    <row r="30" spans="1:11" hidden="1">
      <c r="A30" s="304" t="s">
        <v>24</v>
      </c>
      <c r="B30" s="304" t="s">
        <v>1071</v>
      </c>
      <c r="C30" s="305" t="s">
        <v>652</v>
      </c>
      <c r="D30" s="304" t="s">
        <v>653</v>
      </c>
      <c r="E30" s="304" t="s">
        <v>654</v>
      </c>
      <c r="F30" s="304" t="s">
        <v>604</v>
      </c>
      <c r="G30" s="307" t="s">
        <v>487</v>
      </c>
      <c r="H30" s="304" t="s">
        <v>21</v>
      </c>
      <c r="I30" s="304" t="s">
        <v>598</v>
      </c>
      <c r="J30" s="308" t="s">
        <v>655</v>
      </c>
      <c r="K30" s="1" t="s">
        <v>1370</v>
      </c>
    </row>
    <row r="31" spans="1:11" hidden="1">
      <c r="A31" s="304" t="s">
        <v>24</v>
      </c>
      <c r="B31" s="304" t="s">
        <v>1071</v>
      </c>
      <c r="C31" s="304" t="s">
        <v>656</v>
      </c>
      <c r="D31" s="304" t="s">
        <v>653</v>
      </c>
      <c r="E31" s="304" t="s">
        <v>657</v>
      </c>
      <c r="F31" s="304" t="s">
        <v>604</v>
      </c>
      <c r="G31" s="307" t="s">
        <v>487</v>
      </c>
      <c r="H31" s="304" t="s">
        <v>21</v>
      </c>
      <c r="I31" s="304" t="s">
        <v>598</v>
      </c>
      <c r="J31" s="308" t="s">
        <v>655</v>
      </c>
      <c r="K31" s="1" t="s">
        <v>1370</v>
      </c>
    </row>
    <row r="32" spans="1:11" hidden="1">
      <c r="A32" s="304" t="s">
        <v>24</v>
      </c>
      <c r="B32" s="304" t="s">
        <v>118</v>
      </c>
      <c r="C32" s="304" t="s">
        <v>658</v>
      </c>
      <c r="D32" s="304" t="s">
        <v>659</v>
      </c>
      <c r="E32" s="304" t="s">
        <v>660</v>
      </c>
      <c r="F32" s="304" t="s">
        <v>604</v>
      </c>
      <c r="G32" s="307" t="s">
        <v>487</v>
      </c>
      <c r="H32" s="304" t="s">
        <v>21</v>
      </c>
      <c r="I32" s="304" t="s">
        <v>598</v>
      </c>
      <c r="J32" s="308" t="s">
        <v>655</v>
      </c>
      <c r="K32" s="1" t="s">
        <v>1370</v>
      </c>
    </row>
    <row r="33" spans="1:11" hidden="1">
      <c r="A33" s="304" t="s">
        <v>24</v>
      </c>
      <c r="B33" s="304" t="s">
        <v>118</v>
      </c>
      <c r="C33" s="304" t="s">
        <v>661</v>
      </c>
      <c r="D33" s="304" t="s">
        <v>662</v>
      </c>
      <c r="E33" s="304" t="s">
        <v>663</v>
      </c>
      <c r="F33" s="304" t="s">
        <v>604</v>
      </c>
      <c r="G33" s="307" t="s">
        <v>487</v>
      </c>
      <c r="H33" s="304" t="s">
        <v>21</v>
      </c>
      <c r="I33" s="304" t="s">
        <v>598</v>
      </c>
      <c r="J33" s="308" t="s">
        <v>655</v>
      </c>
      <c r="K33" s="1" t="s">
        <v>1370</v>
      </c>
    </row>
    <row r="34" spans="1:11">
      <c r="A34" s="109" t="s">
        <v>24</v>
      </c>
      <c r="B34" s="113" t="s">
        <v>1059</v>
      </c>
      <c r="C34" s="109" t="s">
        <v>664</v>
      </c>
      <c r="D34" s="110" t="s">
        <v>1056</v>
      </c>
      <c r="E34" s="110" t="s">
        <v>1057</v>
      </c>
      <c r="F34" s="110" t="s">
        <v>1058</v>
      </c>
      <c r="G34" s="110" t="s">
        <v>597</v>
      </c>
      <c r="H34" s="109" t="s">
        <v>21</v>
      </c>
      <c r="I34" s="109" t="s">
        <v>598</v>
      </c>
      <c r="J34" s="121" t="s">
        <v>665</v>
      </c>
    </row>
    <row r="35" spans="1:11">
      <c r="A35" s="109" t="s">
        <v>24</v>
      </c>
      <c r="B35" s="113" t="s">
        <v>1059</v>
      </c>
      <c r="C35" s="109" t="s">
        <v>666</v>
      </c>
      <c r="D35" s="110" t="s">
        <v>1056</v>
      </c>
      <c r="E35" s="110" t="s">
        <v>1060</v>
      </c>
      <c r="F35" s="110" t="s">
        <v>1058</v>
      </c>
      <c r="G35" s="110" t="s">
        <v>597</v>
      </c>
      <c r="H35" s="109" t="s">
        <v>21</v>
      </c>
      <c r="I35" s="109" t="s">
        <v>598</v>
      </c>
      <c r="J35" s="121" t="s">
        <v>665</v>
      </c>
    </row>
    <row r="36" spans="1:11">
      <c r="A36" s="109" t="s">
        <v>24</v>
      </c>
      <c r="B36" s="113" t="s">
        <v>1061</v>
      </c>
      <c r="C36" s="111" t="s">
        <v>667</v>
      </c>
      <c r="D36" s="109" t="s">
        <v>1055</v>
      </c>
      <c r="E36" s="110" t="s">
        <v>1034</v>
      </c>
      <c r="F36" s="110" t="s">
        <v>1034</v>
      </c>
      <c r="G36" s="110" t="s">
        <v>1035</v>
      </c>
      <c r="H36" s="109" t="s">
        <v>21</v>
      </c>
      <c r="I36" s="109" t="s">
        <v>1036</v>
      </c>
      <c r="J36" s="111" t="s">
        <v>668</v>
      </c>
    </row>
    <row r="37" spans="1:11">
      <c r="A37" s="109" t="s">
        <v>24</v>
      </c>
      <c r="B37" s="109" t="s">
        <v>1040</v>
      </c>
      <c r="C37" s="109" t="s">
        <v>669</v>
      </c>
      <c r="D37" s="109" t="s">
        <v>1062</v>
      </c>
      <c r="E37" s="109" t="s">
        <v>670</v>
      </c>
      <c r="F37" s="109" t="s">
        <v>622</v>
      </c>
      <c r="G37" s="109" t="s">
        <v>597</v>
      </c>
      <c r="H37" s="109" t="s">
        <v>21</v>
      </c>
      <c r="I37" s="109" t="s">
        <v>598</v>
      </c>
      <c r="J37" s="111" t="s">
        <v>599</v>
      </c>
    </row>
    <row r="38" spans="1:11">
      <c r="A38" s="109" t="s">
        <v>24</v>
      </c>
      <c r="B38" s="109" t="s">
        <v>1040</v>
      </c>
      <c r="C38" s="125" t="s">
        <v>671</v>
      </c>
      <c r="D38" s="109" t="s">
        <v>1062</v>
      </c>
      <c r="E38" s="109" t="s">
        <v>672</v>
      </c>
      <c r="F38" s="109" t="s">
        <v>622</v>
      </c>
      <c r="G38" s="109" t="s">
        <v>597</v>
      </c>
      <c r="H38" s="109" t="s">
        <v>21</v>
      </c>
      <c r="I38" s="109" t="s">
        <v>598</v>
      </c>
      <c r="J38" s="111" t="s">
        <v>599</v>
      </c>
    </row>
    <row r="39" spans="1:11">
      <c r="A39" s="109" t="s">
        <v>24</v>
      </c>
      <c r="B39" s="110" t="s">
        <v>1070</v>
      </c>
      <c r="C39" s="125" t="s">
        <v>673</v>
      </c>
      <c r="D39" s="109" t="s">
        <v>674</v>
      </c>
      <c r="E39" s="110" t="s">
        <v>675</v>
      </c>
      <c r="F39" s="110" t="s">
        <v>1050</v>
      </c>
      <c r="G39" s="109" t="s">
        <v>597</v>
      </c>
      <c r="H39" s="109" t="s">
        <v>21</v>
      </c>
      <c r="I39" s="109" t="s">
        <v>598</v>
      </c>
      <c r="J39" s="111" t="s">
        <v>599</v>
      </c>
    </row>
    <row r="40" spans="1:11">
      <c r="A40" s="109" t="s">
        <v>24</v>
      </c>
      <c r="B40" s="110" t="s">
        <v>1070</v>
      </c>
      <c r="C40" s="125" t="s">
        <v>676</v>
      </c>
      <c r="D40" s="109" t="s">
        <v>674</v>
      </c>
      <c r="E40" s="110" t="s">
        <v>677</v>
      </c>
      <c r="F40" s="110" t="s">
        <v>1050</v>
      </c>
      <c r="G40" s="109" t="s">
        <v>597</v>
      </c>
      <c r="H40" s="109" t="s">
        <v>21</v>
      </c>
      <c r="I40" s="109" t="s">
        <v>598</v>
      </c>
      <c r="J40" s="111" t="s">
        <v>599</v>
      </c>
    </row>
    <row r="41" spans="1:11" hidden="1">
      <c r="A41" s="109" t="s">
        <v>24</v>
      </c>
      <c r="B41" s="113" t="s">
        <v>1063</v>
      </c>
      <c r="C41" s="110" t="s">
        <v>678</v>
      </c>
      <c r="D41" s="109" t="s">
        <v>1064</v>
      </c>
      <c r="E41" s="110" t="s">
        <v>1065</v>
      </c>
      <c r="F41" s="110" t="s">
        <v>1037</v>
      </c>
      <c r="G41" s="110" t="s">
        <v>487</v>
      </c>
      <c r="H41" s="109" t="s">
        <v>21</v>
      </c>
      <c r="I41" s="109" t="s">
        <v>598</v>
      </c>
      <c r="J41" s="113" t="s">
        <v>637</v>
      </c>
    </row>
    <row r="42" spans="1:11" hidden="1">
      <c r="A42" s="109" t="s">
        <v>24</v>
      </c>
      <c r="B42" s="113" t="s">
        <v>1040</v>
      </c>
      <c r="C42" s="110" t="s">
        <v>679</v>
      </c>
      <c r="D42" s="109" t="s">
        <v>1067</v>
      </c>
      <c r="E42" s="110" t="s">
        <v>1066</v>
      </c>
      <c r="F42" s="110" t="s">
        <v>1037</v>
      </c>
      <c r="G42" s="110" t="s">
        <v>487</v>
      </c>
      <c r="H42" s="109" t="s">
        <v>21</v>
      </c>
      <c r="I42" s="109" t="s">
        <v>598</v>
      </c>
      <c r="J42" s="113" t="s">
        <v>637</v>
      </c>
    </row>
    <row r="43" spans="1:11" hidden="1">
      <c r="A43" s="109" t="s">
        <v>24</v>
      </c>
      <c r="B43" s="113" t="s">
        <v>1044</v>
      </c>
      <c r="C43" s="110" t="s">
        <v>680</v>
      </c>
      <c r="D43" s="109" t="s">
        <v>1069</v>
      </c>
      <c r="E43" s="110" t="s">
        <v>1068</v>
      </c>
      <c r="F43" s="110" t="s">
        <v>1037</v>
      </c>
      <c r="G43" s="110" t="s">
        <v>487</v>
      </c>
      <c r="H43" s="109" t="s">
        <v>21</v>
      </c>
      <c r="I43" s="109" t="s">
        <v>598</v>
      </c>
      <c r="J43" s="113" t="s">
        <v>681</v>
      </c>
    </row>
    <row r="44" spans="1:11" hidden="1">
      <c r="A44" s="109" t="s">
        <v>24</v>
      </c>
      <c r="B44" s="113" t="s">
        <v>1040</v>
      </c>
      <c r="C44" s="110" t="s">
        <v>682</v>
      </c>
      <c r="D44" s="109" t="s">
        <v>1064</v>
      </c>
      <c r="E44" s="110" t="s">
        <v>1072</v>
      </c>
      <c r="F44" s="110" t="s">
        <v>1037</v>
      </c>
      <c r="G44" s="110" t="s">
        <v>487</v>
      </c>
      <c r="H44" s="109" t="s">
        <v>21</v>
      </c>
      <c r="I44" s="109" t="s">
        <v>598</v>
      </c>
      <c r="J44" s="113" t="s">
        <v>637</v>
      </c>
    </row>
    <row r="45" spans="1:11" hidden="1">
      <c r="A45" s="109" t="s">
        <v>24</v>
      </c>
      <c r="B45" s="122"/>
      <c r="C45" s="110" t="s">
        <v>683</v>
      </c>
      <c r="D45" s="109" t="s">
        <v>1074</v>
      </c>
      <c r="E45" s="110" t="s">
        <v>1073</v>
      </c>
      <c r="F45" s="110" t="s">
        <v>1037</v>
      </c>
      <c r="G45" s="110" t="s">
        <v>487</v>
      </c>
      <c r="H45" s="109" t="s">
        <v>21</v>
      </c>
      <c r="I45" s="109" t="s">
        <v>598</v>
      </c>
      <c r="J45" s="113" t="s">
        <v>637</v>
      </c>
    </row>
    <row r="46" spans="1:11" hidden="1">
      <c r="A46" s="109" t="s">
        <v>24</v>
      </c>
      <c r="B46" s="113" t="s">
        <v>1082</v>
      </c>
      <c r="C46" s="110" t="s">
        <v>684</v>
      </c>
      <c r="D46" s="109" t="s">
        <v>1074</v>
      </c>
      <c r="E46" s="110" t="s">
        <v>1075</v>
      </c>
      <c r="F46" s="110" t="s">
        <v>1037</v>
      </c>
      <c r="G46" s="110" t="s">
        <v>487</v>
      </c>
      <c r="H46" s="109" t="s">
        <v>21</v>
      </c>
      <c r="I46" s="109" t="s">
        <v>598</v>
      </c>
      <c r="J46" s="113" t="s">
        <v>637</v>
      </c>
    </row>
    <row r="47" spans="1:11" hidden="1">
      <c r="A47" s="109" t="s">
        <v>24</v>
      </c>
      <c r="B47" s="113" t="s">
        <v>1082</v>
      </c>
      <c r="C47" s="110" t="s">
        <v>685</v>
      </c>
      <c r="D47" s="109" t="s">
        <v>1074</v>
      </c>
      <c r="E47" s="110" t="s">
        <v>1076</v>
      </c>
      <c r="F47" s="110" t="s">
        <v>1037</v>
      </c>
      <c r="G47" s="110" t="s">
        <v>487</v>
      </c>
      <c r="H47" s="109" t="s">
        <v>21</v>
      </c>
      <c r="I47" s="109" t="s">
        <v>598</v>
      </c>
      <c r="J47" s="113" t="s">
        <v>637</v>
      </c>
    </row>
    <row r="48" spans="1:11" hidden="1">
      <c r="A48" s="109" t="s">
        <v>24</v>
      </c>
      <c r="B48" s="113" t="s">
        <v>1082</v>
      </c>
      <c r="C48" s="110" t="s">
        <v>686</v>
      </c>
      <c r="D48" s="109" t="s">
        <v>1074</v>
      </c>
      <c r="E48" s="110" t="s">
        <v>1077</v>
      </c>
      <c r="F48" s="110" t="s">
        <v>1037</v>
      </c>
      <c r="G48" s="110" t="s">
        <v>487</v>
      </c>
      <c r="H48" s="109" t="s">
        <v>21</v>
      </c>
      <c r="I48" s="109" t="s">
        <v>598</v>
      </c>
      <c r="J48" s="113" t="s">
        <v>681</v>
      </c>
    </row>
    <row r="49" spans="1:10" hidden="1">
      <c r="A49" s="109" t="s">
        <v>24</v>
      </c>
      <c r="B49" s="113" t="s">
        <v>1082</v>
      </c>
      <c r="C49" s="110" t="s">
        <v>687</v>
      </c>
      <c r="D49" s="109" t="s">
        <v>1078</v>
      </c>
      <c r="E49" s="110" t="s">
        <v>1080</v>
      </c>
      <c r="F49" s="110" t="s">
        <v>1079</v>
      </c>
      <c r="G49" s="110" t="s">
        <v>487</v>
      </c>
      <c r="H49" s="109" t="s">
        <v>21</v>
      </c>
      <c r="I49" s="109" t="s">
        <v>598</v>
      </c>
      <c r="J49" s="113" t="s">
        <v>633</v>
      </c>
    </row>
    <row r="50" spans="1:10" hidden="1">
      <c r="A50" s="109" t="s">
        <v>24</v>
      </c>
      <c r="B50" s="113" t="s">
        <v>1082</v>
      </c>
      <c r="C50" s="110" t="s">
        <v>688</v>
      </c>
      <c r="D50" s="109" t="s">
        <v>1078</v>
      </c>
      <c r="E50" s="110" t="s">
        <v>1081</v>
      </c>
      <c r="F50" s="110" t="s">
        <v>1079</v>
      </c>
      <c r="G50" s="110" t="s">
        <v>487</v>
      </c>
      <c r="H50" s="109" t="s">
        <v>21</v>
      </c>
      <c r="I50" s="109" t="s">
        <v>598</v>
      </c>
      <c r="J50" s="113" t="s">
        <v>633</v>
      </c>
    </row>
    <row r="51" spans="1:10" hidden="1">
      <c r="A51" s="109" t="s">
        <v>24</v>
      </c>
      <c r="B51" s="113" t="s">
        <v>1044</v>
      </c>
      <c r="C51" s="110" t="s">
        <v>689</v>
      </c>
      <c r="D51" s="109" t="s">
        <v>1083</v>
      </c>
      <c r="E51" s="110" t="s">
        <v>1084</v>
      </c>
      <c r="F51" s="110" t="s">
        <v>1079</v>
      </c>
      <c r="G51" s="110" t="s">
        <v>487</v>
      </c>
      <c r="H51" s="109" t="s">
        <v>21</v>
      </c>
      <c r="I51" s="109" t="s">
        <v>598</v>
      </c>
      <c r="J51" s="113" t="s">
        <v>633</v>
      </c>
    </row>
    <row r="52" spans="1:10" hidden="1">
      <c r="A52" s="109" t="s">
        <v>24</v>
      </c>
      <c r="B52" s="113" t="s">
        <v>1044</v>
      </c>
      <c r="C52" s="110" t="s">
        <v>690</v>
      </c>
      <c r="D52" s="109" t="s">
        <v>1083</v>
      </c>
      <c r="E52" s="110" t="s">
        <v>1085</v>
      </c>
      <c r="F52" s="110" t="s">
        <v>1079</v>
      </c>
      <c r="G52" s="110" t="s">
        <v>487</v>
      </c>
      <c r="H52" s="109" t="s">
        <v>21</v>
      </c>
      <c r="I52" s="109" t="s">
        <v>598</v>
      </c>
      <c r="J52" s="113" t="s">
        <v>633</v>
      </c>
    </row>
    <row r="53" spans="1:10" hidden="1">
      <c r="A53" s="109" t="s">
        <v>24</v>
      </c>
      <c r="B53" s="113" t="s">
        <v>1040</v>
      </c>
      <c r="C53" s="110" t="s">
        <v>691</v>
      </c>
      <c r="D53" s="109" t="s">
        <v>1039</v>
      </c>
      <c r="E53" s="110" t="s">
        <v>1087</v>
      </c>
      <c r="F53" s="110" t="s">
        <v>1086</v>
      </c>
      <c r="G53" s="110" t="s">
        <v>487</v>
      </c>
      <c r="H53" s="109" t="s">
        <v>21</v>
      </c>
      <c r="I53" s="109" t="s">
        <v>598</v>
      </c>
      <c r="J53" s="113" t="s">
        <v>692</v>
      </c>
    </row>
    <row r="54" spans="1:10" hidden="1">
      <c r="A54" s="109" t="s">
        <v>24</v>
      </c>
      <c r="B54" s="113" t="s">
        <v>387</v>
      </c>
      <c r="C54" s="110" t="s">
        <v>693</v>
      </c>
      <c r="D54" s="109" t="s">
        <v>1074</v>
      </c>
      <c r="E54" s="110" t="s">
        <v>1088</v>
      </c>
      <c r="F54" s="110" t="s">
        <v>1089</v>
      </c>
      <c r="G54" s="110" t="s">
        <v>487</v>
      </c>
      <c r="H54" s="109" t="s">
        <v>21</v>
      </c>
      <c r="I54" s="109" t="s">
        <v>598</v>
      </c>
      <c r="J54" s="113" t="s">
        <v>692</v>
      </c>
    </row>
    <row r="55" spans="1:10">
      <c r="A55" s="109" t="s">
        <v>62</v>
      </c>
      <c r="B55" s="109" t="s">
        <v>137</v>
      </c>
      <c r="C55" s="109" t="s">
        <v>694</v>
      </c>
      <c r="D55" s="109" t="s">
        <v>695</v>
      </c>
      <c r="E55" s="110" t="s">
        <v>696</v>
      </c>
      <c r="F55" s="110" t="s">
        <v>1048</v>
      </c>
      <c r="G55" s="109" t="s">
        <v>597</v>
      </c>
      <c r="H55" s="109" t="s">
        <v>21</v>
      </c>
      <c r="I55" s="109" t="s">
        <v>598</v>
      </c>
      <c r="J55" s="111" t="s">
        <v>599</v>
      </c>
    </row>
    <row r="56" spans="1:10">
      <c r="A56" s="109" t="s">
        <v>62</v>
      </c>
      <c r="B56" s="109" t="s">
        <v>137</v>
      </c>
      <c r="C56" s="109" t="s">
        <v>697</v>
      </c>
      <c r="D56" s="109" t="s">
        <v>695</v>
      </c>
      <c r="E56" s="110" t="s">
        <v>698</v>
      </c>
      <c r="F56" s="110" t="s">
        <v>1048</v>
      </c>
      <c r="G56" s="109" t="s">
        <v>597</v>
      </c>
      <c r="H56" s="109" t="s">
        <v>21</v>
      </c>
      <c r="I56" s="109" t="s">
        <v>598</v>
      </c>
      <c r="J56" s="111" t="s">
        <v>599</v>
      </c>
    </row>
    <row r="57" spans="1:10">
      <c r="A57" s="342" t="s">
        <v>1430</v>
      </c>
      <c r="B57" s="342" t="s">
        <v>1537</v>
      </c>
      <c r="C57" s="343" t="s">
        <v>1526</v>
      </c>
      <c r="D57" s="342" t="s">
        <v>1533</v>
      </c>
      <c r="E57" s="125" t="s">
        <v>1535</v>
      </c>
      <c r="F57" s="125" t="s">
        <v>1534</v>
      </c>
      <c r="G57" s="125" t="s">
        <v>487</v>
      </c>
      <c r="H57" s="109" t="s">
        <v>21</v>
      </c>
      <c r="I57" s="109" t="s">
        <v>598</v>
      </c>
      <c r="J57" s="111" t="s">
        <v>599</v>
      </c>
    </row>
    <row r="58" spans="1:10">
      <c r="A58" s="342" t="s">
        <v>1430</v>
      </c>
      <c r="B58" s="342" t="s">
        <v>1537</v>
      </c>
      <c r="C58" s="343" t="s">
        <v>1527</v>
      </c>
      <c r="D58" s="342" t="s">
        <v>1533</v>
      </c>
      <c r="E58" s="125" t="s">
        <v>1536</v>
      </c>
      <c r="F58" s="125" t="s">
        <v>1534</v>
      </c>
      <c r="G58" s="125" t="s">
        <v>487</v>
      </c>
      <c r="H58" s="109" t="s">
        <v>21</v>
      </c>
      <c r="I58" s="109" t="s">
        <v>598</v>
      </c>
      <c r="J58" s="111" t="s">
        <v>599</v>
      </c>
    </row>
    <row r="59" spans="1:10">
      <c r="A59" s="342" t="s">
        <v>1430</v>
      </c>
      <c r="B59" s="342" t="s">
        <v>1532</v>
      </c>
      <c r="C59" s="343" t="s">
        <v>1528</v>
      </c>
      <c r="D59" s="342" t="s">
        <v>1530</v>
      </c>
      <c r="E59" s="125" t="s">
        <v>1538</v>
      </c>
      <c r="F59" s="125" t="s">
        <v>1534</v>
      </c>
      <c r="G59" s="125" t="s">
        <v>487</v>
      </c>
      <c r="H59" s="109" t="s">
        <v>21</v>
      </c>
      <c r="I59" s="109" t="s">
        <v>598</v>
      </c>
      <c r="J59" s="111" t="s">
        <v>599</v>
      </c>
    </row>
    <row r="60" spans="1:10">
      <c r="A60" s="342" t="s">
        <v>1430</v>
      </c>
      <c r="B60" s="342" t="s">
        <v>1532</v>
      </c>
      <c r="C60" s="343" t="s">
        <v>1529</v>
      </c>
      <c r="D60" s="342" t="s">
        <v>1531</v>
      </c>
      <c r="E60" s="125" t="s">
        <v>1539</v>
      </c>
      <c r="F60" s="125" t="s">
        <v>1534</v>
      </c>
      <c r="G60" s="125" t="s">
        <v>487</v>
      </c>
      <c r="H60" s="109" t="s">
        <v>21</v>
      </c>
      <c r="I60" s="109" t="s">
        <v>598</v>
      </c>
      <c r="J60" s="111" t="s">
        <v>599</v>
      </c>
    </row>
    <row r="63" spans="1:10">
      <c r="E63" s="591" t="s">
        <v>1183</v>
      </c>
      <c r="F63" s="592"/>
    </row>
    <row r="64" spans="1:10">
      <c r="E64" s="593" t="s">
        <v>801</v>
      </c>
      <c r="F64" s="594"/>
    </row>
    <row r="65" spans="5:6">
      <c r="E65" s="489" t="s">
        <v>367</v>
      </c>
      <c r="F65" s="490"/>
    </row>
  </sheetData>
  <autoFilter ref="A1:K56">
    <filterColumn colId="5">
      <filters>
        <filter val=" SunFire V240"/>
        <filter val="ENTERPRISE T5120"/>
        <filter val="Sun T5120"/>
        <filter val="SUNFIRE V240"/>
        <filter val="SUNFIRE V245"/>
        <filter val="Virtual"/>
      </filters>
    </filterColumn>
  </autoFilter>
  <mergeCells count="3">
    <mergeCell ref="E63:F63"/>
    <mergeCell ref="E64:F64"/>
    <mergeCell ref="E65:F6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M25"/>
  <sheetViews>
    <sheetView workbookViewId="0">
      <selection activeCell="M34" sqref="M34"/>
    </sheetView>
  </sheetViews>
  <sheetFormatPr defaultColWidth="9" defaultRowHeight="12"/>
  <cols>
    <col min="1" max="1" width="7.28515625" style="1" bestFit="1" customWidth="1"/>
    <col min="2" max="2" width="13.28515625" style="1" customWidth="1"/>
    <col min="3" max="3" width="14" style="1" bestFit="1" customWidth="1"/>
    <col min="4" max="4" width="9.85546875" style="1" bestFit="1" customWidth="1"/>
    <col min="5" max="5" width="17.5703125" style="1" bestFit="1" customWidth="1"/>
    <col min="6" max="6" width="13.85546875" style="1" bestFit="1" customWidth="1"/>
    <col min="7" max="7" width="13.28515625" style="1" bestFit="1" customWidth="1"/>
    <col min="8" max="8" width="9.5703125" style="1" customWidth="1"/>
    <col min="9" max="9" width="10.42578125" style="1" customWidth="1"/>
    <col min="10" max="16384" width="9" style="1"/>
  </cols>
  <sheetData>
    <row r="1" spans="1:13">
      <c r="A1" s="23" t="s">
        <v>802</v>
      </c>
      <c r="B1" s="23" t="s">
        <v>592</v>
      </c>
      <c r="C1" s="23" t="s">
        <v>492</v>
      </c>
      <c r="D1" s="23" t="s">
        <v>803</v>
      </c>
      <c r="E1" s="23" t="s">
        <v>804</v>
      </c>
      <c r="F1" s="415"/>
      <c r="G1" s="22"/>
      <c r="H1" s="21" t="s">
        <v>805</v>
      </c>
      <c r="I1" s="21" t="s">
        <v>805</v>
      </c>
    </row>
    <row r="2" spans="1:13">
      <c r="A2" s="24" t="s">
        <v>806</v>
      </c>
      <c r="B2" s="20" t="s">
        <v>807</v>
      </c>
      <c r="C2" s="20" t="s">
        <v>808</v>
      </c>
      <c r="D2" s="20" t="s">
        <v>809</v>
      </c>
      <c r="E2" s="19" t="s">
        <v>723</v>
      </c>
      <c r="F2" s="416"/>
      <c r="G2" s="22"/>
      <c r="H2" s="18" t="s">
        <v>805</v>
      </c>
      <c r="I2" s="17" t="s">
        <v>805</v>
      </c>
    </row>
    <row r="3" spans="1:13">
      <c r="A3" s="24" t="s">
        <v>806</v>
      </c>
      <c r="B3" s="20" t="s">
        <v>810</v>
      </c>
      <c r="C3" s="20" t="s">
        <v>811</v>
      </c>
      <c r="D3" s="20" t="s">
        <v>809</v>
      </c>
      <c r="E3" s="19" t="s">
        <v>723</v>
      </c>
      <c r="F3" s="416"/>
      <c r="G3" s="22"/>
      <c r="H3" s="18" t="s">
        <v>805</v>
      </c>
      <c r="I3" s="17" t="s">
        <v>805</v>
      </c>
    </row>
    <row r="4" spans="1:13">
      <c r="A4" s="24" t="s">
        <v>806</v>
      </c>
      <c r="B4" s="20" t="s">
        <v>812</v>
      </c>
      <c r="C4" s="20" t="s">
        <v>813</v>
      </c>
      <c r="D4" s="20" t="s">
        <v>809</v>
      </c>
      <c r="E4" s="19" t="s">
        <v>723</v>
      </c>
      <c r="F4" s="416"/>
      <c r="G4" s="22"/>
      <c r="H4" s="18" t="s">
        <v>805</v>
      </c>
      <c r="I4" s="17" t="s">
        <v>805</v>
      </c>
    </row>
    <row r="5" spans="1:13">
      <c r="A5" s="24" t="s">
        <v>806</v>
      </c>
      <c r="B5" s="20" t="s">
        <v>814</v>
      </c>
      <c r="C5" s="20" t="s">
        <v>811</v>
      </c>
      <c r="D5" s="20" t="s">
        <v>815</v>
      </c>
      <c r="E5" s="19" t="s">
        <v>723</v>
      </c>
      <c r="F5" s="416"/>
      <c r="G5" s="22"/>
      <c r="H5" s="18" t="s">
        <v>805</v>
      </c>
      <c r="I5" s="17" t="s">
        <v>805</v>
      </c>
      <c r="K5" s="1">
        <v>4</v>
      </c>
    </row>
    <row r="6" spans="1:13">
      <c r="A6" s="24" t="s">
        <v>806</v>
      </c>
      <c r="B6" s="20" t="s">
        <v>816</v>
      </c>
      <c r="C6" s="20" t="s">
        <v>811</v>
      </c>
      <c r="D6" s="20" t="s">
        <v>815</v>
      </c>
      <c r="E6" s="19" t="s">
        <v>723</v>
      </c>
      <c r="F6" s="416"/>
      <c r="G6" s="22"/>
      <c r="H6" s="18" t="s">
        <v>805</v>
      </c>
      <c r="I6" s="17" t="s">
        <v>805</v>
      </c>
    </row>
    <row r="7" spans="1:13">
      <c r="A7" s="24" t="s">
        <v>806</v>
      </c>
      <c r="B7" s="20" t="s">
        <v>817</v>
      </c>
      <c r="C7" s="20" t="s">
        <v>811</v>
      </c>
      <c r="D7" s="20" t="s">
        <v>815</v>
      </c>
      <c r="E7" s="19" t="s">
        <v>723</v>
      </c>
      <c r="F7" s="416"/>
      <c r="G7" s="22"/>
      <c r="H7" s="18" t="s">
        <v>805</v>
      </c>
      <c r="I7" s="17" t="s">
        <v>805</v>
      </c>
    </row>
    <row r="8" spans="1:13">
      <c r="A8" s="24" t="s">
        <v>806</v>
      </c>
      <c r="B8" s="20" t="s">
        <v>818</v>
      </c>
      <c r="C8" s="20" t="s">
        <v>819</v>
      </c>
      <c r="D8" s="20" t="s">
        <v>809</v>
      </c>
      <c r="E8" s="19" t="s">
        <v>820</v>
      </c>
      <c r="F8" s="416"/>
      <c r="G8" s="22"/>
      <c r="H8" s="22"/>
      <c r="I8" s="22"/>
    </row>
    <row r="9" spans="1:13">
      <c r="A9" s="16"/>
      <c r="B9" s="18"/>
      <c r="C9" s="18"/>
      <c r="D9" s="18"/>
      <c r="E9" s="15"/>
      <c r="F9" s="17"/>
      <c r="G9" s="22"/>
      <c r="H9" s="22"/>
      <c r="I9" s="22"/>
    </row>
    <row r="10" spans="1:13">
      <c r="A10" s="16"/>
      <c r="B10" s="14" t="s">
        <v>821</v>
      </c>
      <c r="C10" s="18"/>
      <c r="D10" s="18"/>
      <c r="E10" s="15"/>
      <c r="F10" s="17"/>
      <c r="G10" s="22"/>
      <c r="H10" s="22"/>
      <c r="I10" s="22"/>
    </row>
    <row r="11" spans="1:13">
      <c r="A11" s="16"/>
      <c r="B11" s="18"/>
      <c r="C11" s="18"/>
      <c r="D11" s="18"/>
      <c r="E11" s="15"/>
      <c r="F11" s="17"/>
      <c r="G11" s="22"/>
      <c r="H11" s="22"/>
      <c r="I11" s="22"/>
    </row>
    <row r="12" spans="1:13" ht="142.5" customHeight="1">
      <c r="A12" s="16"/>
      <c r="B12" s="595" t="s">
        <v>1602</v>
      </c>
      <c r="C12" s="596"/>
      <c r="D12" s="596"/>
      <c r="E12" s="596"/>
      <c r="F12" s="596"/>
      <c r="G12" s="596"/>
      <c r="H12" s="596"/>
      <c r="I12" s="596"/>
      <c r="J12" s="596"/>
      <c r="K12" s="596"/>
      <c r="L12" s="596"/>
      <c r="M12" s="596"/>
    </row>
    <row r="13" spans="1:13">
      <c r="A13" s="16"/>
      <c r="B13" s="18"/>
      <c r="C13" s="18"/>
      <c r="D13" s="18"/>
      <c r="E13" s="15"/>
      <c r="F13" s="17"/>
      <c r="G13" s="22"/>
      <c r="H13" s="22"/>
      <c r="I13" s="22"/>
    </row>
    <row r="14" spans="1:13">
      <c r="A14" s="16"/>
      <c r="B14" s="18"/>
      <c r="C14" s="18"/>
      <c r="D14" s="18"/>
      <c r="E14" s="15"/>
      <c r="F14" s="17"/>
      <c r="G14" s="22"/>
      <c r="H14" s="22"/>
      <c r="I14" s="22"/>
    </row>
    <row r="16" spans="1:13">
      <c r="A16" s="16"/>
      <c r="B16" s="18"/>
      <c r="C16" s="18" t="s">
        <v>805</v>
      </c>
      <c r="D16" s="18"/>
      <c r="E16" s="15"/>
      <c r="F16" s="17"/>
    </row>
    <row r="17" spans="1:6">
      <c r="A17" s="16"/>
      <c r="B17" s="18"/>
      <c r="C17" s="18"/>
      <c r="D17" s="18"/>
      <c r="E17" s="15"/>
      <c r="F17" s="17"/>
    </row>
    <row r="18" spans="1:6">
      <c r="A18" s="16"/>
      <c r="B18" s="18"/>
      <c r="C18" s="13"/>
      <c r="D18" s="13"/>
      <c r="E18" s="22"/>
      <c r="F18" s="12"/>
    </row>
    <row r="19" spans="1:6">
      <c r="A19" s="16"/>
      <c r="B19" s="18"/>
      <c r="C19" s="13"/>
      <c r="D19" s="13"/>
      <c r="E19" s="22"/>
      <c r="F19" s="12"/>
    </row>
    <row r="20" spans="1:6">
      <c r="A20" s="16"/>
      <c r="B20" s="18"/>
      <c r="C20" s="13"/>
      <c r="D20" s="13"/>
      <c r="E20" s="22"/>
      <c r="F20" s="12"/>
    </row>
    <row r="21" spans="1:6">
      <c r="A21" s="16"/>
      <c r="B21" s="18"/>
      <c r="C21" s="18"/>
      <c r="D21" s="18"/>
      <c r="E21" s="15"/>
      <c r="F21" s="17"/>
    </row>
    <row r="25" spans="1:6">
      <c r="E25" s="1" t="s">
        <v>1580</v>
      </c>
    </row>
  </sheetData>
  <mergeCells count="1">
    <mergeCell ref="B12:M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W31"/>
  <sheetViews>
    <sheetView workbookViewId="0">
      <selection sqref="A1:XFD19"/>
    </sheetView>
  </sheetViews>
  <sheetFormatPr defaultColWidth="9" defaultRowHeight="12"/>
  <cols>
    <col min="1" max="3" width="9" style="2"/>
    <col min="4" max="4" width="14" style="2" customWidth="1"/>
    <col min="5" max="5" width="15.7109375" style="2" customWidth="1"/>
    <col min="6" max="6" width="11.42578125" style="2" customWidth="1"/>
    <col min="7" max="7" width="12" style="2" customWidth="1"/>
    <col min="8" max="8" width="0" style="2" hidden="1" customWidth="1"/>
    <col min="9" max="9" width="11.28515625" style="2" hidden="1" customWidth="1"/>
    <col min="10" max="10" width="11.5703125" style="2" hidden="1" customWidth="1"/>
    <col min="11" max="11" width="9.7109375" style="2" bestFit="1" customWidth="1"/>
    <col min="12" max="15" width="9" style="2"/>
    <col min="16" max="16" width="10.42578125" style="2" bestFit="1" customWidth="1"/>
    <col min="17" max="19" width="9" style="2"/>
    <col min="20" max="20" width="14.85546875" style="2" bestFit="1" customWidth="1"/>
    <col min="21" max="21" width="12.5703125" style="2" bestFit="1" customWidth="1"/>
    <col min="22" max="22" width="12.85546875" style="2" bestFit="1" customWidth="1"/>
    <col min="23" max="16384" width="9" style="2"/>
  </cols>
  <sheetData>
    <row r="1" spans="1:23" ht="36">
      <c r="A1" s="30" t="s">
        <v>0</v>
      </c>
      <c r="B1" s="30" t="s">
        <v>707</v>
      </c>
      <c r="C1" s="30" t="s">
        <v>492</v>
      </c>
      <c r="D1" s="29" t="s">
        <v>592</v>
      </c>
      <c r="E1" s="29" t="s">
        <v>824</v>
      </c>
      <c r="F1" s="29" t="s">
        <v>822</v>
      </c>
      <c r="G1" s="29" t="s">
        <v>823</v>
      </c>
      <c r="H1" s="28" t="s">
        <v>825</v>
      </c>
      <c r="I1" s="28" t="s">
        <v>826</v>
      </c>
      <c r="J1" s="28" t="s">
        <v>826</v>
      </c>
      <c r="K1" s="28" t="s">
        <v>826</v>
      </c>
      <c r="L1" s="29" t="s">
        <v>492</v>
      </c>
      <c r="M1" s="29" t="s">
        <v>7</v>
      </c>
      <c r="N1" s="28" t="s">
        <v>495</v>
      </c>
      <c r="O1" s="28" t="s">
        <v>716</v>
      </c>
      <c r="P1" s="28" t="s">
        <v>827</v>
      </c>
      <c r="Q1" s="27" t="s">
        <v>497</v>
      </c>
      <c r="R1" s="27" t="s">
        <v>828</v>
      </c>
      <c r="S1" s="27" t="s">
        <v>496</v>
      </c>
      <c r="T1" s="186" t="s">
        <v>1262</v>
      </c>
      <c r="U1" s="188" t="s">
        <v>1263</v>
      </c>
      <c r="V1" s="189" t="s">
        <v>1264</v>
      </c>
      <c r="W1" s="26"/>
    </row>
    <row r="2" spans="1:23">
      <c r="A2" s="25" t="s">
        <v>24</v>
      </c>
      <c r="B2" s="5" t="s">
        <v>118</v>
      </c>
      <c r="C2" s="25" t="s">
        <v>829</v>
      </c>
      <c r="D2" s="25" t="s">
        <v>830</v>
      </c>
      <c r="E2" s="6" t="s">
        <v>831</v>
      </c>
      <c r="F2" s="7" t="s">
        <v>832</v>
      </c>
      <c r="G2" s="7" t="s">
        <v>833</v>
      </c>
      <c r="H2" s="6" t="s">
        <v>834</v>
      </c>
      <c r="I2" s="8" t="s">
        <v>835</v>
      </c>
      <c r="J2" s="8" t="s">
        <v>836</v>
      </c>
      <c r="K2" s="8" t="s">
        <v>837</v>
      </c>
      <c r="L2" s="6" t="s">
        <v>838</v>
      </c>
      <c r="M2" s="10" t="s">
        <v>498</v>
      </c>
      <c r="N2" s="11" t="s">
        <v>839</v>
      </c>
      <c r="O2" s="32">
        <v>132.44900292968751</v>
      </c>
      <c r="P2" s="25" t="s">
        <v>840</v>
      </c>
      <c r="Q2" s="409">
        <v>42004</v>
      </c>
      <c r="R2" s="33">
        <v>40010</v>
      </c>
      <c r="S2" s="33" t="s">
        <v>1026</v>
      </c>
      <c r="T2" s="387" t="str">
        <f ca="1">IF(DAYS360(TODAY(),$Q2)&lt;=0,"Expired",IF(TODAY()+365&lt;=$Q2,"More than a Year","Less Than a Year"))</f>
        <v>Less Than a Year</v>
      </c>
      <c r="U2" s="191">
        <f ca="1">DAYS360(TODAY(),Q2)</f>
        <v>334</v>
      </c>
      <c r="V2" s="192">
        <f ca="1">U2/(365)</f>
        <v>0.91506849315068495</v>
      </c>
      <c r="W2" s="34"/>
    </row>
    <row r="3" spans="1:23">
      <c r="A3" s="25" t="s">
        <v>24</v>
      </c>
      <c r="B3" s="5" t="s">
        <v>248</v>
      </c>
      <c r="C3" s="25" t="s">
        <v>841</v>
      </c>
      <c r="D3" s="25" t="s">
        <v>849</v>
      </c>
      <c r="E3" s="6" t="s">
        <v>1212</v>
      </c>
      <c r="F3" s="7" t="s">
        <v>850</v>
      </c>
      <c r="G3" s="7" t="s">
        <v>851</v>
      </c>
      <c r="H3" s="6" t="s">
        <v>852</v>
      </c>
      <c r="I3" s="8" t="s">
        <v>853</v>
      </c>
      <c r="J3" s="8" t="s">
        <v>854</v>
      </c>
      <c r="K3" s="9"/>
      <c r="L3" s="6" t="s">
        <v>848</v>
      </c>
      <c r="M3" s="10" t="s">
        <v>498</v>
      </c>
      <c r="N3" s="11" t="s">
        <v>839</v>
      </c>
      <c r="O3" s="32">
        <v>8.7598733901977539</v>
      </c>
      <c r="P3" s="25" t="s">
        <v>840</v>
      </c>
      <c r="Q3" s="409">
        <v>42004</v>
      </c>
      <c r="R3" s="33">
        <v>40010</v>
      </c>
      <c r="S3" s="33" t="s">
        <v>1026</v>
      </c>
      <c r="T3" s="190" t="str">
        <f ca="1">IF(DAYS360(TODAY(),$Q3)&lt;=0,"Expired",IF(TODAY()+365&lt;=$Q3,"More than a Year","Less Than a Year"))</f>
        <v>Less Than a Year</v>
      </c>
      <c r="U3" s="388">
        <f t="shared" ref="U3:U19" ca="1" si="0">DAYS360(TODAY(),Q3)</f>
        <v>334</v>
      </c>
      <c r="V3" s="192">
        <f t="shared" ref="V3:V19" ca="1" si="1">U3/(365)</f>
        <v>0.91506849315068495</v>
      </c>
      <c r="W3" s="34"/>
    </row>
    <row r="4" spans="1:23">
      <c r="A4" s="25" t="s">
        <v>24</v>
      </c>
      <c r="B4" s="5" t="s">
        <v>248</v>
      </c>
      <c r="C4" s="25" t="s">
        <v>841</v>
      </c>
      <c r="D4" s="25" t="s">
        <v>855</v>
      </c>
      <c r="E4" s="6" t="s">
        <v>1213</v>
      </c>
      <c r="F4" s="7" t="s">
        <v>856</v>
      </c>
      <c r="G4" s="7" t="s">
        <v>857</v>
      </c>
      <c r="H4" s="6" t="s">
        <v>852</v>
      </c>
      <c r="I4" s="8" t="s">
        <v>858</v>
      </c>
      <c r="J4" s="8" t="s">
        <v>859</v>
      </c>
      <c r="K4" s="9"/>
      <c r="L4" s="6" t="s">
        <v>848</v>
      </c>
      <c r="M4" s="10" t="s">
        <v>498</v>
      </c>
      <c r="N4" s="11" t="s">
        <v>839</v>
      </c>
      <c r="O4" s="32">
        <v>8.7598733901977539</v>
      </c>
      <c r="P4" s="25" t="s">
        <v>840</v>
      </c>
      <c r="Q4" s="409">
        <v>42004</v>
      </c>
      <c r="R4" s="33">
        <v>40010</v>
      </c>
      <c r="S4" s="33" t="s">
        <v>1026</v>
      </c>
      <c r="T4" s="387" t="str">
        <f t="shared" ref="T4:T19" ca="1" si="2">IF(DAYS360(TODAY(),$Q4)&lt;=0,"Expired",IF(TODAY()+365&lt;=$Q4,"More than a Year","Less Than a Year"))</f>
        <v>Less Than a Year</v>
      </c>
      <c r="U4" s="388">
        <f t="shared" ca="1" si="0"/>
        <v>334</v>
      </c>
      <c r="V4" s="192">
        <f t="shared" ca="1" si="1"/>
        <v>0.91506849315068495</v>
      </c>
      <c r="W4" s="34"/>
    </row>
    <row r="5" spans="1:23">
      <c r="A5" s="25" t="s">
        <v>24</v>
      </c>
      <c r="B5" s="5" t="s">
        <v>248</v>
      </c>
      <c r="C5" s="25" t="s">
        <v>841</v>
      </c>
      <c r="D5" s="25" t="s">
        <v>860</v>
      </c>
      <c r="E5" s="6" t="s">
        <v>1214</v>
      </c>
      <c r="F5" s="7" t="s">
        <v>861</v>
      </c>
      <c r="G5" s="7" t="s">
        <v>862</v>
      </c>
      <c r="H5" s="6" t="s">
        <v>863</v>
      </c>
      <c r="I5" s="8" t="s">
        <v>864</v>
      </c>
      <c r="J5" s="8" t="s">
        <v>865</v>
      </c>
      <c r="K5" s="9">
        <v>4</v>
      </c>
      <c r="L5" s="6" t="s">
        <v>848</v>
      </c>
      <c r="M5" s="10" t="s">
        <v>498</v>
      </c>
      <c r="N5" s="11" t="s">
        <v>839</v>
      </c>
      <c r="O5" s="32">
        <v>8.7598733901977539</v>
      </c>
      <c r="P5" s="25" t="s">
        <v>840</v>
      </c>
      <c r="Q5" s="409">
        <v>42004</v>
      </c>
      <c r="R5" s="33">
        <v>40010</v>
      </c>
      <c r="S5" s="33" t="s">
        <v>1026</v>
      </c>
      <c r="T5" s="387" t="str">
        <f t="shared" ca="1" si="2"/>
        <v>Less Than a Year</v>
      </c>
      <c r="U5" s="388">
        <f t="shared" ca="1" si="0"/>
        <v>334</v>
      </c>
      <c r="V5" s="192">
        <f t="shared" ca="1" si="1"/>
        <v>0.91506849315068495</v>
      </c>
      <c r="W5" s="34"/>
    </row>
    <row r="6" spans="1:23">
      <c r="A6" s="25" t="s">
        <v>24</v>
      </c>
      <c r="B6" s="5" t="s">
        <v>248</v>
      </c>
      <c r="C6" s="25" t="s">
        <v>841</v>
      </c>
      <c r="D6" s="25" t="s">
        <v>866</v>
      </c>
      <c r="E6" s="6" t="s">
        <v>1215</v>
      </c>
      <c r="F6" s="7" t="s">
        <v>867</v>
      </c>
      <c r="G6" s="7" t="s">
        <v>868</v>
      </c>
      <c r="H6" s="6" t="s">
        <v>869</v>
      </c>
      <c r="I6" s="8" t="s">
        <v>870</v>
      </c>
      <c r="J6" s="8" t="s">
        <v>871</v>
      </c>
      <c r="K6" s="9"/>
      <c r="L6" s="6" t="s">
        <v>848</v>
      </c>
      <c r="M6" s="10" t="s">
        <v>498</v>
      </c>
      <c r="N6" s="11" t="s">
        <v>839</v>
      </c>
      <c r="O6" s="32">
        <v>8.7598733901977539</v>
      </c>
      <c r="P6" s="25" t="s">
        <v>840</v>
      </c>
      <c r="Q6" s="409">
        <v>42004</v>
      </c>
      <c r="R6" s="33">
        <v>40010</v>
      </c>
      <c r="S6" s="33" t="s">
        <v>1026</v>
      </c>
      <c r="T6" s="387" t="str">
        <f t="shared" ca="1" si="2"/>
        <v>Less Than a Year</v>
      </c>
      <c r="U6" s="388">
        <f t="shared" ca="1" si="0"/>
        <v>334</v>
      </c>
      <c r="V6" s="192">
        <f t="shared" ca="1" si="1"/>
        <v>0.91506849315068495</v>
      </c>
      <c r="W6" s="34"/>
    </row>
    <row r="7" spans="1:23">
      <c r="A7" s="25" t="s">
        <v>24</v>
      </c>
      <c r="B7" s="5" t="s">
        <v>248</v>
      </c>
      <c r="C7" s="25" t="s">
        <v>841</v>
      </c>
      <c r="D7" s="25" t="s">
        <v>872</v>
      </c>
      <c r="E7" s="6" t="s">
        <v>1216</v>
      </c>
      <c r="F7" s="7" t="s">
        <v>873</v>
      </c>
      <c r="G7" s="7" t="s">
        <v>874</v>
      </c>
      <c r="H7" s="6" t="s">
        <v>875</v>
      </c>
      <c r="I7" s="8" t="s">
        <v>876</v>
      </c>
      <c r="J7" s="8" t="s">
        <v>877</v>
      </c>
      <c r="K7" s="9"/>
      <c r="L7" s="6" t="s">
        <v>848</v>
      </c>
      <c r="M7" s="10" t="s">
        <v>498</v>
      </c>
      <c r="N7" s="11" t="s">
        <v>839</v>
      </c>
      <c r="O7" s="32">
        <v>8.7598733901977539</v>
      </c>
      <c r="P7" s="25" t="s">
        <v>840</v>
      </c>
      <c r="Q7" s="409">
        <v>42004</v>
      </c>
      <c r="R7" s="33">
        <v>39996</v>
      </c>
      <c r="S7" s="33" t="s">
        <v>1026</v>
      </c>
      <c r="T7" s="387" t="str">
        <f t="shared" ca="1" si="2"/>
        <v>Less Than a Year</v>
      </c>
      <c r="U7" s="388">
        <f t="shared" ca="1" si="0"/>
        <v>334</v>
      </c>
      <c r="V7" s="192">
        <f t="shared" ca="1" si="1"/>
        <v>0.91506849315068495</v>
      </c>
      <c r="W7" s="34"/>
    </row>
    <row r="8" spans="1:23">
      <c r="A8" s="25" t="s">
        <v>24</v>
      </c>
      <c r="B8" s="5" t="s">
        <v>248</v>
      </c>
      <c r="C8" s="25" t="s">
        <v>841</v>
      </c>
      <c r="D8" s="25" t="s">
        <v>878</v>
      </c>
      <c r="E8" s="6" t="s">
        <v>1217</v>
      </c>
      <c r="F8" s="7" t="s">
        <v>879</v>
      </c>
      <c r="G8" s="7" t="s">
        <v>880</v>
      </c>
      <c r="H8" s="6" t="s">
        <v>863</v>
      </c>
      <c r="I8" s="8" t="s">
        <v>881</v>
      </c>
      <c r="J8" s="8" t="s">
        <v>882</v>
      </c>
      <c r="K8" s="9"/>
      <c r="L8" s="6" t="s">
        <v>848</v>
      </c>
      <c r="M8" s="10" t="s">
        <v>498</v>
      </c>
      <c r="N8" s="11" t="s">
        <v>839</v>
      </c>
      <c r="O8" s="32">
        <v>8.7598733901977539</v>
      </c>
      <c r="P8" s="25" t="s">
        <v>840</v>
      </c>
      <c r="Q8" s="409">
        <v>42004</v>
      </c>
      <c r="R8" s="33">
        <v>40010</v>
      </c>
      <c r="S8" s="33" t="s">
        <v>1026</v>
      </c>
      <c r="T8" s="387" t="str">
        <f t="shared" ca="1" si="2"/>
        <v>Less Than a Year</v>
      </c>
      <c r="U8" s="388">
        <f t="shared" ca="1" si="0"/>
        <v>334</v>
      </c>
      <c r="V8" s="192">
        <f t="shared" ca="1" si="1"/>
        <v>0.91506849315068495</v>
      </c>
      <c r="W8" s="34"/>
    </row>
    <row r="9" spans="1:23">
      <c r="A9" s="25" t="s">
        <v>24</v>
      </c>
      <c r="B9" s="5" t="s">
        <v>248</v>
      </c>
      <c r="C9" s="25" t="s">
        <v>841</v>
      </c>
      <c r="D9" s="25" t="s">
        <v>883</v>
      </c>
      <c r="E9" s="6" t="s">
        <v>1218</v>
      </c>
      <c r="F9" s="7" t="s">
        <v>884</v>
      </c>
      <c r="G9" s="7" t="s">
        <v>885</v>
      </c>
      <c r="H9" s="6" t="s">
        <v>875</v>
      </c>
      <c r="I9" s="8" t="s">
        <v>886</v>
      </c>
      <c r="J9" s="8" t="s">
        <v>887</v>
      </c>
      <c r="K9" s="9"/>
      <c r="L9" s="6" t="s">
        <v>848</v>
      </c>
      <c r="M9" s="10" t="s">
        <v>498</v>
      </c>
      <c r="N9" s="11" t="s">
        <v>839</v>
      </c>
      <c r="O9" s="32">
        <v>8.7598733901977539</v>
      </c>
      <c r="P9" s="25" t="s">
        <v>840</v>
      </c>
      <c r="Q9" s="409">
        <v>42004</v>
      </c>
      <c r="R9" s="33">
        <v>40010</v>
      </c>
      <c r="S9" s="33" t="s">
        <v>1026</v>
      </c>
      <c r="T9" s="387" t="str">
        <f t="shared" ca="1" si="2"/>
        <v>Less Than a Year</v>
      </c>
      <c r="U9" s="388">
        <f t="shared" ca="1" si="0"/>
        <v>334</v>
      </c>
      <c r="V9" s="192">
        <f t="shared" ca="1" si="1"/>
        <v>0.91506849315068495</v>
      </c>
      <c r="W9" s="34"/>
    </row>
    <row r="10" spans="1:23">
      <c r="A10" s="25" t="s">
        <v>24</v>
      </c>
      <c r="B10" s="5" t="s">
        <v>248</v>
      </c>
      <c r="C10" s="25" t="s">
        <v>841</v>
      </c>
      <c r="D10" s="25" t="s">
        <v>888</v>
      </c>
      <c r="E10" s="6" t="s">
        <v>1219</v>
      </c>
      <c r="F10" s="7" t="s">
        <v>889</v>
      </c>
      <c r="G10" s="7" t="s">
        <v>890</v>
      </c>
      <c r="H10" s="6" t="s">
        <v>869</v>
      </c>
      <c r="I10" s="8" t="s">
        <v>891</v>
      </c>
      <c r="J10" s="8" t="s">
        <v>892</v>
      </c>
      <c r="K10" s="9"/>
      <c r="L10" s="6" t="s">
        <v>848</v>
      </c>
      <c r="M10" s="10" t="s">
        <v>498</v>
      </c>
      <c r="N10" s="11" t="s">
        <v>839</v>
      </c>
      <c r="O10" s="32">
        <v>8.7598733901977539</v>
      </c>
      <c r="P10" s="25" t="s">
        <v>840</v>
      </c>
      <c r="Q10" s="409">
        <v>42004</v>
      </c>
      <c r="R10" s="33">
        <v>40032</v>
      </c>
      <c r="S10" s="33" t="s">
        <v>1026</v>
      </c>
      <c r="T10" s="387" t="str">
        <f t="shared" ca="1" si="2"/>
        <v>Less Than a Year</v>
      </c>
      <c r="U10" s="388">
        <f t="shared" ca="1" si="0"/>
        <v>334</v>
      </c>
      <c r="V10" s="192">
        <f t="shared" ca="1" si="1"/>
        <v>0.91506849315068495</v>
      </c>
      <c r="W10" s="34"/>
    </row>
    <row r="11" spans="1:23">
      <c r="A11" s="25" t="s">
        <v>62</v>
      </c>
      <c r="B11" s="5" t="s">
        <v>520</v>
      </c>
      <c r="C11" s="25" t="s">
        <v>841</v>
      </c>
      <c r="D11" s="25" t="s">
        <v>842</v>
      </c>
      <c r="E11" s="6" t="s">
        <v>1211</v>
      </c>
      <c r="F11" s="7" t="s">
        <v>843</v>
      </c>
      <c r="G11" s="7" t="s">
        <v>844</v>
      </c>
      <c r="H11" s="6" t="s">
        <v>845</v>
      </c>
      <c r="I11" s="8" t="s">
        <v>846</v>
      </c>
      <c r="J11" s="8" t="s">
        <v>847</v>
      </c>
      <c r="K11" s="9"/>
      <c r="L11" s="6" t="s">
        <v>848</v>
      </c>
      <c r="M11" s="10" t="s">
        <v>498</v>
      </c>
      <c r="N11" s="11" t="s">
        <v>839</v>
      </c>
      <c r="O11" s="32">
        <v>8.7598733901977539</v>
      </c>
      <c r="P11" s="25" t="s">
        <v>840</v>
      </c>
      <c r="Q11" s="409">
        <v>42004</v>
      </c>
      <c r="R11" s="33">
        <v>40010</v>
      </c>
      <c r="S11" s="33" t="s">
        <v>1026</v>
      </c>
      <c r="T11" s="387" t="str">
        <f t="shared" ca="1" si="2"/>
        <v>Less Than a Year</v>
      </c>
      <c r="U11" s="388">
        <f t="shared" ca="1" si="0"/>
        <v>334</v>
      </c>
      <c r="V11" s="192">
        <f ca="1">U11/(365)</f>
        <v>0.91506849315068495</v>
      </c>
      <c r="W11" s="34"/>
    </row>
    <row r="12" spans="1:23">
      <c r="A12" s="25" t="s">
        <v>62</v>
      </c>
      <c r="B12" s="5" t="s">
        <v>520</v>
      </c>
      <c r="C12" s="31" t="s">
        <v>893</v>
      </c>
      <c r="D12" s="25" t="s">
        <v>894</v>
      </c>
      <c r="E12" s="6" t="s">
        <v>1220</v>
      </c>
      <c r="F12" s="7" t="s">
        <v>895</v>
      </c>
      <c r="G12" s="7"/>
      <c r="H12" s="6" t="s">
        <v>896</v>
      </c>
      <c r="I12" s="8" t="s">
        <v>897</v>
      </c>
      <c r="J12" s="8" t="s">
        <v>898</v>
      </c>
      <c r="K12" s="9"/>
      <c r="L12" s="6" t="s">
        <v>848</v>
      </c>
      <c r="M12" s="10" t="s">
        <v>498</v>
      </c>
      <c r="N12" s="11" t="s">
        <v>839</v>
      </c>
      <c r="O12" s="32">
        <v>8.7598733901977539</v>
      </c>
      <c r="P12" s="25" t="s">
        <v>840</v>
      </c>
      <c r="Q12" s="409">
        <v>42004</v>
      </c>
      <c r="R12" s="35" t="s">
        <v>899</v>
      </c>
      <c r="S12" s="33" t="s">
        <v>1026</v>
      </c>
      <c r="T12" s="387" t="str">
        <f t="shared" ca="1" si="2"/>
        <v>Less Than a Year</v>
      </c>
      <c r="U12" s="388">
        <f t="shared" ca="1" si="0"/>
        <v>334</v>
      </c>
      <c r="V12" s="192">
        <f t="shared" ca="1" si="1"/>
        <v>0.91506849315068495</v>
      </c>
      <c r="W12" s="34"/>
    </row>
    <row r="13" spans="1:23">
      <c r="A13" s="25" t="s">
        <v>62</v>
      </c>
      <c r="B13" s="5" t="s">
        <v>520</v>
      </c>
      <c r="C13" s="31" t="s">
        <v>893</v>
      </c>
      <c r="D13" s="25" t="s">
        <v>900</v>
      </c>
      <c r="E13" s="6" t="s">
        <v>1221</v>
      </c>
      <c r="F13" s="7" t="s">
        <v>901</v>
      </c>
      <c r="G13" s="7" t="s">
        <v>902</v>
      </c>
      <c r="H13" s="6" t="s">
        <v>896</v>
      </c>
      <c r="I13" s="8" t="s">
        <v>903</v>
      </c>
      <c r="J13" s="8" t="s">
        <v>904</v>
      </c>
      <c r="K13" s="9"/>
      <c r="L13" s="6" t="s">
        <v>848</v>
      </c>
      <c r="M13" s="10" t="s">
        <v>498</v>
      </c>
      <c r="N13" s="11" t="s">
        <v>839</v>
      </c>
      <c r="O13" s="32">
        <v>8.7598733901977539</v>
      </c>
      <c r="P13" s="25" t="s">
        <v>840</v>
      </c>
      <c r="Q13" s="409">
        <v>42004</v>
      </c>
      <c r="R13" s="35" t="s">
        <v>899</v>
      </c>
      <c r="S13" s="33" t="s">
        <v>1026</v>
      </c>
      <c r="T13" s="387" t="str">
        <f t="shared" ca="1" si="2"/>
        <v>Less Than a Year</v>
      </c>
      <c r="U13" s="388">
        <f t="shared" ca="1" si="0"/>
        <v>334</v>
      </c>
      <c r="V13" s="192">
        <f t="shared" ca="1" si="1"/>
        <v>0.91506849315068495</v>
      </c>
      <c r="W13" s="34"/>
    </row>
    <row r="14" spans="1:23">
      <c r="A14" s="25" t="s">
        <v>62</v>
      </c>
      <c r="B14" s="5" t="s">
        <v>520</v>
      </c>
      <c r="C14" s="31" t="s">
        <v>893</v>
      </c>
      <c r="D14" s="25" t="s">
        <v>905</v>
      </c>
      <c r="E14" s="6" t="s">
        <v>1222</v>
      </c>
      <c r="F14" s="7" t="s">
        <v>906</v>
      </c>
      <c r="G14" s="7" t="s">
        <v>907</v>
      </c>
      <c r="H14" s="6" t="s">
        <v>908</v>
      </c>
      <c r="I14" s="8" t="s">
        <v>909</v>
      </c>
      <c r="J14" s="8" t="s">
        <v>910</v>
      </c>
      <c r="K14" s="9"/>
      <c r="L14" s="6" t="s">
        <v>848</v>
      </c>
      <c r="M14" s="10" t="s">
        <v>498</v>
      </c>
      <c r="N14" s="11" t="s">
        <v>839</v>
      </c>
      <c r="O14" s="32">
        <v>8.8914394378662109</v>
      </c>
      <c r="P14" s="25" t="s">
        <v>840</v>
      </c>
      <c r="Q14" s="409">
        <v>42004</v>
      </c>
      <c r="R14" s="35" t="s">
        <v>899</v>
      </c>
      <c r="S14" s="33" t="s">
        <v>1026</v>
      </c>
      <c r="T14" s="387" t="str">
        <f t="shared" ca="1" si="2"/>
        <v>Less Than a Year</v>
      </c>
      <c r="U14" s="388">
        <f t="shared" ca="1" si="0"/>
        <v>334</v>
      </c>
      <c r="V14" s="192">
        <f t="shared" ca="1" si="1"/>
        <v>0.91506849315068495</v>
      </c>
      <c r="W14" s="36"/>
    </row>
    <row r="15" spans="1:23">
      <c r="A15" s="25" t="s">
        <v>62</v>
      </c>
      <c r="B15" s="5" t="s">
        <v>520</v>
      </c>
      <c r="C15" s="31" t="s">
        <v>893</v>
      </c>
      <c r="D15" s="25" t="s">
        <v>911</v>
      </c>
      <c r="E15" s="6" t="s">
        <v>1223</v>
      </c>
      <c r="F15" s="7" t="s">
        <v>912</v>
      </c>
      <c r="G15" s="7" t="s">
        <v>913</v>
      </c>
      <c r="H15" s="6" t="s">
        <v>845</v>
      </c>
      <c r="I15" s="8" t="s">
        <v>914</v>
      </c>
      <c r="J15" s="8" t="s">
        <v>915</v>
      </c>
      <c r="K15" s="9"/>
      <c r="L15" s="6" t="s">
        <v>848</v>
      </c>
      <c r="M15" s="10" t="s">
        <v>498</v>
      </c>
      <c r="N15" s="11" t="s">
        <v>839</v>
      </c>
      <c r="O15" s="32">
        <v>8.7598733901977539</v>
      </c>
      <c r="P15" s="25" t="s">
        <v>840</v>
      </c>
      <c r="Q15" s="409">
        <v>42004</v>
      </c>
      <c r="R15" s="35" t="s">
        <v>899</v>
      </c>
      <c r="S15" s="33" t="s">
        <v>1026</v>
      </c>
      <c r="T15" s="387" t="str">
        <f t="shared" ca="1" si="2"/>
        <v>Less Than a Year</v>
      </c>
      <c r="U15" s="388">
        <f t="shared" ca="1" si="0"/>
        <v>334</v>
      </c>
      <c r="V15" s="192">
        <f t="shared" ca="1" si="1"/>
        <v>0.91506849315068495</v>
      </c>
      <c r="W15" s="36"/>
    </row>
    <row r="16" spans="1:23">
      <c r="A16" s="25" t="s">
        <v>62</v>
      </c>
      <c r="B16" s="5" t="s">
        <v>520</v>
      </c>
      <c r="C16" s="31" t="s">
        <v>1600</v>
      </c>
      <c r="D16" s="25" t="s">
        <v>916</v>
      </c>
      <c r="E16" s="6" t="s">
        <v>1224</v>
      </c>
      <c r="F16" s="7" t="s">
        <v>917</v>
      </c>
      <c r="G16" s="7" t="s">
        <v>918</v>
      </c>
      <c r="H16" s="6" t="s">
        <v>908</v>
      </c>
      <c r="I16" s="8" t="s">
        <v>919</v>
      </c>
      <c r="J16" s="8" t="s">
        <v>920</v>
      </c>
      <c r="K16" s="9"/>
      <c r="L16" s="6" t="s">
        <v>848</v>
      </c>
      <c r="M16" s="10" t="s">
        <v>498</v>
      </c>
      <c r="N16" s="11" t="s">
        <v>839</v>
      </c>
      <c r="O16" s="32">
        <v>8.7598733901977539</v>
      </c>
      <c r="P16" s="25" t="s">
        <v>840</v>
      </c>
      <c r="Q16" s="409">
        <v>42004</v>
      </c>
      <c r="R16" s="35" t="s">
        <v>899</v>
      </c>
      <c r="S16" s="33" t="s">
        <v>1026</v>
      </c>
      <c r="T16" s="387" t="str">
        <f t="shared" ca="1" si="2"/>
        <v>Less Than a Year</v>
      </c>
      <c r="U16" s="388">
        <f t="shared" ca="1" si="0"/>
        <v>334</v>
      </c>
      <c r="V16" s="192">
        <f t="shared" ca="1" si="1"/>
        <v>0.91506849315068495</v>
      </c>
      <c r="W16" s="36"/>
    </row>
    <row r="17" spans="1:23">
      <c r="A17" s="25" t="s">
        <v>62</v>
      </c>
      <c r="B17" s="5" t="s">
        <v>520</v>
      </c>
      <c r="C17" s="31" t="s">
        <v>893</v>
      </c>
      <c r="D17" s="25" t="s">
        <v>921</v>
      </c>
      <c r="E17" s="6" t="s">
        <v>1225</v>
      </c>
      <c r="F17" s="7" t="s">
        <v>922</v>
      </c>
      <c r="G17" s="7" t="s">
        <v>923</v>
      </c>
      <c r="H17" s="6" t="s">
        <v>924</v>
      </c>
      <c r="I17" s="8" t="s">
        <v>925</v>
      </c>
      <c r="J17" s="8" t="s">
        <v>926</v>
      </c>
      <c r="K17" s="9"/>
      <c r="L17" s="6" t="s">
        <v>848</v>
      </c>
      <c r="M17" s="10" t="s">
        <v>498</v>
      </c>
      <c r="N17" s="11" t="s">
        <v>839</v>
      </c>
      <c r="O17" s="32">
        <v>8.7598733901977539</v>
      </c>
      <c r="P17" s="25" t="s">
        <v>840</v>
      </c>
      <c r="Q17" s="409">
        <v>42004</v>
      </c>
      <c r="R17" s="35" t="s">
        <v>899</v>
      </c>
      <c r="S17" s="33" t="s">
        <v>1026</v>
      </c>
      <c r="T17" s="387" t="str">
        <f t="shared" ca="1" si="2"/>
        <v>Less Than a Year</v>
      </c>
      <c r="U17" s="388">
        <f t="shared" ca="1" si="0"/>
        <v>334</v>
      </c>
      <c r="V17" s="192">
        <f t="shared" ca="1" si="1"/>
        <v>0.91506849315068495</v>
      </c>
      <c r="W17" s="36"/>
    </row>
    <row r="18" spans="1:23">
      <c r="A18" s="25" t="s">
        <v>62</v>
      </c>
      <c r="B18" s="5" t="s">
        <v>520</v>
      </c>
      <c r="C18" s="31" t="s">
        <v>893</v>
      </c>
      <c r="D18" s="25" t="s">
        <v>927</v>
      </c>
      <c r="E18" s="6" t="s">
        <v>1226</v>
      </c>
      <c r="F18" s="7" t="s">
        <v>928</v>
      </c>
      <c r="G18" s="7" t="s">
        <v>929</v>
      </c>
      <c r="H18" s="6" t="s">
        <v>924</v>
      </c>
      <c r="I18" s="8" t="s">
        <v>930</v>
      </c>
      <c r="J18" s="8" t="s">
        <v>931</v>
      </c>
      <c r="K18" s="9"/>
      <c r="L18" s="6" t="s">
        <v>848</v>
      </c>
      <c r="M18" s="10" t="s">
        <v>498</v>
      </c>
      <c r="N18" s="11" t="s">
        <v>839</v>
      </c>
      <c r="O18" s="32">
        <v>8.8914394378662109</v>
      </c>
      <c r="P18" s="25" t="s">
        <v>840</v>
      </c>
      <c r="Q18" s="409">
        <v>42004</v>
      </c>
      <c r="R18" s="35" t="s">
        <v>899</v>
      </c>
      <c r="S18" s="33" t="s">
        <v>1026</v>
      </c>
      <c r="T18" s="387" t="str">
        <f t="shared" ca="1" si="2"/>
        <v>Less Than a Year</v>
      </c>
      <c r="U18" s="388">
        <f t="shared" ca="1" si="0"/>
        <v>334</v>
      </c>
      <c r="V18" s="192">
        <f t="shared" ca="1" si="1"/>
        <v>0.91506849315068495</v>
      </c>
      <c r="W18" s="36"/>
    </row>
    <row r="19" spans="1:23">
      <c r="A19" s="25" t="s">
        <v>759</v>
      </c>
      <c r="B19" s="5" t="s">
        <v>759</v>
      </c>
      <c r="C19" s="25" t="s">
        <v>841</v>
      </c>
      <c r="D19" s="37" t="s">
        <v>932</v>
      </c>
      <c r="E19" s="8" t="s">
        <v>933</v>
      </c>
      <c r="F19" s="7" t="s">
        <v>934</v>
      </c>
      <c r="G19" s="7" t="s">
        <v>935</v>
      </c>
      <c r="H19" s="37"/>
      <c r="I19" s="8" t="s">
        <v>936</v>
      </c>
      <c r="J19" s="9"/>
      <c r="K19" s="9"/>
      <c r="L19" s="6" t="s">
        <v>937</v>
      </c>
      <c r="M19" s="10" t="s">
        <v>498</v>
      </c>
      <c r="N19" s="11" t="s">
        <v>1027</v>
      </c>
      <c r="O19" s="32">
        <v>4.8373594284057617</v>
      </c>
      <c r="P19" s="25" t="s">
        <v>840</v>
      </c>
      <c r="Q19" s="409">
        <v>42004</v>
      </c>
      <c r="R19" s="33">
        <v>40085</v>
      </c>
      <c r="S19" s="33" t="s">
        <v>1026</v>
      </c>
      <c r="T19" s="387" t="str">
        <f t="shared" ca="1" si="2"/>
        <v>Less Than a Year</v>
      </c>
      <c r="U19" s="388">
        <f t="shared" ca="1" si="0"/>
        <v>334</v>
      </c>
      <c r="V19" s="192">
        <f t="shared" ca="1" si="1"/>
        <v>0.91506849315068495</v>
      </c>
      <c r="W19" s="36"/>
    </row>
    <row r="22" spans="1:23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26"/>
      <c r="R22" s="26"/>
      <c r="S22" s="38"/>
      <c r="T22" s="38"/>
      <c r="U22" s="38"/>
      <c r="V22" s="38"/>
      <c r="W22" s="38"/>
    </row>
    <row r="23" spans="1:23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9"/>
      <c r="R23" s="39"/>
      <c r="S23" s="38"/>
      <c r="T23" s="38"/>
      <c r="U23" s="38"/>
      <c r="V23" s="38"/>
      <c r="W23" s="38"/>
    </row>
    <row r="24" spans="1:23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9"/>
      <c r="R24" s="39"/>
      <c r="S24" s="38"/>
      <c r="T24" s="38"/>
      <c r="U24" s="38"/>
      <c r="V24" s="38"/>
      <c r="W24" s="38"/>
    </row>
    <row r="25" spans="1:23">
      <c r="A25" s="38"/>
      <c r="B25" s="38"/>
      <c r="C25" s="38"/>
      <c r="D25" s="38"/>
      <c r="E25" s="38" t="s">
        <v>1580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9"/>
      <c r="R25" s="39"/>
      <c r="S25" s="38"/>
      <c r="T25" s="38"/>
      <c r="U25" s="38"/>
      <c r="V25" s="38"/>
      <c r="W25" s="38"/>
    </row>
    <row r="26" spans="1:23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9"/>
      <c r="R26" s="39"/>
      <c r="S26" s="38"/>
      <c r="T26" s="38"/>
      <c r="U26" s="38"/>
      <c r="V26" s="38"/>
      <c r="W26" s="38"/>
    </row>
    <row r="27" spans="1:23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9"/>
      <c r="R27" s="39"/>
      <c r="S27" s="38"/>
      <c r="T27" s="38"/>
      <c r="U27" s="38"/>
      <c r="V27" s="38"/>
      <c r="W27" s="38"/>
    </row>
    <row r="29" spans="1:23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9"/>
      <c r="R29" s="39"/>
      <c r="S29" s="38"/>
      <c r="T29" s="38"/>
      <c r="U29" s="38"/>
      <c r="V29" s="38"/>
      <c r="W29" s="38"/>
    </row>
    <row r="30" spans="1:23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9"/>
      <c r="R30" s="39"/>
      <c r="S30" s="38"/>
      <c r="T30" s="38"/>
      <c r="U30" s="38"/>
      <c r="V30" s="38"/>
      <c r="W30" s="38"/>
    </row>
    <row r="31" spans="1:23">
      <c r="Q31" s="39"/>
      <c r="R31" s="39"/>
    </row>
  </sheetData>
  <conditionalFormatting sqref="T1:T19">
    <cfRule type="containsText" dxfId="226" priority="8" operator="containsText" text="Expired">
      <formula>NOT(ISERROR(SEARCH("Expired",T1)))</formula>
    </cfRule>
    <cfRule type="containsText" dxfId="225" priority="9" operator="containsText" text="more">
      <formula>NOT(ISERROR(SEARCH("more",T1)))</formula>
    </cfRule>
    <cfRule type="containsText" dxfId="224" priority="10" operator="containsText" text="Less">
      <formula>NOT(ISERROR(SEARCH("Less",T1)))</formula>
    </cfRule>
  </conditionalFormatting>
  <conditionalFormatting sqref="U2:U19">
    <cfRule type="cellIs" dxfId="223" priority="4" operator="greaterThan">
      <formula>365</formula>
    </cfRule>
    <cfRule type="cellIs" dxfId="222" priority="5" operator="lessThan">
      <formula>0</formula>
    </cfRule>
    <cfRule type="cellIs" dxfId="221" priority="6" operator="lessThan">
      <formula>365</formula>
    </cfRule>
    <cfRule type="cellIs" dxfId="220" priority="7" operator="lessThan">
      <formula>0</formula>
    </cfRule>
  </conditionalFormatting>
  <conditionalFormatting sqref="V2:V19">
    <cfRule type="cellIs" dxfId="219" priority="1" operator="between">
      <formula>0</formula>
      <formula>1</formula>
    </cfRule>
    <cfRule type="cellIs" dxfId="218" priority="2" operator="greaterThan">
      <formula>1</formula>
    </cfRule>
    <cfRule type="cellIs" dxfId="217" priority="3" operator="lessThanOrEqual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AB25"/>
  <sheetViews>
    <sheetView topLeftCell="D1" workbookViewId="0">
      <selection activeCell="D1" sqref="A1:XFD8"/>
    </sheetView>
  </sheetViews>
  <sheetFormatPr defaultColWidth="9" defaultRowHeight="12"/>
  <cols>
    <col min="1" max="1" width="9" style="2"/>
    <col min="2" max="2" width="7.28515625" style="2" customWidth="1"/>
    <col min="3" max="3" width="14.5703125" style="2" bestFit="1" customWidth="1"/>
    <col min="4" max="4" width="12.5703125" style="2" customWidth="1"/>
    <col min="5" max="5" width="11.7109375" style="2" customWidth="1"/>
    <col min="6" max="6" width="12.42578125" style="2" customWidth="1"/>
    <col min="7" max="7" width="9" style="2"/>
    <col min="8" max="10" width="0" style="2" hidden="1" customWidth="1"/>
    <col min="11" max="11" width="8" style="2" bestFit="1" customWidth="1"/>
    <col min="12" max="12" width="9" style="2"/>
    <col min="13" max="14" width="9.28515625" style="2" bestFit="1" customWidth="1"/>
    <col min="15" max="15" width="9" style="2"/>
    <col min="16" max="16" width="17.7109375" style="2" customWidth="1"/>
    <col min="17" max="17" width="14.85546875" style="2" bestFit="1" customWidth="1"/>
    <col min="18" max="18" width="12.5703125" style="2" bestFit="1" customWidth="1"/>
    <col min="19" max="19" width="12.85546875" style="2" bestFit="1" customWidth="1"/>
    <col min="20" max="16384" width="9" style="2"/>
  </cols>
  <sheetData>
    <row r="1" spans="1:28" ht="36">
      <c r="A1" s="40" t="s">
        <v>0</v>
      </c>
      <c r="B1" s="40" t="s">
        <v>4</v>
      </c>
      <c r="C1" s="40" t="s">
        <v>592</v>
      </c>
      <c r="D1" s="40" t="s">
        <v>824</v>
      </c>
      <c r="E1" s="40" t="s">
        <v>822</v>
      </c>
      <c r="F1" s="40" t="s">
        <v>823</v>
      </c>
      <c r="G1" s="41" t="s">
        <v>825</v>
      </c>
      <c r="H1" s="41" t="s">
        <v>826</v>
      </c>
      <c r="I1" s="41" t="s">
        <v>826</v>
      </c>
      <c r="J1" s="41" t="s">
        <v>826</v>
      </c>
      <c r="K1" s="41" t="s">
        <v>826</v>
      </c>
      <c r="L1" s="40" t="s">
        <v>492</v>
      </c>
      <c r="M1" s="41" t="s">
        <v>495</v>
      </c>
      <c r="N1" s="40" t="s">
        <v>497</v>
      </c>
      <c r="O1" s="41" t="s">
        <v>716</v>
      </c>
      <c r="P1" s="41" t="s">
        <v>827</v>
      </c>
      <c r="Q1" s="186" t="s">
        <v>1262</v>
      </c>
      <c r="R1" s="188" t="s">
        <v>1263</v>
      </c>
      <c r="S1" s="189" t="s">
        <v>1264</v>
      </c>
      <c r="T1" s="43"/>
      <c r="U1" s="42"/>
      <c r="V1" s="42"/>
      <c r="W1" s="42"/>
      <c r="X1" s="42"/>
      <c r="Y1" s="42"/>
      <c r="Z1" s="42"/>
      <c r="AA1" s="42"/>
      <c r="AB1" s="42"/>
    </row>
    <row r="2" spans="1:28">
      <c r="A2" s="44" t="s">
        <v>24</v>
      </c>
      <c r="B2" s="6" t="s">
        <v>483</v>
      </c>
      <c r="C2" s="44" t="s">
        <v>945</v>
      </c>
      <c r="D2" s="6" t="s">
        <v>946</v>
      </c>
      <c r="E2" s="45" t="s">
        <v>947</v>
      </c>
      <c r="F2" s="45" t="s">
        <v>948</v>
      </c>
      <c r="G2" s="46" t="s">
        <v>949</v>
      </c>
      <c r="H2" s="47" t="s">
        <v>950</v>
      </c>
      <c r="I2" s="47" t="s">
        <v>951</v>
      </c>
      <c r="J2" s="47" t="s">
        <v>952</v>
      </c>
      <c r="K2" s="47" t="s">
        <v>953</v>
      </c>
      <c r="L2" s="6" t="s">
        <v>937</v>
      </c>
      <c r="M2" s="410">
        <v>41889</v>
      </c>
      <c r="N2" s="410">
        <v>41889</v>
      </c>
      <c r="O2" s="49">
        <v>11.268803596496582</v>
      </c>
      <c r="P2" s="50" t="s">
        <v>954</v>
      </c>
      <c r="Q2" s="190" t="str">
        <f ca="1">IF(DAYS360(TODAY(),$N2)&lt;=0,"Expired",IF(TODAY()+365&lt;=$N2,"More than a Year","Less Than a Year"))</f>
        <v>Less Than a Year</v>
      </c>
      <c r="R2" s="191">
        <f ca="1">DAYS360(TODAY(),N2)</f>
        <v>220</v>
      </c>
      <c r="S2" s="192">
        <f ca="1">R2/(365)</f>
        <v>0.60273972602739723</v>
      </c>
      <c r="T2" s="52"/>
      <c r="U2" s="53"/>
      <c r="V2" s="42"/>
      <c r="W2" s="42"/>
      <c r="X2" s="54"/>
      <c r="Y2" s="55"/>
      <c r="Z2" s="56"/>
      <c r="AA2" s="54"/>
      <c r="AB2" s="57"/>
    </row>
    <row r="3" spans="1:28">
      <c r="A3" s="44" t="s">
        <v>24</v>
      </c>
      <c r="B3" s="6" t="s">
        <v>483</v>
      </c>
      <c r="C3" s="44" t="s">
        <v>955</v>
      </c>
      <c r="D3" s="6" t="s">
        <v>956</v>
      </c>
      <c r="E3" s="45" t="s">
        <v>957</v>
      </c>
      <c r="F3" s="45" t="s">
        <v>958</v>
      </c>
      <c r="G3" s="46" t="s">
        <v>949</v>
      </c>
      <c r="H3" s="47" t="s">
        <v>959</v>
      </c>
      <c r="I3" s="47" t="s">
        <v>960</v>
      </c>
      <c r="J3" s="47" t="s">
        <v>961</v>
      </c>
      <c r="K3" s="47" t="s">
        <v>962</v>
      </c>
      <c r="L3" s="6" t="s">
        <v>937</v>
      </c>
      <c r="M3" s="410" t="s">
        <v>963</v>
      </c>
      <c r="N3" s="410">
        <v>41834</v>
      </c>
      <c r="O3" s="49">
        <v>11.268803596496582</v>
      </c>
      <c r="P3" s="50" t="s">
        <v>954</v>
      </c>
      <c r="Q3" s="387" t="str">
        <f t="shared" ref="Q3:Q8" ca="1" si="0">IF(DAYS360(TODAY(),$N3)&lt;=0,"Expired",IF(TODAY()+365&lt;=$N3,"More than a Year","Less Than a Year"))</f>
        <v>Less Than a Year</v>
      </c>
      <c r="R3" s="388">
        <f ca="1">DAYS360(TODAY(),N3)</f>
        <v>167</v>
      </c>
      <c r="S3" s="192">
        <f t="shared" ref="S3:S8" ca="1" si="1">R3/(365)</f>
        <v>0.45753424657534247</v>
      </c>
      <c r="T3" s="58"/>
      <c r="U3" s="53"/>
      <c r="V3" s="42"/>
      <c r="W3" s="42"/>
      <c r="X3" s="54"/>
      <c r="Y3" s="55"/>
      <c r="Z3" s="56"/>
      <c r="AA3" s="54"/>
      <c r="AB3" s="57"/>
    </row>
    <row r="4" spans="1:28">
      <c r="A4" s="44" t="s">
        <v>24</v>
      </c>
      <c r="B4" s="6" t="s">
        <v>483</v>
      </c>
      <c r="C4" s="44" t="s">
        <v>1164</v>
      </c>
      <c r="D4" s="6" t="s">
        <v>1163</v>
      </c>
      <c r="E4" s="45" t="s">
        <v>1165</v>
      </c>
      <c r="F4" s="45" t="s">
        <v>1166</v>
      </c>
      <c r="G4" s="46" t="s">
        <v>949</v>
      </c>
      <c r="H4" s="47" t="s">
        <v>1173</v>
      </c>
      <c r="I4" s="47" t="s">
        <v>1174</v>
      </c>
      <c r="J4" s="47"/>
      <c r="K4" s="47"/>
      <c r="L4" s="6" t="s">
        <v>937</v>
      </c>
      <c r="M4" s="410">
        <v>42137</v>
      </c>
      <c r="N4" s="410">
        <v>42137</v>
      </c>
      <c r="O4" s="49">
        <v>8</v>
      </c>
      <c r="P4" s="50" t="s">
        <v>954</v>
      </c>
      <c r="Q4" s="387" t="str">
        <f t="shared" ca="1" si="0"/>
        <v>More than a Year</v>
      </c>
      <c r="R4" s="191">
        <f t="shared" ref="R4:R8" ca="1" si="2">DAYS360(TODAY(),M4)</f>
        <v>466</v>
      </c>
      <c r="S4" s="192">
        <f t="shared" ca="1" si="1"/>
        <v>1.2767123287671234</v>
      </c>
      <c r="T4" s="58"/>
      <c r="U4" s="53"/>
      <c r="V4" s="42"/>
      <c r="W4" s="42"/>
      <c r="X4" s="54"/>
      <c r="Y4" s="55"/>
      <c r="Z4" s="56"/>
      <c r="AA4" s="54"/>
      <c r="AB4" s="57"/>
    </row>
    <row r="5" spans="1:28">
      <c r="A5" s="44" t="s">
        <v>24</v>
      </c>
      <c r="B5" s="6" t="s">
        <v>483</v>
      </c>
      <c r="C5" s="44" t="s">
        <v>964</v>
      </c>
      <c r="D5" s="6" t="s">
        <v>1208</v>
      </c>
      <c r="E5" s="46" t="s">
        <v>965</v>
      </c>
      <c r="F5" s="46" t="s">
        <v>966</v>
      </c>
      <c r="G5" s="46" t="s">
        <v>967</v>
      </c>
      <c r="H5" s="47" t="s">
        <v>968</v>
      </c>
      <c r="I5" s="47" t="s">
        <v>969</v>
      </c>
      <c r="J5" s="46"/>
      <c r="K5" s="46">
        <v>4</v>
      </c>
      <c r="L5" s="6" t="s">
        <v>838</v>
      </c>
      <c r="M5" s="410" t="s">
        <v>963</v>
      </c>
      <c r="N5" s="410">
        <v>41834</v>
      </c>
      <c r="O5" s="49">
        <v>30.340890884399414</v>
      </c>
      <c r="P5" s="44" t="s">
        <v>970</v>
      </c>
      <c r="Q5" s="387" t="str">
        <f t="shared" ca="1" si="0"/>
        <v>Less Than a Year</v>
      </c>
      <c r="R5" s="388">
        <f ca="1">DAYS360(TODAY(),N5)</f>
        <v>167</v>
      </c>
      <c r="S5" s="192">
        <f t="shared" ca="1" si="1"/>
        <v>0.45753424657534247</v>
      </c>
      <c r="T5" s="52"/>
      <c r="U5" s="51"/>
      <c r="V5" s="42"/>
      <c r="W5" s="42"/>
      <c r="X5" s="59"/>
      <c r="Y5" s="57"/>
      <c r="Z5" s="56"/>
      <c r="AA5" s="42"/>
      <c r="AB5" s="60"/>
    </row>
    <row r="6" spans="1:28">
      <c r="A6" s="6" t="s">
        <v>62</v>
      </c>
      <c r="B6" s="6" t="s">
        <v>547</v>
      </c>
      <c r="C6" s="50" t="s">
        <v>971</v>
      </c>
      <c r="D6" s="6" t="s">
        <v>1209</v>
      </c>
      <c r="E6" s="45" t="s">
        <v>972</v>
      </c>
      <c r="F6" s="45" t="s">
        <v>973</v>
      </c>
      <c r="G6" s="46" t="s">
        <v>974</v>
      </c>
      <c r="H6" s="47" t="s">
        <v>975</v>
      </c>
      <c r="I6" s="47" t="s">
        <v>976</v>
      </c>
      <c r="J6" s="47" t="s">
        <v>977</v>
      </c>
      <c r="K6" s="47" t="s">
        <v>978</v>
      </c>
      <c r="L6" s="6" t="s">
        <v>937</v>
      </c>
      <c r="M6" s="410" t="s">
        <v>979</v>
      </c>
      <c r="N6" s="410">
        <v>41819</v>
      </c>
      <c r="O6" s="49">
        <v>11.268803596496582</v>
      </c>
      <c r="P6" s="50" t="s">
        <v>954</v>
      </c>
      <c r="Q6" s="387" t="str">
        <f t="shared" ca="1" si="0"/>
        <v>Less Than a Year</v>
      </c>
      <c r="R6" s="388">
        <f t="shared" ref="R6:R7" ca="1" si="3">DAYS360(TODAY(),N6)</f>
        <v>152</v>
      </c>
      <c r="S6" s="192">
        <f t="shared" ca="1" si="1"/>
        <v>0.41643835616438357</v>
      </c>
      <c r="T6" s="52"/>
      <c r="U6" s="51"/>
      <c r="V6" s="42"/>
      <c r="W6" s="42"/>
      <c r="X6" s="55"/>
      <c r="Y6" s="55"/>
      <c r="Z6" s="56"/>
      <c r="AA6" s="54"/>
      <c r="AB6" s="57"/>
    </row>
    <row r="7" spans="1:28">
      <c r="A7" s="6" t="s">
        <v>62</v>
      </c>
      <c r="B7" s="6" t="s">
        <v>547</v>
      </c>
      <c r="C7" s="44" t="s">
        <v>980</v>
      </c>
      <c r="D7" s="6" t="s">
        <v>1210</v>
      </c>
      <c r="E7" s="45" t="s">
        <v>981</v>
      </c>
      <c r="F7" s="45" t="s">
        <v>982</v>
      </c>
      <c r="G7" s="46" t="s">
        <v>974</v>
      </c>
      <c r="H7" s="47" t="s">
        <v>983</v>
      </c>
      <c r="I7" s="47" t="s">
        <v>984</v>
      </c>
      <c r="J7" s="47" t="s">
        <v>985</v>
      </c>
      <c r="K7" s="47" t="s">
        <v>986</v>
      </c>
      <c r="L7" s="6" t="s">
        <v>937</v>
      </c>
      <c r="M7" s="410" t="s">
        <v>979</v>
      </c>
      <c r="N7" s="410">
        <v>41819</v>
      </c>
      <c r="O7" s="49">
        <v>11.268803596496582</v>
      </c>
      <c r="P7" s="50" t="s">
        <v>954</v>
      </c>
      <c r="Q7" s="387" t="str">
        <f t="shared" ca="1" si="0"/>
        <v>Less Than a Year</v>
      </c>
      <c r="R7" s="388">
        <f t="shared" ca="1" si="3"/>
        <v>152</v>
      </c>
      <c r="S7" s="192">
        <f t="shared" ca="1" si="1"/>
        <v>0.41643835616438357</v>
      </c>
      <c r="T7" s="52"/>
      <c r="U7" s="51"/>
      <c r="V7" s="42"/>
      <c r="W7" s="42"/>
      <c r="X7" s="54"/>
      <c r="Y7" s="55"/>
      <c r="Z7" s="56"/>
      <c r="AA7" s="54"/>
      <c r="AB7" s="57"/>
    </row>
    <row r="8" spans="1:28">
      <c r="A8" s="6" t="s">
        <v>62</v>
      </c>
      <c r="B8" s="6" t="s">
        <v>547</v>
      </c>
      <c r="C8" s="44" t="s">
        <v>1168</v>
      </c>
      <c r="D8" s="6" t="s">
        <v>1167</v>
      </c>
      <c r="E8" s="45" t="s">
        <v>1169</v>
      </c>
      <c r="F8" s="45" t="s">
        <v>1170</v>
      </c>
      <c r="G8" s="46" t="s">
        <v>974</v>
      </c>
      <c r="H8" s="47" t="s">
        <v>1171</v>
      </c>
      <c r="I8" s="47" t="s">
        <v>1172</v>
      </c>
      <c r="J8" s="47"/>
      <c r="K8" s="47"/>
      <c r="L8" s="6" t="s">
        <v>937</v>
      </c>
      <c r="M8" s="410">
        <v>42137</v>
      </c>
      <c r="N8" s="410">
        <v>42137</v>
      </c>
      <c r="O8" s="49">
        <v>8</v>
      </c>
      <c r="P8" s="50" t="s">
        <v>954</v>
      </c>
      <c r="Q8" s="387" t="str">
        <f t="shared" ca="1" si="0"/>
        <v>More than a Year</v>
      </c>
      <c r="R8" s="191">
        <f t="shared" ca="1" si="2"/>
        <v>466</v>
      </c>
      <c r="S8" s="192">
        <f t="shared" ca="1" si="1"/>
        <v>1.2767123287671234</v>
      </c>
      <c r="T8" s="52"/>
      <c r="U8" s="51"/>
      <c r="V8" s="42"/>
      <c r="W8" s="42"/>
      <c r="X8" s="54"/>
      <c r="Y8" s="55"/>
      <c r="Z8" s="56"/>
      <c r="AA8" s="54"/>
      <c r="AB8" s="57"/>
    </row>
    <row r="16" spans="1:28">
      <c r="C16" s="2" t="s">
        <v>805</v>
      </c>
    </row>
    <row r="25" spans="5:5">
      <c r="E25" s="2" t="s">
        <v>1580</v>
      </c>
    </row>
  </sheetData>
  <conditionalFormatting sqref="Q1:Q2">
    <cfRule type="containsText" dxfId="216" priority="32" operator="containsText" text="Expired">
      <formula>NOT(ISERROR(SEARCH("Expired",Q1)))</formula>
    </cfRule>
    <cfRule type="containsText" dxfId="215" priority="33" operator="containsText" text="more">
      <formula>NOT(ISERROR(SEARCH("more",Q1)))</formula>
    </cfRule>
    <cfRule type="containsText" dxfId="214" priority="34" operator="containsText" text="Less">
      <formula>NOT(ISERROR(SEARCH("Less",Q1)))</formula>
    </cfRule>
  </conditionalFormatting>
  <conditionalFormatting sqref="R2 R4 R8">
    <cfRule type="cellIs" dxfId="213" priority="28" operator="greaterThan">
      <formula>365</formula>
    </cfRule>
    <cfRule type="cellIs" dxfId="212" priority="29" operator="lessThan">
      <formula>0</formula>
    </cfRule>
    <cfRule type="cellIs" dxfId="211" priority="30" operator="lessThan">
      <formula>365</formula>
    </cfRule>
    <cfRule type="cellIs" dxfId="210" priority="31" operator="lessThan">
      <formula>0</formula>
    </cfRule>
  </conditionalFormatting>
  <conditionalFormatting sqref="S2:S8">
    <cfRule type="cellIs" dxfId="209" priority="25" operator="between">
      <formula>0</formula>
      <formula>1</formula>
    </cfRule>
    <cfRule type="cellIs" dxfId="208" priority="26" operator="greaterThan">
      <formula>1</formula>
    </cfRule>
    <cfRule type="cellIs" dxfId="207" priority="27" operator="lessThanOrEqual">
      <formula>0</formula>
    </cfRule>
  </conditionalFormatting>
  <conditionalFormatting sqref="Q3:Q8">
    <cfRule type="containsText" dxfId="206" priority="1" operator="containsText" text="Expired">
      <formula>NOT(ISERROR(SEARCH("Expired",Q3)))</formula>
    </cfRule>
    <cfRule type="containsText" dxfId="205" priority="2" operator="containsText" text="more">
      <formula>NOT(ISERROR(SEARCH("more",Q3)))</formula>
    </cfRule>
    <cfRule type="containsText" dxfId="204" priority="3" operator="containsText" text="Less">
      <formula>NOT(ISERROR(SEARCH("Less",Q3)))</formula>
    </cfRule>
  </conditionalFormatting>
  <conditionalFormatting sqref="R3">
    <cfRule type="cellIs" dxfId="203" priority="18" operator="greaterThan">
      <formula>365</formula>
    </cfRule>
    <cfRule type="cellIs" dxfId="202" priority="19" operator="lessThan">
      <formula>0</formula>
    </cfRule>
    <cfRule type="cellIs" dxfId="201" priority="20" operator="lessThan">
      <formula>365</formula>
    </cfRule>
    <cfRule type="cellIs" dxfId="200" priority="21" operator="lessThan">
      <formula>0</formula>
    </cfRule>
  </conditionalFormatting>
  <conditionalFormatting sqref="R5">
    <cfRule type="cellIs" dxfId="199" priority="11" operator="greaterThan">
      <formula>365</formula>
    </cfRule>
    <cfRule type="cellIs" dxfId="198" priority="12" operator="lessThan">
      <formula>0</formula>
    </cfRule>
    <cfRule type="cellIs" dxfId="197" priority="13" operator="lessThan">
      <formula>365</formula>
    </cfRule>
    <cfRule type="cellIs" dxfId="196" priority="14" operator="lessThan">
      <formula>0</formula>
    </cfRule>
  </conditionalFormatting>
  <conditionalFormatting sqref="R6:R7">
    <cfRule type="cellIs" dxfId="195" priority="4" operator="greaterThan">
      <formula>365</formula>
    </cfRule>
    <cfRule type="cellIs" dxfId="194" priority="5" operator="lessThan">
      <formula>0</formula>
    </cfRule>
    <cfRule type="cellIs" dxfId="193" priority="6" operator="lessThan">
      <formula>365</formula>
    </cfRule>
    <cfRule type="cellIs" dxfId="192" priority="7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X25"/>
  <sheetViews>
    <sheetView topLeftCell="F1" workbookViewId="0">
      <selection activeCell="F1" sqref="A1:XFD5"/>
    </sheetView>
  </sheetViews>
  <sheetFormatPr defaultRowHeight="15"/>
  <cols>
    <col min="3" max="3" width="13.140625" bestFit="1" customWidth="1"/>
    <col min="4" max="4" width="13.28515625" bestFit="1" customWidth="1"/>
    <col min="5" max="6" width="11.7109375" bestFit="1" customWidth="1"/>
    <col min="7" max="7" width="10.28515625" bestFit="1" customWidth="1"/>
    <col min="9" max="9" width="9.28515625" bestFit="1" customWidth="1"/>
    <col min="11" max="11" width="7" bestFit="1" customWidth="1"/>
    <col min="12" max="12" width="12.140625" bestFit="1" customWidth="1"/>
    <col min="13" max="13" width="14.85546875" bestFit="1" customWidth="1"/>
  </cols>
  <sheetData>
    <row r="1" spans="1:24" s="2" customFormat="1" ht="36">
      <c r="A1" s="40" t="s">
        <v>0</v>
      </c>
      <c r="B1" s="40" t="s">
        <v>4</v>
      </c>
      <c r="C1" s="40" t="s">
        <v>592</v>
      </c>
      <c r="D1" s="40" t="s">
        <v>824</v>
      </c>
      <c r="E1" s="40" t="s">
        <v>822</v>
      </c>
      <c r="F1" s="40" t="s">
        <v>823</v>
      </c>
      <c r="G1" s="41" t="s">
        <v>825</v>
      </c>
      <c r="H1" s="40" t="s">
        <v>492</v>
      </c>
      <c r="I1" s="41" t="s">
        <v>495</v>
      </c>
      <c r="J1" s="40" t="s">
        <v>497</v>
      </c>
      <c r="K1" s="41" t="s">
        <v>716</v>
      </c>
      <c r="L1" s="41" t="s">
        <v>827</v>
      </c>
      <c r="M1" s="186" t="s">
        <v>1262</v>
      </c>
      <c r="N1" s="188" t="s">
        <v>1263</v>
      </c>
      <c r="O1" s="189" t="s">
        <v>1264</v>
      </c>
      <c r="P1" s="43"/>
      <c r="Q1" s="42"/>
      <c r="R1" s="42"/>
      <c r="S1" s="42"/>
      <c r="T1" s="42"/>
      <c r="U1" s="42"/>
      <c r="V1" s="42"/>
      <c r="W1" s="42"/>
      <c r="X1" s="42"/>
    </row>
    <row r="2" spans="1:24" s="2" customFormat="1" ht="12">
      <c r="A2" s="44" t="s">
        <v>24</v>
      </c>
      <c r="B2" s="6" t="s">
        <v>483</v>
      </c>
      <c r="C2" s="44" t="s">
        <v>1360</v>
      </c>
      <c r="D2" s="6" t="s">
        <v>1357</v>
      </c>
      <c r="E2" s="45" t="s">
        <v>1373</v>
      </c>
      <c r="F2" s="45" t="s">
        <v>1374</v>
      </c>
      <c r="G2" s="46" t="s">
        <v>1386</v>
      </c>
      <c r="H2" s="6" t="s">
        <v>1353</v>
      </c>
      <c r="I2" s="48">
        <v>42553</v>
      </c>
      <c r="J2" s="48">
        <v>42553</v>
      </c>
      <c r="K2" s="49">
        <v>840</v>
      </c>
      <c r="L2" s="50" t="s">
        <v>1380</v>
      </c>
      <c r="M2" s="264" t="str">
        <f ca="1">IF(DAYS360(TODAY(),$I2)&lt;=0,"Expired",IF(TODAY()+365&lt;=$I2,"More than a Year","Less Than a Year"))</f>
        <v>More than a Year</v>
      </c>
      <c r="N2" s="263">
        <f ca="1">DAYS360(TODAY(),I2)</f>
        <v>875</v>
      </c>
      <c r="O2" s="265">
        <f ca="1">N2/(365)</f>
        <v>2.3972602739726026</v>
      </c>
      <c r="P2" s="52"/>
      <c r="Q2" s="53"/>
      <c r="R2" s="42"/>
      <c r="S2" s="42"/>
      <c r="T2" s="54"/>
      <c r="U2" s="55"/>
      <c r="V2" s="56"/>
      <c r="W2" s="54"/>
      <c r="X2" s="57"/>
    </row>
    <row r="3" spans="1:24" s="2" customFormat="1" ht="12">
      <c r="A3" s="44" t="s">
        <v>24</v>
      </c>
      <c r="B3" s="6" t="s">
        <v>483</v>
      </c>
      <c r="C3" s="44" t="s">
        <v>1359</v>
      </c>
      <c r="D3" s="6" t="s">
        <v>1358</v>
      </c>
      <c r="E3" s="45" t="s">
        <v>1375</v>
      </c>
      <c r="F3" s="45" t="s">
        <v>1376</v>
      </c>
      <c r="G3" s="46" t="s">
        <v>1387</v>
      </c>
      <c r="H3" s="6" t="s">
        <v>1353</v>
      </c>
      <c r="I3" s="48">
        <v>42553</v>
      </c>
      <c r="J3" s="48">
        <v>42553</v>
      </c>
      <c r="K3" s="49">
        <v>840</v>
      </c>
      <c r="L3" s="50" t="s">
        <v>1380</v>
      </c>
      <c r="M3" s="264" t="str">
        <f ca="1">IF(DAYS360(TODAY(),$I3)&lt;=0,"Expired",IF(TODAY()+365&lt;=$I3,"More than a Year","Less Than a Year"))</f>
        <v>More than a Year</v>
      </c>
      <c r="N3" s="263">
        <f ca="1">DAYS360(TODAY(),I3)</f>
        <v>875</v>
      </c>
      <c r="O3" s="265">
        <f ca="1">N3/(365)</f>
        <v>2.3972602739726026</v>
      </c>
      <c r="P3" s="52"/>
      <c r="Q3" s="53"/>
      <c r="R3" s="42"/>
      <c r="S3" s="42"/>
      <c r="T3" s="54"/>
      <c r="U3" s="55"/>
      <c r="V3" s="56"/>
      <c r="W3" s="54"/>
      <c r="X3" s="57"/>
    </row>
    <row r="4" spans="1:24" s="2" customFormat="1" ht="12">
      <c r="A4" s="44" t="s">
        <v>62</v>
      </c>
      <c r="B4" s="6" t="s">
        <v>547</v>
      </c>
      <c r="C4" s="44" t="s">
        <v>1354</v>
      </c>
      <c r="D4" s="6" t="s">
        <v>1356</v>
      </c>
      <c r="E4" s="45" t="s">
        <v>1377</v>
      </c>
      <c r="F4" s="45" t="s">
        <v>1378</v>
      </c>
      <c r="G4" s="46" t="s">
        <v>1384</v>
      </c>
      <c r="H4" s="6" t="s">
        <v>1353</v>
      </c>
      <c r="I4" s="48">
        <v>42510</v>
      </c>
      <c r="J4" s="48">
        <v>42510</v>
      </c>
      <c r="K4" s="49">
        <v>528</v>
      </c>
      <c r="L4" s="50" t="s">
        <v>1380</v>
      </c>
      <c r="M4" s="264" t="str">
        <f ca="1">IF(DAYS360(TODAY(),$I4)&lt;=0,"Expired",IF(TODAY()+365&lt;=$I4,"More than a Year","Less Than a Year"))</f>
        <v>More than a Year</v>
      </c>
      <c r="N4" s="263">
        <f ca="1">DAYS360(TODAY(),I4)</f>
        <v>833</v>
      </c>
      <c r="O4" s="265">
        <f ca="1">N4/(365)</f>
        <v>2.2821917808219179</v>
      </c>
      <c r="P4" s="52"/>
      <c r="Q4" s="53"/>
      <c r="R4" s="42"/>
      <c r="S4" s="42"/>
      <c r="T4" s="54"/>
      <c r="U4" s="55"/>
      <c r="V4" s="56"/>
      <c r="W4" s="54"/>
      <c r="X4" s="57"/>
    </row>
    <row r="5" spans="1:24" s="2" customFormat="1" ht="12">
      <c r="A5" s="44" t="s">
        <v>62</v>
      </c>
      <c r="B5" s="6" t="s">
        <v>547</v>
      </c>
      <c r="C5" s="44" t="s">
        <v>1371</v>
      </c>
      <c r="D5" s="6" t="s">
        <v>1355</v>
      </c>
      <c r="E5" s="45" t="s">
        <v>1372</v>
      </c>
      <c r="F5" s="45" t="s">
        <v>1379</v>
      </c>
      <c r="G5" s="46" t="s">
        <v>1385</v>
      </c>
      <c r="H5" s="6" t="s">
        <v>1353</v>
      </c>
      <c r="I5" s="48">
        <v>42510</v>
      </c>
      <c r="J5" s="48">
        <v>42510</v>
      </c>
      <c r="K5" s="49">
        <v>4</v>
      </c>
      <c r="L5" s="50" t="s">
        <v>1380</v>
      </c>
      <c r="M5" s="264" t="str">
        <f ca="1">IF(DAYS360(TODAY(),$I5)&lt;=0,"Expired",IF(TODAY()+365&lt;=$I5,"More than a Year","Less Than a Year"))</f>
        <v>More than a Year</v>
      </c>
      <c r="N5" s="263">
        <f ca="1">DAYS360(TODAY(),I5)</f>
        <v>833</v>
      </c>
      <c r="O5" s="265">
        <f ca="1">N5/(365)</f>
        <v>2.2821917808219179</v>
      </c>
      <c r="P5" s="52"/>
      <c r="Q5" s="53"/>
      <c r="R5" s="42"/>
      <c r="S5" s="42"/>
      <c r="T5" s="54"/>
      <c r="U5" s="55"/>
      <c r="V5" s="56"/>
      <c r="W5" s="54"/>
      <c r="X5" s="57"/>
    </row>
    <row r="16" spans="1:24">
      <c r="C16" t="s">
        <v>805</v>
      </c>
    </row>
    <row r="25" spans="5:5">
      <c r="E25" t="s">
        <v>1580</v>
      </c>
    </row>
  </sheetData>
  <conditionalFormatting sqref="M1:M2">
    <cfRule type="containsText" dxfId="191" priority="38" operator="containsText" text="Expired">
      <formula>NOT(ISERROR(SEARCH("Expired",M1)))</formula>
    </cfRule>
    <cfRule type="containsText" dxfId="190" priority="39" operator="containsText" text="more">
      <formula>NOT(ISERROR(SEARCH("more",M1)))</formula>
    </cfRule>
    <cfRule type="containsText" dxfId="189" priority="40" operator="containsText" text="Less">
      <formula>NOT(ISERROR(SEARCH("Less",M1)))</formula>
    </cfRule>
  </conditionalFormatting>
  <conditionalFormatting sqref="N2">
    <cfRule type="cellIs" dxfId="188" priority="34" operator="greaterThan">
      <formula>365</formula>
    </cfRule>
    <cfRule type="cellIs" dxfId="187" priority="35" operator="lessThan">
      <formula>0</formula>
    </cfRule>
    <cfRule type="cellIs" dxfId="186" priority="36" operator="lessThan">
      <formula>365</formula>
    </cfRule>
    <cfRule type="cellIs" dxfId="185" priority="37" operator="lessThan">
      <formula>0</formula>
    </cfRule>
  </conditionalFormatting>
  <conditionalFormatting sqref="O2">
    <cfRule type="cellIs" dxfId="184" priority="31" operator="between">
      <formula>0</formula>
      <formula>1</formula>
    </cfRule>
    <cfRule type="cellIs" dxfId="183" priority="32" operator="greaterThan">
      <formula>1</formula>
    </cfRule>
    <cfRule type="cellIs" dxfId="182" priority="33" operator="lessThanOrEqual">
      <formula>0</formula>
    </cfRule>
  </conditionalFormatting>
  <conditionalFormatting sqref="M3">
    <cfRule type="containsText" dxfId="181" priority="28" operator="containsText" text="Expired">
      <formula>NOT(ISERROR(SEARCH("Expired",M3)))</formula>
    </cfRule>
    <cfRule type="containsText" dxfId="180" priority="29" operator="containsText" text="more">
      <formula>NOT(ISERROR(SEARCH("more",M3)))</formula>
    </cfRule>
    <cfRule type="containsText" dxfId="179" priority="30" operator="containsText" text="Less">
      <formula>NOT(ISERROR(SEARCH("Less",M3)))</formula>
    </cfRule>
  </conditionalFormatting>
  <conditionalFormatting sqref="N3">
    <cfRule type="cellIs" dxfId="178" priority="24" operator="greaterThan">
      <formula>365</formula>
    </cfRule>
    <cfRule type="cellIs" dxfId="177" priority="25" operator="lessThan">
      <formula>0</formula>
    </cfRule>
    <cfRule type="cellIs" dxfId="176" priority="26" operator="lessThan">
      <formula>365</formula>
    </cfRule>
    <cfRule type="cellIs" dxfId="175" priority="27" operator="lessThan">
      <formula>0</formula>
    </cfRule>
  </conditionalFormatting>
  <conditionalFormatting sqref="O3">
    <cfRule type="cellIs" dxfId="174" priority="21" operator="between">
      <formula>0</formula>
      <formula>1</formula>
    </cfRule>
    <cfRule type="cellIs" dxfId="173" priority="22" operator="greaterThan">
      <formula>1</formula>
    </cfRule>
    <cfRule type="cellIs" dxfId="172" priority="23" operator="lessThanOrEqual">
      <formula>0</formula>
    </cfRule>
  </conditionalFormatting>
  <conditionalFormatting sqref="M4">
    <cfRule type="containsText" dxfId="171" priority="18" operator="containsText" text="Expired">
      <formula>NOT(ISERROR(SEARCH("Expired",M4)))</formula>
    </cfRule>
    <cfRule type="containsText" dxfId="170" priority="19" operator="containsText" text="more">
      <formula>NOT(ISERROR(SEARCH("more",M4)))</formula>
    </cfRule>
    <cfRule type="containsText" dxfId="169" priority="20" operator="containsText" text="Less">
      <formula>NOT(ISERROR(SEARCH("Less",M4)))</formula>
    </cfRule>
  </conditionalFormatting>
  <conditionalFormatting sqref="N4">
    <cfRule type="cellIs" dxfId="168" priority="14" operator="greaterThan">
      <formula>365</formula>
    </cfRule>
    <cfRule type="cellIs" dxfId="167" priority="15" operator="lessThan">
      <formula>0</formula>
    </cfRule>
    <cfRule type="cellIs" dxfId="166" priority="16" operator="lessThan">
      <formula>365</formula>
    </cfRule>
    <cfRule type="cellIs" dxfId="165" priority="17" operator="lessThan">
      <formula>0</formula>
    </cfRule>
  </conditionalFormatting>
  <conditionalFormatting sqref="O4">
    <cfRule type="cellIs" dxfId="164" priority="11" operator="between">
      <formula>0</formula>
      <formula>1</formula>
    </cfRule>
    <cfRule type="cellIs" dxfId="163" priority="12" operator="greaterThan">
      <formula>1</formula>
    </cfRule>
    <cfRule type="cellIs" dxfId="162" priority="13" operator="lessThanOrEqual">
      <formula>0</formula>
    </cfRule>
  </conditionalFormatting>
  <conditionalFormatting sqref="M5">
    <cfRule type="containsText" dxfId="161" priority="8" operator="containsText" text="Expired">
      <formula>NOT(ISERROR(SEARCH("Expired",M5)))</formula>
    </cfRule>
    <cfRule type="containsText" dxfId="160" priority="9" operator="containsText" text="more">
      <formula>NOT(ISERROR(SEARCH("more",M5)))</formula>
    </cfRule>
    <cfRule type="containsText" dxfId="159" priority="10" operator="containsText" text="Less">
      <formula>NOT(ISERROR(SEARCH("Less",M5)))</formula>
    </cfRule>
  </conditionalFormatting>
  <conditionalFormatting sqref="N5">
    <cfRule type="cellIs" dxfId="158" priority="4" operator="greaterThan">
      <formula>365</formula>
    </cfRule>
    <cfRule type="cellIs" dxfId="157" priority="5" operator="lessThan">
      <formula>0</formula>
    </cfRule>
    <cfRule type="cellIs" dxfId="156" priority="6" operator="lessThan">
      <formula>365</formula>
    </cfRule>
    <cfRule type="cellIs" dxfId="155" priority="7" operator="lessThan">
      <formula>0</formula>
    </cfRule>
  </conditionalFormatting>
  <conditionalFormatting sqref="O5">
    <cfRule type="cellIs" dxfId="154" priority="1" operator="between">
      <formula>0</formula>
      <formula>1</formula>
    </cfRule>
    <cfRule type="cellIs" dxfId="153" priority="2" operator="greaterThan">
      <formula>1</formula>
    </cfRule>
    <cfRule type="cellIs" dxfId="152" priority="3" operator="lessThanOrEqual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29"/>
  <sheetViews>
    <sheetView workbookViewId="0">
      <selection sqref="A1:XFD5"/>
    </sheetView>
  </sheetViews>
  <sheetFormatPr defaultColWidth="9" defaultRowHeight="12"/>
  <cols>
    <col min="1" max="2" width="9" style="2"/>
    <col min="3" max="3" width="17.28515625" style="2" bestFit="1" customWidth="1"/>
    <col min="4" max="5" width="13.85546875" style="2" bestFit="1" customWidth="1"/>
    <col min="6" max="7" width="9" style="2"/>
    <col min="8" max="8" width="11.42578125" style="2" bestFit="1" customWidth="1"/>
    <col min="9" max="9" width="13.85546875" style="2" bestFit="1" customWidth="1"/>
    <col min="10" max="10" width="9" style="2"/>
    <col min="11" max="11" width="8.42578125" style="2" bestFit="1" customWidth="1"/>
    <col min="12" max="12" width="14.85546875" style="2" bestFit="1" customWidth="1"/>
    <col min="13" max="13" width="12.5703125" style="2" bestFit="1" customWidth="1"/>
    <col min="14" max="14" width="12.85546875" style="2" bestFit="1" customWidth="1"/>
    <col min="15" max="16384" width="9" style="2"/>
  </cols>
  <sheetData>
    <row r="1" spans="1:15" s="227" customFormat="1" ht="36">
      <c r="A1" s="237" t="s">
        <v>707</v>
      </c>
      <c r="B1" s="237" t="s">
        <v>492</v>
      </c>
      <c r="C1" s="236" t="s">
        <v>592</v>
      </c>
      <c r="D1" s="236" t="s">
        <v>822</v>
      </c>
      <c r="E1" s="236" t="s">
        <v>823</v>
      </c>
      <c r="F1" s="238" t="s">
        <v>825</v>
      </c>
      <c r="G1" s="236" t="s">
        <v>7</v>
      </c>
      <c r="H1" s="238" t="s">
        <v>495</v>
      </c>
      <c r="I1" s="238" t="s">
        <v>827</v>
      </c>
      <c r="J1" s="239" t="s">
        <v>828</v>
      </c>
      <c r="K1" s="239" t="s">
        <v>496</v>
      </c>
      <c r="L1" s="186" t="s">
        <v>1262</v>
      </c>
      <c r="M1" s="188" t="s">
        <v>1263</v>
      </c>
      <c r="N1" s="189" t="s">
        <v>1264</v>
      </c>
      <c r="O1" s="240"/>
    </row>
    <row r="2" spans="1:15" ht="15.95" customHeight="1">
      <c r="A2" s="318" t="s">
        <v>938</v>
      </c>
      <c r="B2" s="319" t="s">
        <v>848</v>
      </c>
      <c r="C2" s="320" t="s">
        <v>939</v>
      </c>
      <c r="D2" s="321" t="s">
        <v>940</v>
      </c>
      <c r="E2" s="321" t="s">
        <v>941</v>
      </c>
      <c r="F2" s="322"/>
      <c r="G2" s="323" t="s">
        <v>498</v>
      </c>
      <c r="H2" s="324">
        <v>41840</v>
      </c>
      <c r="I2" s="319" t="s">
        <v>1614</v>
      </c>
      <c r="J2" s="325">
        <v>40379</v>
      </c>
      <c r="K2" s="325" t="s">
        <v>1026</v>
      </c>
      <c r="L2" s="233" t="str">
        <f ca="1">IF(DAYS360(TODAY(),$H2)&lt;=0,"Expired",IF(TODAY()+365&lt;=$H2,"More than a Year","Less Than a Year"))</f>
        <v>Less Than a Year</v>
      </c>
      <c r="M2" s="234">
        <f t="shared" ref="M2:M3" ca="1" si="0">DAYS360(TODAY(),H2)</f>
        <v>173</v>
      </c>
      <c r="N2" s="235">
        <f t="shared" ref="N2:N3" ca="1" si="1">M2/(365)</f>
        <v>0.47397260273972602</v>
      </c>
      <c r="O2" s="36"/>
    </row>
    <row r="3" spans="1:15" ht="15.95" customHeight="1">
      <c r="A3" s="326" t="s">
        <v>938</v>
      </c>
      <c r="B3" s="327" t="s">
        <v>848</v>
      </c>
      <c r="C3" s="328" t="s">
        <v>942</v>
      </c>
      <c r="D3" s="329" t="s">
        <v>943</v>
      </c>
      <c r="E3" s="329" t="s">
        <v>944</v>
      </c>
      <c r="F3" s="330"/>
      <c r="G3" s="331" t="s">
        <v>498</v>
      </c>
      <c r="H3" s="324">
        <v>41840</v>
      </c>
      <c r="I3" s="327" t="s">
        <v>1614</v>
      </c>
      <c r="J3" s="332">
        <v>40379</v>
      </c>
      <c r="K3" s="332" t="s">
        <v>1026</v>
      </c>
      <c r="L3" s="233" t="str">
        <f ca="1">IF(DAYS360(TODAY(),$H3)&lt;=0,"Expired",IF(TODAY()+365&lt;=$H3,"More than a Year","Less Than a Year"))</f>
        <v>Less Than a Year</v>
      </c>
      <c r="M3" s="234">
        <f t="shared" ca="1" si="0"/>
        <v>173</v>
      </c>
      <c r="N3" s="235">
        <f t="shared" ca="1" si="1"/>
        <v>0.47397260273972602</v>
      </c>
      <c r="O3" s="36"/>
    </row>
    <row r="4" spans="1:15" ht="15.95" customHeight="1">
      <c r="A4" s="326" t="s">
        <v>938</v>
      </c>
      <c r="B4" s="327" t="s">
        <v>848</v>
      </c>
      <c r="C4" s="336" t="s">
        <v>1320</v>
      </c>
      <c r="D4" s="338" t="s">
        <v>1322</v>
      </c>
      <c r="E4" s="339" t="s">
        <v>1323</v>
      </c>
      <c r="F4" s="337"/>
      <c r="G4" s="331" t="s">
        <v>498</v>
      </c>
      <c r="H4" s="333">
        <v>41985</v>
      </c>
      <c r="I4" s="327" t="s">
        <v>1614</v>
      </c>
      <c r="J4" s="332">
        <v>40890</v>
      </c>
      <c r="K4" s="332" t="s">
        <v>1026</v>
      </c>
      <c r="L4" s="233" t="str">
        <f ca="1">IF(DAYS360(TODAY(),$H4)&lt;=0,"Expired",IF(TODAY()+365&lt;=$H4,"More than a Year","Less Than a Year"))</f>
        <v>Less Than a Year</v>
      </c>
      <c r="M4" s="234">
        <f t="shared" ref="M4:M5" ca="1" si="2">DAYS360(TODAY(),H4)</f>
        <v>315</v>
      </c>
      <c r="N4" s="235">
        <f t="shared" ref="N4:N5" ca="1" si="3">M4/(365)</f>
        <v>0.86301369863013699</v>
      </c>
    </row>
    <row r="5" spans="1:15" ht="15.95" customHeight="1">
      <c r="A5" s="326" t="s">
        <v>938</v>
      </c>
      <c r="B5" s="327" t="s">
        <v>848</v>
      </c>
      <c r="C5" s="335" t="s">
        <v>1321</v>
      </c>
      <c r="D5" s="334" t="s">
        <v>1324</v>
      </c>
      <c r="E5" s="339" t="s">
        <v>1325</v>
      </c>
      <c r="F5" s="337"/>
      <c r="G5" s="331" t="s">
        <v>498</v>
      </c>
      <c r="H5" s="333">
        <v>41985</v>
      </c>
      <c r="I5" s="327" t="s">
        <v>1614</v>
      </c>
      <c r="J5" s="332">
        <v>40890</v>
      </c>
      <c r="K5" s="332">
        <v>4</v>
      </c>
      <c r="L5" s="233" t="str">
        <f ca="1">IF(DAYS360(TODAY(),$H5)&lt;=0,"Expired",IF(TODAY()+365&lt;=$H5,"More than a Year","Less Than a Year"))</f>
        <v>Less Than a Year</v>
      </c>
      <c r="M5" s="234">
        <f t="shared" ca="1" si="2"/>
        <v>315</v>
      </c>
      <c r="N5" s="235">
        <f t="shared" ca="1" si="3"/>
        <v>0.86301369863013699</v>
      </c>
    </row>
    <row r="6" spans="1:15">
      <c r="A6" s="38"/>
      <c r="B6" s="38"/>
      <c r="C6" s="38"/>
      <c r="D6" s="38"/>
      <c r="E6" s="38"/>
      <c r="F6" s="38"/>
      <c r="G6" s="38"/>
      <c r="H6" s="38"/>
      <c r="I6" s="38"/>
      <c r="J6" s="26"/>
      <c r="K6" s="38"/>
      <c r="L6" s="38"/>
      <c r="M6" s="38"/>
      <c r="N6" s="38"/>
      <c r="O6" s="38"/>
    </row>
    <row r="7" spans="1:15">
      <c r="A7" s="38"/>
      <c r="B7" s="38"/>
      <c r="C7" s="38"/>
      <c r="D7" s="38"/>
      <c r="E7" s="38"/>
      <c r="F7" s="38"/>
      <c r="G7" s="38"/>
      <c r="H7" s="38"/>
      <c r="I7" s="38"/>
      <c r="J7" s="39"/>
      <c r="K7" s="38"/>
      <c r="L7" s="38"/>
      <c r="M7" s="38"/>
      <c r="N7" s="38"/>
      <c r="O7" s="38"/>
    </row>
    <row r="8" spans="1:15">
      <c r="A8" s="38"/>
      <c r="B8" s="38"/>
      <c r="C8" s="38"/>
      <c r="D8" s="38"/>
      <c r="E8" s="38"/>
      <c r="F8" s="38"/>
      <c r="G8" s="38"/>
      <c r="H8" s="38"/>
      <c r="I8" s="38"/>
      <c r="J8" s="39"/>
      <c r="K8" s="38"/>
      <c r="L8" s="38"/>
      <c r="M8" s="38"/>
      <c r="N8" s="38"/>
      <c r="O8" s="38"/>
    </row>
    <row r="9" spans="1:15">
      <c r="A9" s="38"/>
      <c r="B9" s="38"/>
      <c r="C9" s="38"/>
      <c r="D9" s="38"/>
      <c r="E9" s="38"/>
      <c r="F9" s="38"/>
      <c r="G9" s="38"/>
      <c r="H9" s="38"/>
      <c r="I9" s="38"/>
      <c r="J9" s="39"/>
      <c r="K9" s="38"/>
      <c r="L9" s="38"/>
      <c r="M9" s="38"/>
      <c r="N9" s="38"/>
      <c r="O9" s="38"/>
    </row>
    <row r="10" spans="1:1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38"/>
      <c r="L10" s="38"/>
      <c r="M10" s="38"/>
      <c r="N10" s="38"/>
      <c r="O10" s="38"/>
    </row>
    <row r="11" spans="1:1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38"/>
      <c r="L11" s="38"/>
      <c r="M11" s="38"/>
      <c r="N11" s="38"/>
      <c r="O11" s="38"/>
    </row>
    <row r="12" spans="1:15">
      <c r="C12" s="597" t="s">
        <v>485</v>
      </c>
      <c r="D12" s="598"/>
    </row>
    <row r="13" spans="1:15">
      <c r="A13" s="38"/>
      <c r="B13" s="38"/>
      <c r="C13" s="487" t="s">
        <v>486</v>
      </c>
      <c r="D13" s="488"/>
      <c r="E13" s="38"/>
      <c r="F13" s="38"/>
      <c r="G13" s="38"/>
      <c r="H13" s="38"/>
      <c r="I13" s="38"/>
      <c r="J13" s="39"/>
      <c r="K13" s="38"/>
      <c r="L13" s="38"/>
      <c r="M13" s="38"/>
      <c r="N13" s="38"/>
      <c r="O13" s="38"/>
    </row>
    <row r="14" spans="1:15">
      <c r="A14" s="38"/>
      <c r="B14" s="38"/>
      <c r="C14" s="489" t="s">
        <v>367</v>
      </c>
      <c r="D14" s="490"/>
      <c r="E14" s="38"/>
      <c r="F14" s="38"/>
      <c r="G14" s="38"/>
      <c r="H14" s="38"/>
      <c r="I14" s="38"/>
      <c r="J14" s="39"/>
      <c r="K14" s="38"/>
      <c r="L14" s="38"/>
      <c r="M14" s="38"/>
      <c r="N14" s="38"/>
      <c r="O14" s="38"/>
    </row>
    <row r="15" spans="1:15">
      <c r="C15" s="480" t="s">
        <v>1201</v>
      </c>
      <c r="D15" s="481"/>
      <c r="J15" s="39"/>
    </row>
    <row r="16" spans="1:15">
      <c r="C16" s="2" t="s">
        <v>805</v>
      </c>
    </row>
    <row r="18" spans="2:14">
      <c r="B18" s="317"/>
      <c r="C18" s="317"/>
      <c r="D18" s="317"/>
      <c r="E18" s="317"/>
      <c r="F18" s="317"/>
      <c r="G18" s="317"/>
      <c r="H18" s="317"/>
      <c r="I18" s="317"/>
      <c r="J18" s="317"/>
      <c r="K18" s="317"/>
      <c r="L18" s="317"/>
      <c r="M18" s="317"/>
      <c r="N18" s="317"/>
    </row>
    <row r="19" spans="2:14">
      <c r="B19" s="317"/>
      <c r="C19" s="599"/>
      <c r="D19" s="599"/>
      <c r="E19" s="599"/>
      <c r="F19" s="599"/>
      <c r="G19" s="599"/>
      <c r="H19" s="599"/>
      <c r="I19" s="599"/>
      <c r="J19" s="599"/>
      <c r="K19" s="599"/>
      <c r="L19" s="599"/>
      <c r="M19" s="599"/>
      <c r="N19" s="317"/>
    </row>
    <row r="20" spans="2:14">
      <c r="B20" s="317"/>
      <c r="C20" s="599"/>
      <c r="D20" s="599"/>
      <c r="E20" s="599"/>
      <c r="F20" s="599"/>
      <c r="G20" s="599"/>
      <c r="H20" s="599"/>
      <c r="I20" s="599"/>
      <c r="J20" s="599"/>
      <c r="K20" s="599"/>
      <c r="L20" s="599"/>
      <c r="M20" s="599"/>
      <c r="N20" s="317"/>
    </row>
    <row r="21" spans="2:14">
      <c r="B21" s="317"/>
      <c r="C21" s="599"/>
      <c r="D21" s="599"/>
      <c r="E21" s="599"/>
      <c r="F21" s="599"/>
      <c r="G21" s="599"/>
      <c r="H21" s="599"/>
      <c r="I21" s="599"/>
      <c r="J21" s="599"/>
      <c r="K21" s="599"/>
      <c r="L21" s="599"/>
      <c r="M21" s="599"/>
      <c r="N21" s="317"/>
    </row>
    <row r="22" spans="2:14">
      <c r="B22" s="317"/>
      <c r="C22" s="599"/>
      <c r="D22" s="599"/>
      <c r="E22" s="599"/>
      <c r="F22" s="599"/>
      <c r="G22" s="599"/>
      <c r="H22" s="599"/>
      <c r="I22" s="599"/>
      <c r="J22" s="599"/>
      <c r="K22" s="599"/>
      <c r="L22" s="599"/>
      <c r="M22" s="599"/>
      <c r="N22" s="317"/>
    </row>
    <row r="23" spans="2:14">
      <c r="B23" s="317"/>
      <c r="C23" s="599"/>
      <c r="D23" s="599"/>
      <c r="E23" s="599"/>
      <c r="F23" s="599"/>
      <c r="G23" s="599"/>
      <c r="H23" s="599"/>
      <c r="I23" s="599"/>
      <c r="J23" s="599"/>
      <c r="K23" s="599"/>
      <c r="L23" s="599"/>
      <c r="M23" s="599"/>
      <c r="N23" s="317"/>
    </row>
    <row r="24" spans="2:14">
      <c r="B24" s="317"/>
      <c r="C24" s="599"/>
      <c r="D24" s="599"/>
      <c r="E24" s="599"/>
      <c r="F24" s="599"/>
      <c r="G24" s="599"/>
      <c r="H24" s="599"/>
      <c r="I24" s="599"/>
      <c r="J24" s="599"/>
      <c r="K24" s="599"/>
      <c r="L24" s="599"/>
      <c r="M24" s="599"/>
      <c r="N24" s="317"/>
    </row>
    <row r="25" spans="2:14">
      <c r="B25" s="317"/>
      <c r="C25" s="599"/>
      <c r="D25" s="599"/>
      <c r="E25" s="599"/>
      <c r="F25" s="599"/>
      <c r="G25" s="599"/>
      <c r="H25" s="599"/>
      <c r="I25" s="599"/>
      <c r="J25" s="599"/>
      <c r="K25" s="599"/>
      <c r="L25" s="599"/>
      <c r="M25" s="599"/>
      <c r="N25" s="317"/>
    </row>
    <row r="26" spans="2:14">
      <c r="B26" s="317"/>
      <c r="C26" s="317"/>
      <c r="D26" s="317"/>
      <c r="E26" s="317"/>
      <c r="F26" s="317"/>
      <c r="G26" s="317"/>
      <c r="H26" s="317"/>
      <c r="I26" s="317"/>
      <c r="J26" s="317"/>
      <c r="K26" s="317"/>
      <c r="L26" s="317"/>
      <c r="M26" s="317"/>
      <c r="N26" s="317"/>
    </row>
    <row r="27" spans="2:14">
      <c r="B27" s="317"/>
      <c r="C27" s="317"/>
      <c r="D27" s="317"/>
      <c r="E27" s="317"/>
      <c r="F27" s="317"/>
      <c r="G27" s="317"/>
      <c r="H27" s="317"/>
      <c r="I27" s="317"/>
      <c r="J27" s="317"/>
      <c r="K27" s="317"/>
      <c r="L27" s="317"/>
      <c r="M27" s="317"/>
      <c r="N27" s="317"/>
    </row>
    <row r="28" spans="2:14">
      <c r="B28" s="317"/>
      <c r="C28" s="317"/>
      <c r="D28" s="317"/>
      <c r="E28" s="317"/>
      <c r="F28" s="317"/>
      <c r="G28" s="317"/>
      <c r="H28" s="317"/>
      <c r="I28" s="317"/>
      <c r="J28" s="317"/>
      <c r="K28" s="317"/>
      <c r="L28" s="317"/>
      <c r="M28" s="317"/>
      <c r="N28" s="317"/>
    </row>
    <row r="29" spans="2:14">
      <c r="B29" s="317"/>
      <c r="C29" s="317"/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317"/>
    </row>
  </sheetData>
  <mergeCells count="5">
    <mergeCell ref="C12:D12"/>
    <mergeCell ref="C13:D13"/>
    <mergeCell ref="C14:D14"/>
    <mergeCell ref="C15:D15"/>
    <mergeCell ref="C19:M25"/>
  </mergeCells>
  <conditionalFormatting sqref="L1">
    <cfRule type="containsText" dxfId="151" priority="28" operator="containsText" text="Expired">
      <formula>NOT(ISERROR(SEARCH("Expired",L1)))</formula>
    </cfRule>
    <cfRule type="containsText" dxfId="150" priority="29" operator="containsText" text="more">
      <formula>NOT(ISERROR(SEARCH("more",L1)))</formula>
    </cfRule>
    <cfRule type="containsText" dxfId="149" priority="30" operator="containsText" text="Less">
      <formula>NOT(ISERROR(SEARCH("Less",L1)))</formula>
    </cfRule>
  </conditionalFormatting>
  <conditionalFormatting sqref="L4:L5">
    <cfRule type="containsText" dxfId="148" priority="18" operator="containsText" text="Expired">
      <formula>NOT(ISERROR(SEARCH("Expired",L4)))</formula>
    </cfRule>
    <cfRule type="containsText" dxfId="147" priority="19" operator="containsText" text="more">
      <formula>NOT(ISERROR(SEARCH("more",L4)))</formula>
    </cfRule>
    <cfRule type="containsText" dxfId="146" priority="20" operator="containsText" text="Less">
      <formula>NOT(ISERROR(SEARCH("Less",L4)))</formula>
    </cfRule>
  </conditionalFormatting>
  <conditionalFormatting sqref="M4:M5">
    <cfRule type="cellIs" dxfId="145" priority="14" operator="greaterThan">
      <formula>365</formula>
    </cfRule>
    <cfRule type="cellIs" dxfId="144" priority="15" operator="lessThan">
      <formula>0</formula>
    </cfRule>
    <cfRule type="cellIs" dxfId="143" priority="16" operator="lessThan">
      <formula>365</formula>
    </cfRule>
    <cfRule type="cellIs" dxfId="142" priority="17" operator="lessThan">
      <formula>0</formula>
    </cfRule>
  </conditionalFormatting>
  <conditionalFormatting sqref="N4:N5">
    <cfRule type="cellIs" dxfId="141" priority="11" operator="between">
      <formula>0</formula>
      <formula>1</formula>
    </cfRule>
    <cfRule type="cellIs" dxfId="140" priority="12" operator="greaterThan">
      <formula>1</formula>
    </cfRule>
    <cfRule type="cellIs" dxfId="139" priority="13" operator="lessThanOrEqual">
      <formula>0</formula>
    </cfRule>
  </conditionalFormatting>
  <conditionalFormatting sqref="M2:M3">
    <cfRule type="cellIs" dxfId="138" priority="7" operator="greaterThan">
      <formula>365</formula>
    </cfRule>
    <cfRule type="cellIs" dxfId="137" priority="8" operator="lessThan">
      <formula>0</formula>
    </cfRule>
    <cfRule type="cellIs" dxfId="136" priority="9" operator="lessThan">
      <formula>365</formula>
    </cfRule>
    <cfRule type="cellIs" dxfId="135" priority="10" operator="lessThan">
      <formula>0</formula>
    </cfRule>
  </conditionalFormatting>
  <conditionalFormatting sqref="N2:N3">
    <cfRule type="cellIs" dxfId="134" priority="4" operator="between">
      <formula>0</formula>
      <formula>1</formula>
    </cfRule>
    <cfRule type="cellIs" dxfId="133" priority="5" operator="greaterThan">
      <formula>1</formula>
    </cfRule>
    <cfRule type="cellIs" dxfId="132" priority="6" operator="lessThanOrEqual">
      <formula>0</formula>
    </cfRule>
  </conditionalFormatting>
  <conditionalFormatting sqref="L2:L3">
    <cfRule type="containsText" dxfId="131" priority="1" operator="containsText" text="Expired">
      <formula>NOT(ISERROR(SEARCH("Expired",L2)))</formula>
    </cfRule>
    <cfRule type="containsText" dxfId="130" priority="2" operator="containsText" text="more">
      <formula>NOT(ISERROR(SEARCH("more",L2)))</formula>
    </cfRule>
    <cfRule type="containsText" dxfId="129" priority="3" operator="containsText" text="Less">
      <formula>NOT(ISERROR(SEARCH("Less",L2)))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5"/>
  <sheetViews>
    <sheetView topLeftCell="F1" workbookViewId="0">
      <selection activeCell="N19" sqref="N19"/>
    </sheetView>
  </sheetViews>
  <sheetFormatPr defaultRowHeight="15"/>
  <cols>
    <col min="3" max="3" width="16" bestFit="1" customWidth="1"/>
    <col min="4" max="4" width="13.140625" bestFit="1" customWidth="1"/>
    <col min="5" max="5" width="11.7109375" bestFit="1" customWidth="1"/>
    <col min="6" max="6" width="11.7109375" customWidth="1"/>
    <col min="7" max="7" width="14.85546875" customWidth="1"/>
    <col min="11" max="12" width="10.7109375" bestFit="1" customWidth="1"/>
    <col min="13" max="13" width="10.7109375" customWidth="1"/>
    <col min="14" max="14" width="31.7109375" bestFit="1" customWidth="1"/>
    <col min="15" max="15" width="14.85546875" bestFit="1" customWidth="1"/>
    <col min="18" max="18" width="14.42578125" bestFit="1" customWidth="1"/>
  </cols>
  <sheetData>
    <row r="1" spans="1:18" s="2" customFormat="1" ht="12">
      <c r="A1" s="73" t="s">
        <v>0</v>
      </c>
      <c r="B1" s="73" t="s">
        <v>4</v>
      </c>
      <c r="C1" s="73" t="s">
        <v>1431</v>
      </c>
      <c r="D1" s="73" t="s">
        <v>489</v>
      </c>
      <c r="E1" s="73" t="s">
        <v>490</v>
      </c>
      <c r="F1" s="366" t="s">
        <v>1579</v>
      </c>
      <c r="G1" s="74" t="s">
        <v>491</v>
      </c>
      <c r="H1" s="73" t="s">
        <v>492</v>
      </c>
      <c r="I1" s="73" t="s">
        <v>7</v>
      </c>
      <c r="J1" s="75" t="s">
        <v>493</v>
      </c>
      <c r="K1" s="74" t="s">
        <v>495</v>
      </c>
      <c r="L1" s="74" t="s">
        <v>496</v>
      </c>
      <c r="M1" s="74" t="s">
        <v>497</v>
      </c>
      <c r="N1" s="272" t="s">
        <v>1205</v>
      </c>
      <c r="O1" s="186" t="s">
        <v>1262</v>
      </c>
      <c r="P1" s="228" t="s">
        <v>1263</v>
      </c>
      <c r="Q1" s="189" t="s">
        <v>1264</v>
      </c>
      <c r="R1" s="194" t="s">
        <v>1265</v>
      </c>
    </row>
    <row r="2" spans="1:18" s="2" customFormat="1" ht="12">
      <c r="A2" s="67" t="s">
        <v>1430</v>
      </c>
      <c r="B2" s="66" t="s">
        <v>1432</v>
      </c>
      <c r="C2" s="62" t="s">
        <v>1448</v>
      </c>
      <c r="D2" s="62" t="s">
        <v>1449</v>
      </c>
      <c r="E2" s="202" t="s">
        <v>1447</v>
      </c>
      <c r="F2" s="283" t="s">
        <v>498</v>
      </c>
      <c r="G2" s="229" t="s">
        <v>1450</v>
      </c>
      <c r="H2" s="76" t="s">
        <v>1445</v>
      </c>
      <c r="I2" s="76" t="s">
        <v>498</v>
      </c>
      <c r="J2" s="66" t="s">
        <v>499</v>
      </c>
      <c r="K2" s="417">
        <v>42370</v>
      </c>
      <c r="L2" s="417">
        <v>42370</v>
      </c>
      <c r="M2" s="418">
        <v>42369</v>
      </c>
      <c r="N2" s="132"/>
      <c r="O2" s="273" t="str">
        <f t="shared" ref="O2:O11" ca="1" si="0">IF(DAYS360(TODAY(),$M2)&lt;=0,"Expired",IF(TODAY()+365&lt;=$M2,"More than a Year","Less Than a Year"))</f>
        <v>More than a Year</v>
      </c>
      <c r="P2" s="274">
        <f t="shared" ref="P2:P7" ca="1" si="1">DAYS360(TODAY(),M2)</f>
        <v>694</v>
      </c>
      <c r="Q2" s="275">
        <f t="shared" ref="Q2" ca="1" si="2">P2/365</f>
        <v>1.9013698630136986</v>
      </c>
      <c r="R2" s="273" t="str">
        <f t="shared" ref="R2:R11" ca="1" si="3">IF(DAYS360(TODAY(),$L2)&lt;=0,"EOL!",IF(TODAY()+365&lt;=$L2,"More than a Year","Less Than a Year"))</f>
        <v>More than a Year</v>
      </c>
    </row>
    <row r="3" spans="1:18" s="2" customFormat="1" ht="12">
      <c r="A3" s="67" t="s">
        <v>1430</v>
      </c>
      <c r="B3" s="66" t="s">
        <v>1432</v>
      </c>
      <c r="C3" s="62" t="s">
        <v>1435</v>
      </c>
      <c r="D3" s="62" t="s">
        <v>1433</v>
      </c>
      <c r="E3" s="202" t="s">
        <v>1510</v>
      </c>
      <c r="F3" s="283" t="s">
        <v>498</v>
      </c>
      <c r="G3" s="229" t="s">
        <v>1578</v>
      </c>
      <c r="H3" s="76" t="s">
        <v>1444</v>
      </c>
      <c r="I3" s="76" t="s">
        <v>498</v>
      </c>
      <c r="J3" s="66" t="s">
        <v>499</v>
      </c>
      <c r="K3" s="417">
        <v>42370</v>
      </c>
      <c r="L3" s="417">
        <v>42370</v>
      </c>
      <c r="M3" s="418">
        <v>42369</v>
      </c>
      <c r="N3" s="132"/>
      <c r="O3" s="273" t="str">
        <f t="shared" ca="1" si="0"/>
        <v>More than a Year</v>
      </c>
      <c r="P3" s="274">
        <f t="shared" ca="1" si="1"/>
        <v>694</v>
      </c>
      <c r="Q3" s="275">
        <f t="shared" ref="Q3:Q4" ca="1" si="4">P3/365</f>
        <v>1.9013698630136986</v>
      </c>
      <c r="R3" s="273" t="str">
        <f t="shared" ca="1" si="3"/>
        <v>More than a Year</v>
      </c>
    </row>
    <row r="4" spans="1:18" s="2" customFormat="1" ht="12">
      <c r="A4" s="67" t="s">
        <v>1430</v>
      </c>
      <c r="B4" s="66" t="s">
        <v>1432</v>
      </c>
      <c r="C4" s="62" t="s">
        <v>1436</v>
      </c>
      <c r="D4" s="62" t="s">
        <v>1440</v>
      </c>
      <c r="E4" s="202" t="s">
        <v>1511</v>
      </c>
      <c r="F4" s="283" t="s">
        <v>498</v>
      </c>
      <c r="G4" s="229" t="s">
        <v>1578</v>
      </c>
      <c r="H4" s="76" t="s">
        <v>1444</v>
      </c>
      <c r="I4" s="76" t="s">
        <v>498</v>
      </c>
      <c r="J4" s="66" t="s">
        <v>499</v>
      </c>
      <c r="K4" s="417">
        <v>42370</v>
      </c>
      <c r="L4" s="417">
        <v>42370</v>
      </c>
      <c r="M4" s="418">
        <v>42369</v>
      </c>
      <c r="N4" s="132"/>
      <c r="O4" s="273" t="str">
        <f t="shared" ca="1" si="0"/>
        <v>More than a Year</v>
      </c>
      <c r="P4" s="274">
        <f t="shared" ca="1" si="1"/>
        <v>694</v>
      </c>
      <c r="Q4" s="275">
        <f t="shared" ca="1" si="4"/>
        <v>1.9013698630136986</v>
      </c>
      <c r="R4" s="273" t="str">
        <f t="shared" ca="1" si="3"/>
        <v>More than a Year</v>
      </c>
    </row>
    <row r="5" spans="1:18" s="2" customFormat="1" ht="12">
      <c r="A5" s="67" t="s">
        <v>1430</v>
      </c>
      <c r="B5" s="66" t="s">
        <v>1434</v>
      </c>
      <c r="C5" s="62" t="s">
        <v>1437</v>
      </c>
      <c r="D5" s="62" t="s">
        <v>1441</v>
      </c>
      <c r="E5" s="202" t="s">
        <v>1155</v>
      </c>
      <c r="F5" s="283" t="s">
        <v>498</v>
      </c>
      <c r="G5" s="229" t="s">
        <v>1450</v>
      </c>
      <c r="H5" s="76" t="s">
        <v>1445</v>
      </c>
      <c r="I5" s="76" t="s">
        <v>498</v>
      </c>
      <c r="J5" s="66" t="s">
        <v>499</v>
      </c>
      <c r="K5" s="417">
        <v>42370</v>
      </c>
      <c r="L5" s="417">
        <v>4</v>
      </c>
      <c r="M5" s="418">
        <v>42369</v>
      </c>
      <c r="N5" s="132"/>
      <c r="O5" s="273" t="str">
        <f t="shared" ca="1" si="0"/>
        <v>More than a Year</v>
      </c>
      <c r="P5" s="274">
        <f t="shared" ca="1" si="1"/>
        <v>694</v>
      </c>
      <c r="Q5" s="275">
        <f t="shared" ref="Q5:Q6" ca="1" si="5">P5/365</f>
        <v>1.9013698630136986</v>
      </c>
      <c r="R5" s="273" t="str">
        <f t="shared" ca="1" si="3"/>
        <v>EOL!</v>
      </c>
    </row>
    <row r="6" spans="1:18" s="2" customFormat="1" ht="12">
      <c r="A6" s="67" t="s">
        <v>1430</v>
      </c>
      <c r="B6" s="66" t="s">
        <v>1434</v>
      </c>
      <c r="C6" s="62" t="s">
        <v>1438</v>
      </c>
      <c r="D6" s="62" t="s">
        <v>1442</v>
      </c>
      <c r="E6" s="202" t="s">
        <v>1512</v>
      </c>
      <c r="F6" s="283" t="s">
        <v>498</v>
      </c>
      <c r="G6" s="229" t="s">
        <v>1578</v>
      </c>
      <c r="H6" s="76" t="s">
        <v>1444</v>
      </c>
      <c r="I6" s="76" t="s">
        <v>498</v>
      </c>
      <c r="J6" s="66" t="s">
        <v>499</v>
      </c>
      <c r="K6" s="417">
        <v>42370</v>
      </c>
      <c r="L6" s="417">
        <v>42370</v>
      </c>
      <c r="M6" s="418">
        <v>42369</v>
      </c>
      <c r="N6" s="132"/>
      <c r="O6" s="273" t="str">
        <f t="shared" ca="1" si="0"/>
        <v>More than a Year</v>
      </c>
      <c r="P6" s="274">
        <f t="shared" ca="1" si="1"/>
        <v>694</v>
      </c>
      <c r="Q6" s="275">
        <f t="shared" ca="1" si="5"/>
        <v>1.9013698630136986</v>
      </c>
      <c r="R6" s="273" t="str">
        <f t="shared" ca="1" si="3"/>
        <v>More than a Year</v>
      </c>
    </row>
    <row r="7" spans="1:18" s="2" customFormat="1" ht="12">
      <c r="A7" s="67" t="s">
        <v>1430</v>
      </c>
      <c r="B7" s="66" t="s">
        <v>1434</v>
      </c>
      <c r="C7" s="62" t="s">
        <v>1439</v>
      </c>
      <c r="D7" s="62" t="s">
        <v>1443</v>
      </c>
      <c r="E7" s="202" t="s">
        <v>1513</v>
      </c>
      <c r="F7" s="283" t="s">
        <v>498</v>
      </c>
      <c r="G7" s="229" t="s">
        <v>1578</v>
      </c>
      <c r="H7" s="76" t="s">
        <v>1444</v>
      </c>
      <c r="I7" s="76" t="s">
        <v>498</v>
      </c>
      <c r="J7" s="66" t="s">
        <v>499</v>
      </c>
      <c r="K7" s="417">
        <v>42370</v>
      </c>
      <c r="L7" s="417">
        <v>42370</v>
      </c>
      <c r="M7" s="418">
        <v>42369</v>
      </c>
      <c r="N7" s="132"/>
      <c r="O7" s="273" t="str">
        <f t="shared" ca="1" si="0"/>
        <v>More than a Year</v>
      </c>
      <c r="P7" s="274">
        <f t="shared" ca="1" si="1"/>
        <v>694</v>
      </c>
      <c r="Q7" s="275">
        <f t="shared" ref="Q7" ca="1" si="6">P7/365</f>
        <v>1.9013698630136986</v>
      </c>
      <c r="R7" s="273" t="str">
        <f t="shared" ca="1" si="3"/>
        <v>More than a Year</v>
      </c>
    </row>
    <row r="8" spans="1:18">
      <c r="A8" s="285" t="s">
        <v>1430</v>
      </c>
      <c r="B8" s="284" t="s">
        <v>1432</v>
      </c>
      <c r="C8" s="370" t="s">
        <v>1582</v>
      </c>
      <c r="D8" s="369"/>
      <c r="E8" s="368" t="s">
        <v>1587</v>
      </c>
      <c r="F8" s="283" t="s">
        <v>498</v>
      </c>
      <c r="G8" s="229" t="s">
        <v>1578</v>
      </c>
      <c r="H8" s="281" t="s">
        <v>1586</v>
      </c>
      <c r="I8" s="76" t="s">
        <v>498</v>
      </c>
      <c r="J8" s="66" t="s">
        <v>499</v>
      </c>
      <c r="K8" s="419">
        <v>40782</v>
      </c>
      <c r="L8" s="419">
        <v>42243</v>
      </c>
      <c r="M8" s="419">
        <v>42243</v>
      </c>
      <c r="N8" s="371"/>
      <c r="O8" s="387" t="str">
        <f t="shared" ca="1" si="0"/>
        <v>More than a Year</v>
      </c>
      <c r="P8" s="388">
        <f t="shared" ref="P8:P11" ca="1" si="7">DAYS360(TODAY(),M8)</f>
        <v>570</v>
      </c>
      <c r="Q8" s="389">
        <f t="shared" ref="Q8:Q11" ca="1" si="8">P8/365</f>
        <v>1.5616438356164384</v>
      </c>
      <c r="R8" s="387" t="str">
        <f t="shared" ca="1" si="3"/>
        <v>More than a Year</v>
      </c>
    </row>
    <row r="9" spans="1:18">
      <c r="A9" s="285" t="s">
        <v>1430</v>
      </c>
      <c r="B9" s="284" t="s">
        <v>1432</v>
      </c>
      <c r="C9" s="370" t="s">
        <v>1583</v>
      </c>
      <c r="D9" s="369"/>
      <c r="E9" s="368" t="s">
        <v>1588</v>
      </c>
      <c r="F9" s="283" t="s">
        <v>498</v>
      </c>
      <c r="G9" s="229" t="s">
        <v>1578</v>
      </c>
      <c r="H9" s="281" t="s">
        <v>1586</v>
      </c>
      <c r="I9" s="76" t="s">
        <v>498</v>
      </c>
      <c r="J9" s="66" t="s">
        <v>499</v>
      </c>
      <c r="K9" s="419">
        <v>40782</v>
      </c>
      <c r="L9" s="419">
        <v>42243</v>
      </c>
      <c r="M9" s="419">
        <v>42243</v>
      </c>
      <c r="N9" s="371"/>
      <c r="O9" s="387" t="str">
        <f t="shared" ca="1" si="0"/>
        <v>More than a Year</v>
      </c>
      <c r="P9" s="388">
        <f t="shared" ca="1" si="7"/>
        <v>570</v>
      </c>
      <c r="Q9" s="389">
        <f t="shared" ca="1" si="8"/>
        <v>1.5616438356164384</v>
      </c>
      <c r="R9" s="387" t="str">
        <f t="shared" ca="1" si="3"/>
        <v>More than a Year</v>
      </c>
    </row>
    <row r="10" spans="1:18">
      <c r="A10" s="285" t="s">
        <v>1430</v>
      </c>
      <c r="B10" s="284" t="s">
        <v>1434</v>
      </c>
      <c r="C10" s="370" t="s">
        <v>1584</v>
      </c>
      <c r="D10" s="369"/>
      <c r="E10" s="368" t="s">
        <v>1589</v>
      </c>
      <c r="F10" s="283" t="s">
        <v>498</v>
      </c>
      <c r="G10" s="229" t="s">
        <v>1578</v>
      </c>
      <c r="H10" s="281" t="s">
        <v>1586</v>
      </c>
      <c r="I10" s="76" t="s">
        <v>498</v>
      </c>
      <c r="J10" s="66" t="s">
        <v>499</v>
      </c>
      <c r="K10" s="419">
        <v>40782</v>
      </c>
      <c r="L10" s="419">
        <v>42243</v>
      </c>
      <c r="M10" s="419">
        <v>42243</v>
      </c>
      <c r="N10" s="371"/>
      <c r="O10" s="387" t="str">
        <f t="shared" ca="1" si="0"/>
        <v>More than a Year</v>
      </c>
      <c r="P10" s="388">
        <f t="shared" ca="1" si="7"/>
        <v>570</v>
      </c>
      <c r="Q10" s="389">
        <f t="shared" ca="1" si="8"/>
        <v>1.5616438356164384</v>
      </c>
      <c r="R10" s="387" t="str">
        <f t="shared" ca="1" si="3"/>
        <v>More than a Year</v>
      </c>
    </row>
    <row r="11" spans="1:18">
      <c r="A11" s="285" t="s">
        <v>1430</v>
      </c>
      <c r="B11" s="284" t="s">
        <v>1434</v>
      </c>
      <c r="C11" s="370" t="s">
        <v>1585</v>
      </c>
      <c r="D11" s="369"/>
      <c r="E11" s="368" t="s">
        <v>1590</v>
      </c>
      <c r="F11" s="283" t="s">
        <v>498</v>
      </c>
      <c r="G11" s="229" t="s">
        <v>1578</v>
      </c>
      <c r="H11" s="281" t="s">
        <v>1586</v>
      </c>
      <c r="I11" s="76" t="s">
        <v>498</v>
      </c>
      <c r="J11" s="66" t="s">
        <v>499</v>
      </c>
      <c r="K11" s="419">
        <v>40782</v>
      </c>
      <c r="L11" s="419">
        <v>42243</v>
      </c>
      <c r="M11" s="419">
        <v>42243</v>
      </c>
      <c r="N11" s="371"/>
      <c r="O11" s="387" t="str">
        <f t="shared" ca="1" si="0"/>
        <v>More than a Year</v>
      </c>
      <c r="P11" s="388">
        <f t="shared" ca="1" si="7"/>
        <v>570</v>
      </c>
      <c r="Q11" s="389">
        <f t="shared" ca="1" si="8"/>
        <v>1.5616438356164384</v>
      </c>
      <c r="R11" s="387" t="str">
        <f t="shared" ca="1" si="3"/>
        <v>More than a Year</v>
      </c>
    </row>
    <row r="16" spans="1:18">
      <c r="C16" t="s">
        <v>805</v>
      </c>
    </row>
    <row r="25" spans="5:5">
      <c r="E25" t="s">
        <v>1580</v>
      </c>
    </row>
  </sheetData>
  <conditionalFormatting sqref="K1:M2">
    <cfRule type="timePeriod" dxfId="128" priority="124" timePeriod="yesterday">
      <formula>FLOOR(K1,1)=TODAY()-1</formula>
    </cfRule>
    <cfRule type="cellIs" dxfId="127" priority="126" operator="lessThan">
      <formula>(today)+(4*365)</formula>
    </cfRule>
  </conditionalFormatting>
  <conditionalFormatting sqref="K1:K2">
    <cfRule type="expression" priority="125">
      <formula>H1-(4*365)&gt;=TODAY()</formula>
    </cfRule>
  </conditionalFormatting>
  <conditionalFormatting sqref="R2 O1:O2">
    <cfRule type="containsText" dxfId="126" priority="114" operator="containsText" text="Expired">
      <formula>NOT(ISERROR(SEARCH("Expired",O1)))</formula>
    </cfRule>
    <cfRule type="containsText" dxfId="125" priority="122" operator="containsText" text="more">
      <formula>NOT(ISERROR(SEARCH("more",O1)))</formula>
    </cfRule>
    <cfRule type="containsText" dxfId="124" priority="123" operator="containsText" text="Less">
      <formula>NOT(ISERROR(SEARCH("Less",O1)))</formula>
    </cfRule>
  </conditionalFormatting>
  <conditionalFormatting sqref="P2">
    <cfRule type="cellIs" dxfId="123" priority="118" operator="greaterThan">
      <formula>365</formula>
    </cfRule>
    <cfRule type="cellIs" dxfId="122" priority="119" operator="lessThan">
      <formula>0</formula>
    </cfRule>
    <cfRule type="cellIs" dxfId="121" priority="120" operator="lessThan">
      <formula>365</formula>
    </cfRule>
    <cfRule type="cellIs" dxfId="120" priority="121" operator="lessThan">
      <formula>0</formula>
    </cfRule>
  </conditionalFormatting>
  <conditionalFormatting sqref="Q2">
    <cfRule type="cellIs" dxfId="119" priority="115" operator="between">
      <formula>0</formula>
      <formula>1</formula>
    </cfRule>
    <cfRule type="cellIs" dxfId="118" priority="116" operator="greaterThan">
      <formula>1</formula>
    </cfRule>
    <cfRule type="cellIs" dxfId="117" priority="117" operator="lessThanOrEqual">
      <formula>0</formula>
    </cfRule>
  </conditionalFormatting>
  <conditionalFormatting sqref="R1:R2">
    <cfRule type="containsText" dxfId="116" priority="113" operator="containsText" text="EOL">
      <formula>NOT(ISERROR(SEARCH("EOL",R1)))</formula>
    </cfRule>
  </conditionalFormatting>
  <conditionalFormatting sqref="M3">
    <cfRule type="timePeriod" dxfId="115" priority="110" timePeriod="yesterday">
      <formula>FLOOR(M3,1)=TODAY()-1</formula>
    </cfRule>
    <cfRule type="cellIs" dxfId="114" priority="112" operator="lessThan">
      <formula>(today)+(4*365)</formula>
    </cfRule>
  </conditionalFormatting>
  <conditionalFormatting sqref="R3 O3">
    <cfRule type="containsText" dxfId="113" priority="100" operator="containsText" text="Expired">
      <formula>NOT(ISERROR(SEARCH("Expired",O3)))</formula>
    </cfRule>
    <cfRule type="containsText" dxfId="112" priority="108" operator="containsText" text="more">
      <formula>NOT(ISERROR(SEARCH("more",O3)))</formula>
    </cfRule>
    <cfRule type="containsText" dxfId="111" priority="109" operator="containsText" text="Less">
      <formula>NOT(ISERROR(SEARCH("Less",O3)))</formula>
    </cfRule>
  </conditionalFormatting>
  <conditionalFormatting sqref="P3">
    <cfRule type="cellIs" dxfId="110" priority="104" operator="greaterThan">
      <formula>365</formula>
    </cfRule>
    <cfRule type="cellIs" dxfId="109" priority="105" operator="lessThan">
      <formula>0</formula>
    </cfRule>
    <cfRule type="cellIs" dxfId="108" priority="106" operator="lessThan">
      <formula>365</formula>
    </cfRule>
    <cfRule type="cellIs" dxfId="107" priority="107" operator="lessThan">
      <formula>0</formula>
    </cfRule>
  </conditionalFormatting>
  <conditionalFormatting sqref="Q3">
    <cfRule type="cellIs" dxfId="106" priority="101" operator="between">
      <formula>0</formula>
      <formula>1</formula>
    </cfRule>
    <cfRule type="cellIs" dxfId="105" priority="102" operator="greaterThan">
      <formula>1</formula>
    </cfRule>
    <cfRule type="cellIs" dxfId="104" priority="103" operator="lessThanOrEqual">
      <formula>0</formula>
    </cfRule>
  </conditionalFormatting>
  <conditionalFormatting sqref="R3">
    <cfRule type="containsText" dxfId="103" priority="99" operator="containsText" text="EOL">
      <formula>NOT(ISERROR(SEARCH("EOL",R3)))</formula>
    </cfRule>
  </conditionalFormatting>
  <conditionalFormatting sqref="M4">
    <cfRule type="timePeriod" dxfId="102" priority="96" timePeriod="yesterday">
      <formula>FLOOR(M4,1)=TODAY()-1</formula>
    </cfRule>
    <cfRule type="cellIs" dxfId="101" priority="98" operator="lessThan">
      <formula>(today)+(4*365)</formula>
    </cfRule>
  </conditionalFormatting>
  <conditionalFormatting sqref="R4 O4">
    <cfRule type="containsText" dxfId="100" priority="86" operator="containsText" text="Expired">
      <formula>NOT(ISERROR(SEARCH("Expired",O4)))</formula>
    </cfRule>
    <cfRule type="containsText" dxfId="99" priority="94" operator="containsText" text="more">
      <formula>NOT(ISERROR(SEARCH("more",O4)))</formula>
    </cfRule>
    <cfRule type="containsText" dxfId="98" priority="95" operator="containsText" text="Less">
      <formula>NOT(ISERROR(SEARCH("Less",O4)))</formula>
    </cfRule>
  </conditionalFormatting>
  <conditionalFormatting sqref="P4">
    <cfRule type="cellIs" dxfId="97" priority="90" operator="greaterThan">
      <formula>365</formula>
    </cfRule>
    <cfRule type="cellIs" dxfId="96" priority="91" operator="lessThan">
      <formula>0</formula>
    </cfRule>
    <cfRule type="cellIs" dxfId="95" priority="92" operator="lessThan">
      <formula>365</formula>
    </cfRule>
    <cfRule type="cellIs" dxfId="94" priority="93" operator="lessThan">
      <formula>0</formula>
    </cfRule>
  </conditionalFormatting>
  <conditionalFormatting sqref="Q4">
    <cfRule type="cellIs" dxfId="93" priority="87" operator="between">
      <formula>0</formula>
      <formula>1</formula>
    </cfRule>
    <cfRule type="cellIs" dxfId="92" priority="88" operator="greaterThan">
      <formula>1</formula>
    </cfRule>
    <cfRule type="cellIs" dxfId="91" priority="89" operator="lessThanOrEqual">
      <formula>0</formula>
    </cfRule>
  </conditionalFormatting>
  <conditionalFormatting sqref="R4">
    <cfRule type="containsText" dxfId="90" priority="85" operator="containsText" text="EOL">
      <formula>NOT(ISERROR(SEARCH("EOL",R4)))</formula>
    </cfRule>
  </conditionalFormatting>
  <conditionalFormatting sqref="M5">
    <cfRule type="timePeriod" dxfId="89" priority="82" timePeriod="yesterday">
      <formula>FLOOR(M5,1)=TODAY()-1</formula>
    </cfRule>
    <cfRule type="cellIs" dxfId="88" priority="84" operator="lessThan">
      <formula>(today)+(4*365)</formula>
    </cfRule>
  </conditionalFormatting>
  <conditionalFormatting sqref="R5 O5">
    <cfRule type="containsText" dxfId="87" priority="72" operator="containsText" text="Expired">
      <formula>NOT(ISERROR(SEARCH("Expired",O5)))</formula>
    </cfRule>
    <cfRule type="containsText" dxfId="86" priority="80" operator="containsText" text="more">
      <formula>NOT(ISERROR(SEARCH("more",O5)))</formula>
    </cfRule>
    <cfRule type="containsText" dxfId="85" priority="81" operator="containsText" text="Less">
      <formula>NOT(ISERROR(SEARCH("Less",O5)))</formula>
    </cfRule>
  </conditionalFormatting>
  <conditionalFormatting sqref="P5">
    <cfRule type="cellIs" dxfId="84" priority="76" operator="greaterThan">
      <formula>365</formula>
    </cfRule>
    <cfRule type="cellIs" dxfId="83" priority="77" operator="lessThan">
      <formula>0</formula>
    </cfRule>
    <cfRule type="cellIs" dxfId="82" priority="78" operator="lessThan">
      <formula>365</formula>
    </cfRule>
    <cfRule type="cellIs" dxfId="81" priority="79" operator="lessThan">
      <formula>0</formula>
    </cfRule>
  </conditionalFormatting>
  <conditionalFormatting sqref="Q5">
    <cfRule type="cellIs" dxfId="80" priority="73" operator="between">
      <formula>0</formula>
      <formula>1</formula>
    </cfRule>
    <cfRule type="cellIs" dxfId="79" priority="74" operator="greaterThan">
      <formula>1</formula>
    </cfRule>
    <cfRule type="cellIs" dxfId="78" priority="75" operator="lessThanOrEqual">
      <formula>0</formula>
    </cfRule>
  </conditionalFormatting>
  <conditionalFormatting sqref="R5">
    <cfRule type="containsText" dxfId="77" priority="71" operator="containsText" text="EOL">
      <formula>NOT(ISERROR(SEARCH("EOL",R5)))</formula>
    </cfRule>
  </conditionalFormatting>
  <conditionalFormatting sqref="M6">
    <cfRule type="timePeriod" dxfId="76" priority="68" timePeriod="yesterday">
      <formula>FLOOR(M6,1)=TODAY()-1</formula>
    </cfRule>
    <cfRule type="cellIs" dxfId="75" priority="70" operator="lessThan">
      <formula>(today)+(4*365)</formula>
    </cfRule>
  </conditionalFormatting>
  <conditionalFormatting sqref="R6 O6">
    <cfRule type="containsText" dxfId="74" priority="58" operator="containsText" text="Expired">
      <formula>NOT(ISERROR(SEARCH("Expired",O6)))</formula>
    </cfRule>
    <cfRule type="containsText" dxfId="73" priority="66" operator="containsText" text="more">
      <formula>NOT(ISERROR(SEARCH("more",O6)))</formula>
    </cfRule>
    <cfRule type="containsText" dxfId="72" priority="67" operator="containsText" text="Less">
      <formula>NOT(ISERROR(SEARCH("Less",O6)))</formula>
    </cfRule>
  </conditionalFormatting>
  <conditionalFormatting sqref="P6">
    <cfRule type="cellIs" dxfId="71" priority="62" operator="greaterThan">
      <formula>365</formula>
    </cfRule>
    <cfRule type="cellIs" dxfId="70" priority="63" operator="lessThan">
      <formula>0</formula>
    </cfRule>
    <cfRule type="cellIs" dxfId="69" priority="64" operator="lessThan">
      <formula>365</formula>
    </cfRule>
    <cfRule type="cellIs" dxfId="68" priority="65" operator="lessThan">
      <formula>0</formula>
    </cfRule>
  </conditionalFormatting>
  <conditionalFormatting sqref="Q6">
    <cfRule type="cellIs" dxfId="67" priority="59" operator="between">
      <formula>0</formula>
      <formula>1</formula>
    </cfRule>
    <cfRule type="cellIs" dxfId="66" priority="60" operator="greaterThan">
      <formula>1</formula>
    </cfRule>
    <cfRule type="cellIs" dxfId="65" priority="61" operator="lessThanOrEqual">
      <formula>0</formula>
    </cfRule>
  </conditionalFormatting>
  <conditionalFormatting sqref="R6">
    <cfRule type="containsText" dxfId="64" priority="57" operator="containsText" text="EOL">
      <formula>NOT(ISERROR(SEARCH("EOL",R6)))</formula>
    </cfRule>
  </conditionalFormatting>
  <conditionalFormatting sqref="M7">
    <cfRule type="timePeriod" dxfId="63" priority="54" timePeriod="yesterday">
      <formula>FLOOR(M7,1)=TODAY()-1</formula>
    </cfRule>
    <cfRule type="cellIs" dxfId="62" priority="56" operator="lessThan">
      <formula>(today)+(4*365)</formula>
    </cfRule>
  </conditionalFormatting>
  <conditionalFormatting sqref="R7 O7">
    <cfRule type="containsText" dxfId="61" priority="44" operator="containsText" text="Expired">
      <formula>NOT(ISERROR(SEARCH("Expired",O7)))</formula>
    </cfRule>
    <cfRule type="containsText" dxfId="60" priority="52" operator="containsText" text="more">
      <formula>NOT(ISERROR(SEARCH("more",O7)))</formula>
    </cfRule>
    <cfRule type="containsText" dxfId="59" priority="53" operator="containsText" text="Less">
      <formula>NOT(ISERROR(SEARCH("Less",O7)))</formula>
    </cfRule>
  </conditionalFormatting>
  <conditionalFormatting sqref="P7">
    <cfRule type="cellIs" dxfId="58" priority="48" operator="greaterThan">
      <formula>365</formula>
    </cfRule>
    <cfRule type="cellIs" dxfId="57" priority="49" operator="lessThan">
      <formula>0</formula>
    </cfRule>
    <cfRule type="cellIs" dxfId="56" priority="50" operator="lessThan">
      <formula>365</formula>
    </cfRule>
    <cfRule type="cellIs" dxfId="55" priority="51" operator="lessThan">
      <formula>0</formula>
    </cfRule>
  </conditionalFormatting>
  <conditionalFormatting sqref="Q7">
    <cfRule type="cellIs" dxfId="54" priority="45" operator="between">
      <formula>0</formula>
      <formula>1</formula>
    </cfRule>
    <cfRule type="cellIs" dxfId="53" priority="46" operator="greaterThan">
      <formula>1</formula>
    </cfRule>
    <cfRule type="cellIs" dxfId="52" priority="47" operator="lessThanOrEqual">
      <formula>0</formula>
    </cfRule>
  </conditionalFormatting>
  <conditionalFormatting sqref="R7">
    <cfRule type="containsText" dxfId="51" priority="43" operator="containsText" text="EOL">
      <formula>NOT(ISERROR(SEARCH("EOL",R7)))</formula>
    </cfRule>
  </conditionalFormatting>
  <conditionalFormatting sqref="K3">
    <cfRule type="timePeriod" dxfId="50" priority="40" timePeriod="yesterday">
      <formula>FLOOR(K3,1)=TODAY()-1</formula>
    </cfRule>
    <cfRule type="cellIs" dxfId="49" priority="42" operator="lessThan">
      <formula>(today)+(4*365)</formula>
    </cfRule>
  </conditionalFormatting>
  <conditionalFormatting sqref="K3">
    <cfRule type="expression" priority="41">
      <formula>H3-(4*365)&gt;=TODAY()</formula>
    </cfRule>
  </conditionalFormatting>
  <conditionalFormatting sqref="K4">
    <cfRule type="timePeriod" dxfId="48" priority="37" timePeriod="yesterday">
      <formula>FLOOR(K4,1)=TODAY()-1</formula>
    </cfRule>
    <cfRule type="cellIs" dxfId="47" priority="39" operator="lessThan">
      <formula>(today)+(4*365)</formula>
    </cfRule>
  </conditionalFormatting>
  <conditionalFormatting sqref="K4">
    <cfRule type="expression" priority="38">
      <formula>H4-(4*365)&gt;=TODAY()</formula>
    </cfRule>
  </conditionalFormatting>
  <conditionalFormatting sqref="K5">
    <cfRule type="timePeriod" dxfId="46" priority="34" timePeriod="yesterday">
      <formula>FLOOR(K5,1)=TODAY()-1</formula>
    </cfRule>
    <cfRule type="cellIs" dxfId="45" priority="36" operator="lessThan">
      <formula>(today)+(4*365)</formula>
    </cfRule>
  </conditionalFormatting>
  <conditionalFormatting sqref="K5">
    <cfRule type="expression" priority="35">
      <formula>H5-(4*365)&gt;=TODAY()</formula>
    </cfRule>
  </conditionalFormatting>
  <conditionalFormatting sqref="K6">
    <cfRule type="timePeriod" dxfId="44" priority="31" timePeriod="yesterday">
      <formula>FLOOR(K6,1)=TODAY()-1</formula>
    </cfRule>
    <cfRule type="cellIs" dxfId="43" priority="33" operator="lessThan">
      <formula>(today)+(4*365)</formula>
    </cfRule>
  </conditionalFormatting>
  <conditionalFormatting sqref="K6">
    <cfRule type="expression" priority="32">
      <formula>H6-(4*365)&gt;=TODAY()</formula>
    </cfRule>
  </conditionalFormatting>
  <conditionalFormatting sqref="K7">
    <cfRule type="timePeriod" dxfId="42" priority="28" timePeriod="yesterday">
      <formula>FLOOR(K7,1)=TODAY()-1</formula>
    </cfRule>
    <cfRule type="cellIs" dxfId="41" priority="30" operator="lessThan">
      <formula>(today)+(4*365)</formula>
    </cfRule>
  </conditionalFormatting>
  <conditionalFormatting sqref="K7">
    <cfRule type="expression" priority="29">
      <formula>H7-(4*365)&gt;=TODAY()</formula>
    </cfRule>
  </conditionalFormatting>
  <conditionalFormatting sqref="L2">
    <cfRule type="expression" priority="27">
      <formula>I2-(4*365)&gt;=TODAY()</formula>
    </cfRule>
  </conditionalFormatting>
  <conditionalFormatting sqref="L3">
    <cfRule type="timePeriod" dxfId="40" priority="24" timePeriod="yesterday">
      <formula>FLOOR(L3,1)=TODAY()-1</formula>
    </cfRule>
    <cfRule type="cellIs" dxfId="39" priority="26" operator="lessThan">
      <formula>(today)+(4*365)</formula>
    </cfRule>
  </conditionalFormatting>
  <conditionalFormatting sqref="L3">
    <cfRule type="expression" priority="25">
      <formula>I3-(4*365)&gt;=TODAY()</formula>
    </cfRule>
  </conditionalFormatting>
  <conditionalFormatting sqref="L4">
    <cfRule type="timePeriod" dxfId="38" priority="21" timePeriod="yesterday">
      <formula>FLOOR(L4,1)=TODAY()-1</formula>
    </cfRule>
    <cfRule type="cellIs" dxfId="37" priority="23" operator="lessThan">
      <formula>(today)+(4*365)</formula>
    </cfRule>
  </conditionalFormatting>
  <conditionalFormatting sqref="L4">
    <cfRule type="expression" priority="22">
      <formula>I4-(4*365)&gt;=TODAY()</formula>
    </cfRule>
  </conditionalFormatting>
  <conditionalFormatting sqref="L5">
    <cfRule type="timePeriod" dxfId="36" priority="18" timePeriod="yesterday">
      <formula>FLOOR(L5,1)=TODAY()-1</formula>
    </cfRule>
    <cfRule type="cellIs" dxfId="35" priority="20" operator="lessThan">
      <formula>(today)+(4*365)</formula>
    </cfRule>
  </conditionalFormatting>
  <conditionalFormatting sqref="L5">
    <cfRule type="expression" priority="19">
      <formula>I5-(4*365)&gt;=TODAY()</formula>
    </cfRule>
  </conditionalFormatting>
  <conditionalFormatting sqref="L6">
    <cfRule type="timePeriod" dxfId="34" priority="15" timePeriod="yesterday">
      <formula>FLOOR(L6,1)=TODAY()-1</formula>
    </cfRule>
    <cfRule type="cellIs" dxfId="33" priority="17" operator="lessThan">
      <formula>(today)+(4*365)</formula>
    </cfRule>
  </conditionalFormatting>
  <conditionalFormatting sqref="L6">
    <cfRule type="expression" priority="16">
      <formula>I6-(4*365)&gt;=TODAY()</formula>
    </cfRule>
  </conditionalFormatting>
  <conditionalFormatting sqref="L7">
    <cfRule type="timePeriod" dxfId="32" priority="12" timePeriod="yesterday">
      <formula>FLOOR(L7,1)=TODAY()-1</formula>
    </cfRule>
    <cfRule type="cellIs" dxfId="31" priority="14" operator="lessThan">
      <formula>(today)+(4*365)</formula>
    </cfRule>
  </conditionalFormatting>
  <conditionalFormatting sqref="L7">
    <cfRule type="expression" priority="13">
      <formula>I7-(4*365)&gt;=TODAY()</formula>
    </cfRule>
  </conditionalFormatting>
  <conditionalFormatting sqref="R8:R11 O8:O11">
    <cfRule type="containsText" dxfId="30" priority="2" operator="containsText" text="Expired">
      <formula>NOT(ISERROR(SEARCH("Expired",O8)))</formula>
    </cfRule>
    <cfRule type="containsText" dxfId="29" priority="10" operator="containsText" text="more">
      <formula>NOT(ISERROR(SEARCH("more",O8)))</formula>
    </cfRule>
    <cfRule type="containsText" dxfId="28" priority="11" operator="containsText" text="Less">
      <formula>NOT(ISERROR(SEARCH("Less",O8)))</formula>
    </cfRule>
  </conditionalFormatting>
  <conditionalFormatting sqref="P8:P11">
    <cfRule type="cellIs" dxfId="27" priority="6" operator="greaterThan">
      <formula>365</formula>
    </cfRule>
    <cfRule type="cellIs" dxfId="26" priority="7" operator="lessThan">
      <formula>0</formula>
    </cfRule>
    <cfRule type="cellIs" dxfId="25" priority="8" operator="lessThan">
      <formula>365</formula>
    </cfRule>
    <cfRule type="cellIs" dxfId="24" priority="9" operator="lessThan">
      <formula>0</formula>
    </cfRule>
  </conditionalFormatting>
  <conditionalFormatting sqref="Q8:Q11">
    <cfRule type="cellIs" dxfId="23" priority="3" operator="between">
      <formula>0</formula>
      <formula>1</formula>
    </cfRule>
    <cfRule type="cellIs" dxfId="22" priority="4" operator="greaterThan">
      <formula>1</formula>
    </cfRule>
    <cfRule type="cellIs" dxfId="21" priority="5" operator="lessThanOrEqual">
      <formula>0</formula>
    </cfRule>
  </conditionalFormatting>
  <conditionalFormatting sqref="R8:R11">
    <cfRule type="containsText" dxfId="20" priority="1" operator="containsText" text="EOL">
      <formula>NOT(ISERROR(SEARCH("EOL",R8)))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BH117"/>
  <sheetViews>
    <sheetView topLeftCell="G1" zoomScale="68" zoomScaleNormal="68" workbookViewId="0">
      <pane ySplit="1" topLeftCell="A2" activePane="bottomLeft" state="frozen"/>
      <selection activeCell="H37" sqref="H37"/>
      <selection pane="bottomLeft" activeCell="A9" sqref="A9:XFD9"/>
    </sheetView>
  </sheetViews>
  <sheetFormatPr defaultColWidth="9" defaultRowHeight="12.75"/>
  <cols>
    <col min="1" max="1" width="12.5703125" style="180" bestFit="1" customWidth="1"/>
    <col min="2" max="2" width="20.42578125" style="180" bestFit="1" customWidth="1"/>
    <col min="3" max="3" width="27.5703125" style="180" bestFit="1" customWidth="1"/>
    <col min="4" max="4" width="16.28515625" style="180" bestFit="1" customWidth="1"/>
    <col min="5" max="5" width="12.140625" style="180" bestFit="1" customWidth="1"/>
    <col min="6" max="6" width="11.7109375" style="180" customWidth="1"/>
    <col min="7" max="7" width="11.28515625" style="180" customWidth="1"/>
    <col min="8" max="8" width="12.140625" style="180" customWidth="1"/>
    <col min="9" max="9" width="16.7109375" style="180" customWidth="1"/>
    <col min="10" max="10" width="28.5703125" style="180" customWidth="1"/>
    <col min="11" max="11" width="16.42578125" style="180" bestFit="1" customWidth="1"/>
    <col min="12" max="12" width="16.42578125" style="180" customWidth="1"/>
    <col min="13" max="13" width="13.7109375" style="180" customWidth="1"/>
    <col min="14" max="14" width="13.42578125" style="180" customWidth="1"/>
    <col min="15" max="15" width="15.7109375" style="180" bestFit="1" customWidth="1"/>
    <col min="16" max="16" width="18" style="181" bestFit="1" customWidth="1"/>
    <col min="17" max="17" width="17.140625" style="214" bestFit="1" customWidth="1"/>
    <col min="18" max="18" width="16.140625" style="180" hidden="1" customWidth="1"/>
    <col min="19" max="19" width="16.28515625" style="180" hidden="1" customWidth="1"/>
    <col min="20" max="20" width="17.5703125" style="180" hidden="1" customWidth="1"/>
    <col min="21" max="21" width="18.140625" style="152" bestFit="1" customWidth="1"/>
    <col min="22" max="22" width="17.140625" style="152" bestFit="1" customWidth="1"/>
    <col min="23" max="23" width="17.42578125" style="152" bestFit="1" customWidth="1"/>
    <col min="24" max="24" width="54.140625" style="152" bestFit="1" customWidth="1"/>
    <col min="25" max="25" width="14.7109375" style="203" bestFit="1" customWidth="1"/>
    <col min="26" max="27" width="9" style="203"/>
    <col min="28" max="28" width="9" style="203" customWidth="1"/>
    <col min="29" max="29" width="15.7109375" style="152" hidden="1" customWidth="1"/>
    <col min="30" max="30" width="17" style="152" hidden="1" customWidth="1"/>
    <col min="31" max="31" width="15.7109375" style="152" hidden="1" customWidth="1"/>
    <col min="32" max="32" width="9" style="152" customWidth="1"/>
    <col min="33" max="16384" width="9" style="152"/>
  </cols>
  <sheetData>
    <row r="1" spans="1:60" ht="25.5">
      <c r="A1" s="149" t="s">
        <v>0</v>
      </c>
      <c r="B1" s="149" t="s">
        <v>1</v>
      </c>
      <c r="C1" s="149" t="s">
        <v>2</v>
      </c>
      <c r="D1" s="149" t="s">
        <v>3</v>
      </c>
      <c r="E1" s="149" t="s">
        <v>4</v>
      </c>
      <c r="F1" s="149" t="s">
        <v>5</v>
      </c>
      <c r="G1" s="149" t="s">
        <v>6</v>
      </c>
      <c r="H1" s="149" t="s">
        <v>7</v>
      </c>
      <c r="I1" s="149" t="s">
        <v>8</v>
      </c>
      <c r="J1" s="149" t="s">
        <v>9</v>
      </c>
      <c r="K1" s="149" t="s">
        <v>10</v>
      </c>
      <c r="L1" s="360" t="s">
        <v>1579</v>
      </c>
      <c r="M1" s="149" t="s">
        <v>11</v>
      </c>
      <c r="N1" s="149" t="s">
        <v>12</v>
      </c>
      <c r="O1" s="149" t="s">
        <v>13</v>
      </c>
      <c r="P1" s="150" t="s">
        <v>14</v>
      </c>
      <c r="Q1" s="209" t="s">
        <v>15</v>
      </c>
      <c r="R1" s="149" t="s">
        <v>16</v>
      </c>
      <c r="S1" s="151" t="s">
        <v>17</v>
      </c>
      <c r="T1" s="151" t="s">
        <v>18</v>
      </c>
      <c r="U1" s="216" t="s">
        <v>1301</v>
      </c>
      <c r="V1" s="217" t="s">
        <v>1263</v>
      </c>
      <c r="W1" s="218" t="s">
        <v>1264</v>
      </c>
      <c r="X1" s="218" t="s">
        <v>593</v>
      </c>
    </row>
    <row r="2" spans="1:60">
      <c r="A2" s="153" t="s">
        <v>62</v>
      </c>
      <c r="B2" s="162" t="s">
        <v>315</v>
      </c>
      <c r="C2" s="154" t="s">
        <v>331</v>
      </c>
      <c r="D2" s="162" t="s">
        <v>332</v>
      </c>
      <c r="E2" s="156" t="s">
        <v>66</v>
      </c>
      <c r="F2" s="154" t="s">
        <v>318</v>
      </c>
      <c r="G2" s="154" t="s">
        <v>319</v>
      </c>
      <c r="H2" s="154" t="s">
        <v>31</v>
      </c>
      <c r="I2" s="157" t="s">
        <v>32</v>
      </c>
      <c r="J2" s="162" t="s">
        <v>33</v>
      </c>
      <c r="K2" s="154" t="s">
        <v>333</v>
      </c>
      <c r="L2" s="350" t="s">
        <v>498</v>
      </c>
      <c r="M2" s="162" t="s">
        <v>1611</v>
      </c>
      <c r="N2" s="154" t="s">
        <v>73</v>
      </c>
      <c r="O2" s="159">
        <v>39611</v>
      </c>
      <c r="P2" s="390">
        <v>41072</v>
      </c>
      <c r="Q2" s="393">
        <v>42004</v>
      </c>
      <c r="R2" s="156" t="s">
        <v>334</v>
      </c>
      <c r="S2" s="156" t="s">
        <v>333</v>
      </c>
      <c r="T2" s="157" t="s">
        <v>22</v>
      </c>
      <c r="U2" s="198" t="str">
        <f ca="1">AE2</f>
        <v>Less Than a Year</v>
      </c>
      <c r="V2" s="199">
        <f ca="1">IFERROR(DAYS360(TODAY(),IF(Q2&lt;&gt;"Not set",Q2,P2)),"N/A")</f>
        <v>334</v>
      </c>
      <c r="W2" s="187">
        <f ca="1">IFERROR(V2/(365),"N/A")</f>
        <v>0.91506849315068495</v>
      </c>
      <c r="X2" s="354"/>
      <c r="AC2" s="377" t="str">
        <f ca="1">IF(DAYS360(TODAY(),IF($Q2&lt;&gt;"Not Set",Q2,P2))&lt;=0,"Expired",IF(TODAY()+365&lt;=IF($Q2&lt;&gt;"Not Set",Q2,P2),"More than a Year","Less Than a Year"))</f>
        <v>Less Than a Year</v>
      </c>
      <c r="AD2" s="2" t="str">
        <f ca="1">IF(AC2="Expired",IF(Q2="Not set","Waiting for  contract signoff","Expired"),AC2)</f>
        <v>Less Than a Year</v>
      </c>
      <c r="AE2" s="2" t="str">
        <f ca="1">IF(X2="Decommissioned","Decommissioned",AD2)</f>
        <v>Less Than a Year</v>
      </c>
    </row>
    <row r="3" spans="1:60">
      <c r="A3" s="153" t="s">
        <v>62</v>
      </c>
      <c r="B3" s="162" t="s">
        <v>315</v>
      </c>
      <c r="C3" s="154" t="s">
        <v>349</v>
      </c>
      <c r="D3" s="162" t="s">
        <v>350</v>
      </c>
      <c r="E3" s="156" t="s">
        <v>137</v>
      </c>
      <c r="F3" s="154" t="s">
        <v>318</v>
      </c>
      <c r="G3" s="154" t="s">
        <v>319</v>
      </c>
      <c r="H3" s="154" t="s">
        <v>31</v>
      </c>
      <c r="I3" s="157" t="s">
        <v>32</v>
      </c>
      <c r="J3" s="162" t="s">
        <v>61</v>
      </c>
      <c r="K3" s="154" t="s">
        <v>351</v>
      </c>
      <c r="L3" s="350" t="s">
        <v>498</v>
      </c>
      <c r="M3" s="162" t="s">
        <v>1611</v>
      </c>
      <c r="N3" s="154" t="s">
        <v>144</v>
      </c>
      <c r="O3" s="159">
        <v>39986</v>
      </c>
      <c r="P3" s="390">
        <v>41447</v>
      </c>
      <c r="Q3" s="393">
        <v>41943</v>
      </c>
      <c r="R3" s="156" t="s">
        <v>352</v>
      </c>
      <c r="S3" s="156" t="s">
        <v>351</v>
      </c>
      <c r="T3" s="157" t="s">
        <v>22</v>
      </c>
      <c r="U3" s="377" t="str">
        <f t="shared" ref="U3:U62" ca="1" si="0">AE3</f>
        <v>Less Than a Year</v>
      </c>
      <c r="V3" s="376">
        <f t="shared" ref="V3:V62" ca="1" si="1">IFERROR(DAYS360(TODAY(),IF(Q3&lt;&gt;"Not set",Q3,P3)),"N/A")</f>
        <v>274</v>
      </c>
      <c r="W3" s="375">
        <f t="shared" ref="W3:W62" ca="1" si="2">IFERROR(V3/(365),"N/A")</f>
        <v>0.75068493150684934</v>
      </c>
      <c r="X3" s="354"/>
      <c r="AC3" s="377" t="str">
        <f t="shared" ref="AC3:AC62" ca="1" si="3">IF(DAYS360(TODAY(),IF($Q3&lt;&gt;"Not Set",Q3,P3))&lt;=0,"Expired",IF(TODAY()+365&lt;=IF($Q3&lt;&gt;"Not Set",Q3,P3),"More than a Year","Less Than a Year"))</f>
        <v>Less Than a Year</v>
      </c>
      <c r="AD3" s="2" t="str">
        <f t="shared" ref="AD3:AD62" ca="1" si="4">IF(AC3="Expired",IF(Q3="Not set","Waiting for  contract signoff","Expired"),AC3)</f>
        <v>Less Than a Year</v>
      </c>
      <c r="AE3" s="2" t="str">
        <f t="shared" ref="AE3:AE62" ca="1" si="5">IF(X3="Decommissioned","Decommissioned",AD3)</f>
        <v>Less Than a Year</v>
      </c>
    </row>
    <row r="4" spans="1:60">
      <c r="A4" s="153" t="s">
        <v>62</v>
      </c>
      <c r="B4" s="162" t="s">
        <v>323</v>
      </c>
      <c r="C4" s="154" t="s">
        <v>335</v>
      </c>
      <c r="D4" s="162" t="s">
        <v>336</v>
      </c>
      <c r="E4" s="156" t="s">
        <v>66</v>
      </c>
      <c r="F4" s="154" t="s">
        <v>318</v>
      </c>
      <c r="G4" s="154" t="s">
        <v>326</v>
      </c>
      <c r="H4" s="154" t="s">
        <v>31</v>
      </c>
      <c r="I4" s="157" t="s">
        <v>32</v>
      </c>
      <c r="J4" s="162" t="s">
        <v>33</v>
      </c>
      <c r="K4" s="154" t="s">
        <v>337</v>
      </c>
      <c r="L4" s="350" t="s">
        <v>498</v>
      </c>
      <c r="M4" s="162" t="s">
        <v>1611</v>
      </c>
      <c r="N4" s="154" t="s">
        <v>88</v>
      </c>
      <c r="O4" s="159">
        <v>39611</v>
      </c>
      <c r="P4" s="390">
        <v>41072</v>
      </c>
      <c r="Q4" s="393">
        <v>42004</v>
      </c>
      <c r="R4" s="156" t="s">
        <v>338</v>
      </c>
      <c r="S4" s="156" t="s">
        <v>337</v>
      </c>
      <c r="T4" s="157" t="s">
        <v>22</v>
      </c>
      <c r="U4" s="377" t="str">
        <f t="shared" ca="1" si="0"/>
        <v>Less Than a Year</v>
      </c>
      <c r="V4" s="376">
        <f t="shared" ca="1" si="1"/>
        <v>334</v>
      </c>
      <c r="W4" s="375">
        <f t="shared" ca="1" si="2"/>
        <v>0.91506849315068495</v>
      </c>
      <c r="X4" s="354"/>
      <c r="AC4" s="377" t="str">
        <f t="shared" ca="1" si="3"/>
        <v>Less Than a Year</v>
      </c>
      <c r="AD4" s="2" t="str">
        <f t="shared" ca="1" si="4"/>
        <v>Less Than a Year</v>
      </c>
      <c r="AE4" s="2" t="str">
        <f t="shared" ca="1" si="5"/>
        <v>Less Than a Year</v>
      </c>
    </row>
    <row r="5" spans="1:60">
      <c r="A5" s="153" t="s">
        <v>62</v>
      </c>
      <c r="B5" s="162" t="s">
        <v>323</v>
      </c>
      <c r="C5" s="154" t="s">
        <v>353</v>
      </c>
      <c r="D5" s="162" t="s">
        <v>354</v>
      </c>
      <c r="E5" s="156" t="s">
        <v>137</v>
      </c>
      <c r="F5" s="154" t="s">
        <v>318</v>
      </c>
      <c r="G5" s="154" t="s">
        <v>326</v>
      </c>
      <c r="H5" s="154" t="s">
        <v>31</v>
      </c>
      <c r="I5" s="157" t="s">
        <v>32</v>
      </c>
      <c r="J5" s="162" t="s">
        <v>61</v>
      </c>
      <c r="K5" s="350" t="s">
        <v>1577</v>
      </c>
      <c r="L5" s="350" t="s">
        <v>498</v>
      </c>
      <c r="M5" s="162" t="s">
        <v>1611</v>
      </c>
      <c r="N5" s="154" t="s">
        <v>139</v>
      </c>
      <c r="O5" s="159">
        <v>39986</v>
      </c>
      <c r="P5" s="390">
        <v>41447</v>
      </c>
      <c r="Q5" s="390">
        <v>41943</v>
      </c>
      <c r="R5" s="156" t="s">
        <v>356</v>
      </c>
      <c r="S5" s="156" t="s">
        <v>355</v>
      </c>
      <c r="T5" s="157" t="s">
        <v>22</v>
      </c>
      <c r="U5" s="377" t="str">
        <f t="shared" ca="1" si="0"/>
        <v>Less Than a Year</v>
      </c>
      <c r="V5" s="376">
        <f t="shared" ca="1" si="1"/>
        <v>274</v>
      </c>
      <c r="W5" s="375">
        <f t="shared" ca="1" si="2"/>
        <v>0.75068493150684934</v>
      </c>
      <c r="X5" s="354"/>
      <c r="AC5" s="377" t="str">
        <f t="shared" ca="1" si="3"/>
        <v>Less Than a Year</v>
      </c>
      <c r="AD5" s="2" t="str">
        <f t="shared" ca="1" si="4"/>
        <v>Less Than a Year</v>
      </c>
      <c r="AE5" s="2" t="str">
        <f t="shared" ca="1" si="5"/>
        <v>Less Than a Year</v>
      </c>
    </row>
    <row r="6" spans="1:60" ht="15">
      <c r="A6" s="153" t="s">
        <v>62</v>
      </c>
      <c r="B6" s="162" t="s">
        <v>1328</v>
      </c>
      <c r="C6" s="226" t="s">
        <v>94</v>
      </c>
      <c r="D6" s="162" t="s">
        <v>95</v>
      </c>
      <c r="E6" s="156" t="s">
        <v>96</v>
      </c>
      <c r="F6" s="154" t="s">
        <v>29</v>
      </c>
      <c r="G6" s="154" t="s">
        <v>30</v>
      </c>
      <c r="H6" s="154" t="s">
        <v>31</v>
      </c>
      <c r="I6" s="157" t="s">
        <v>32</v>
      </c>
      <c r="J6" s="162" t="s">
        <v>33</v>
      </c>
      <c r="K6" s="154" t="s">
        <v>97</v>
      </c>
      <c r="L6" s="350" t="s">
        <v>498</v>
      </c>
      <c r="M6" s="162" t="s">
        <v>1612</v>
      </c>
      <c r="N6" s="154" t="s">
        <v>98</v>
      </c>
      <c r="O6" s="159">
        <v>39611</v>
      </c>
      <c r="P6" s="390">
        <v>41072</v>
      </c>
      <c r="Q6" s="393">
        <v>42004</v>
      </c>
      <c r="R6" s="156" t="s">
        <v>99</v>
      </c>
      <c r="S6" s="156" t="s">
        <v>97</v>
      </c>
      <c r="T6" s="157" t="s">
        <v>22</v>
      </c>
      <c r="U6" s="377" t="str">
        <f t="shared" ca="1" si="0"/>
        <v>Less Than a Year</v>
      </c>
      <c r="V6" s="376">
        <f t="shared" ca="1" si="1"/>
        <v>334</v>
      </c>
      <c r="W6" s="375">
        <f t="shared" ca="1" si="2"/>
        <v>0.91506849315068495</v>
      </c>
      <c r="X6" s="354"/>
      <c r="Y6" s="309"/>
      <c r="AC6" s="377" t="str">
        <f t="shared" ca="1" si="3"/>
        <v>Less Than a Year</v>
      </c>
      <c r="AD6" s="2" t="str">
        <f t="shared" ca="1" si="4"/>
        <v>Less Than a Year</v>
      </c>
      <c r="AE6" s="2" t="str">
        <f t="shared" ca="1" si="5"/>
        <v>Less Than a Year</v>
      </c>
    </row>
    <row r="7" spans="1:60" ht="15">
      <c r="A7" s="153" t="s">
        <v>62</v>
      </c>
      <c r="B7" s="162" t="s">
        <v>1328</v>
      </c>
      <c r="C7" s="226" t="s">
        <v>135</v>
      </c>
      <c r="D7" s="162" t="s">
        <v>136</v>
      </c>
      <c r="E7" s="156" t="s">
        <v>137</v>
      </c>
      <c r="F7" s="154" t="s">
        <v>29</v>
      </c>
      <c r="G7" s="154" t="s">
        <v>30</v>
      </c>
      <c r="H7" s="154" t="s">
        <v>31</v>
      </c>
      <c r="I7" s="157" t="s">
        <v>32</v>
      </c>
      <c r="J7" s="162" t="s">
        <v>33</v>
      </c>
      <c r="K7" s="154" t="s">
        <v>138</v>
      </c>
      <c r="L7" s="350" t="s">
        <v>498</v>
      </c>
      <c r="M7" s="162" t="s">
        <v>1612</v>
      </c>
      <c r="N7" s="154" t="s">
        <v>139</v>
      </c>
      <c r="O7" s="159">
        <v>39541</v>
      </c>
      <c r="P7" s="390">
        <v>41002</v>
      </c>
      <c r="Q7" s="393">
        <v>42004</v>
      </c>
      <c r="R7" s="156" t="s">
        <v>140</v>
      </c>
      <c r="S7" s="156" t="s">
        <v>138</v>
      </c>
      <c r="T7" s="157" t="s">
        <v>22</v>
      </c>
      <c r="U7" s="377" t="str">
        <f t="shared" ca="1" si="0"/>
        <v>Less Than a Year</v>
      </c>
      <c r="V7" s="376">
        <f t="shared" ca="1" si="1"/>
        <v>334</v>
      </c>
      <c r="W7" s="375">
        <f t="shared" ca="1" si="2"/>
        <v>0.91506849315068495</v>
      </c>
      <c r="X7" s="354"/>
      <c r="Y7" s="309"/>
      <c r="AC7" s="377" t="str">
        <f t="shared" ca="1" si="3"/>
        <v>Less Than a Year</v>
      </c>
      <c r="AD7" s="2" t="str">
        <f t="shared" ca="1" si="4"/>
        <v>Less Than a Year</v>
      </c>
      <c r="AE7" s="2" t="str">
        <f t="shared" ca="1" si="5"/>
        <v>Less Than a Year</v>
      </c>
    </row>
    <row r="8" spans="1:60" ht="15">
      <c r="A8" s="153" t="s">
        <v>62</v>
      </c>
      <c r="B8" s="162" t="s">
        <v>1327</v>
      </c>
      <c r="C8" s="226" t="s">
        <v>100</v>
      </c>
      <c r="D8" s="162" t="s">
        <v>101</v>
      </c>
      <c r="E8" s="156" t="s">
        <v>96</v>
      </c>
      <c r="F8" s="154" t="s">
        <v>29</v>
      </c>
      <c r="G8" s="154" t="s">
        <v>40</v>
      </c>
      <c r="H8" s="154" t="s">
        <v>31</v>
      </c>
      <c r="I8" s="157" t="s">
        <v>32</v>
      </c>
      <c r="J8" s="162" t="s">
        <v>33</v>
      </c>
      <c r="K8" s="154" t="s">
        <v>102</v>
      </c>
      <c r="L8" s="350" t="s">
        <v>498</v>
      </c>
      <c r="M8" s="162" t="s">
        <v>1612</v>
      </c>
      <c r="N8" s="154" t="s">
        <v>103</v>
      </c>
      <c r="O8" s="159">
        <v>39659</v>
      </c>
      <c r="P8" s="390">
        <v>41120</v>
      </c>
      <c r="Q8" s="393">
        <v>42004</v>
      </c>
      <c r="R8" s="156" t="s">
        <v>104</v>
      </c>
      <c r="S8" s="156" t="s">
        <v>102</v>
      </c>
      <c r="T8" s="157" t="s">
        <v>22</v>
      </c>
      <c r="U8" s="377" t="str">
        <f t="shared" ca="1" si="0"/>
        <v>Less Than a Year</v>
      </c>
      <c r="V8" s="376">
        <f t="shared" ca="1" si="1"/>
        <v>334</v>
      </c>
      <c r="W8" s="375">
        <f t="shared" ca="1" si="2"/>
        <v>0.91506849315068495</v>
      </c>
      <c r="X8" s="354"/>
      <c r="Y8" s="309"/>
      <c r="AC8" s="377" t="str">
        <f t="shared" ca="1" si="3"/>
        <v>Less Than a Year</v>
      </c>
      <c r="AD8" s="2" t="str">
        <f t="shared" ca="1" si="4"/>
        <v>Less Than a Year</v>
      </c>
      <c r="AE8" s="2" t="str">
        <f t="shared" ca="1" si="5"/>
        <v>Less Than a Year</v>
      </c>
    </row>
    <row r="9" spans="1:60" ht="15">
      <c r="A9" s="153" t="s">
        <v>62</v>
      </c>
      <c r="B9" s="162" t="s">
        <v>1327</v>
      </c>
      <c r="C9" s="226" t="s">
        <v>141</v>
      </c>
      <c r="D9" s="241" t="s">
        <v>142</v>
      </c>
      <c r="E9" s="156" t="s">
        <v>137</v>
      </c>
      <c r="F9" s="154" t="s">
        <v>29</v>
      </c>
      <c r="G9" s="154" t="s">
        <v>40</v>
      </c>
      <c r="H9" s="154" t="s">
        <v>31</v>
      </c>
      <c r="I9" s="157" t="s">
        <v>32</v>
      </c>
      <c r="J9" s="162" t="s">
        <v>33</v>
      </c>
      <c r="K9" s="350" t="s">
        <v>143</v>
      </c>
      <c r="L9" s="350" t="s">
        <v>498</v>
      </c>
      <c r="M9" s="162" t="s">
        <v>1612</v>
      </c>
      <c r="N9" s="244" t="s">
        <v>144</v>
      </c>
      <c r="O9" s="159">
        <v>39541</v>
      </c>
      <c r="P9" s="390">
        <v>41002</v>
      </c>
      <c r="Q9" s="393">
        <v>42004</v>
      </c>
      <c r="R9" s="156" t="s">
        <v>145</v>
      </c>
      <c r="S9" s="246" t="s">
        <v>143</v>
      </c>
      <c r="T9" s="157" t="s">
        <v>22</v>
      </c>
      <c r="U9" s="377" t="str">
        <f t="shared" ca="1" si="0"/>
        <v>Less Than a Year</v>
      </c>
      <c r="V9" s="376">
        <f t="shared" ca="1" si="1"/>
        <v>334</v>
      </c>
      <c r="W9" s="375">
        <f t="shared" ca="1" si="2"/>
        <v>0.91506849315068495</v>
      </c>
      <c r="X9" s="354"/>
      <c r="Y9" s="309"/>
      <c r="AC9" s="377" t="str">
        <f t="shared" ca="1" si="3"/>
        <v>Less Than a Year</v>
      </c>
      <c r="AD9" s="2" t="str">
        <f t="shared" ca="1" si="4"/>
        <v>Less Than a Year</v>
      </c>
      <c r="AE9" s="2" t="str">
        <f t="shared" ca="1" si="5"/>
        <v>Less Than a Year</v>
      </c>
    </row>
    <row r="10" spans="1:60" ht="15">
      <c r="A10" s="153" t="s">
        <v>62</v>
      </c>
      <c r="B10" s="162" t="s">
        <v>63</v>
      </c>
      <c r="C10" s="226" t="s">
        <v>236</v>
      </c>
      <c r="D10" s="162" t="s">
        <v>237</v>
      </c>
      <c r="E10" s="156" t="s">
        <v>96</v>
      </c>
      <c r="F10" s="154" t="s">
        <v>148</v>
      </c>
      <c r="G10" s="154" t="s">
        <v>48</v>
      </c>
      <c r="H10" s="154" t="s">
        <v>31</v>
      </c>
      <c r="I10" s="157" t="s">
        <v>32</v>
      </c>
      <c r="J10" s="162" t="s">
        <v>33</v>
      </c>
      <c r="K10" s="154" t="s">
        <v>238</v>
      </c>
      <c r="L10" s="350" t="s">
        <v>558</v>
      </c>
      <c r="M10" s="162" t="s">
        <v>1612</v>
      </c>
      <c r="N10" s="154" t="s">
        <v>239</v>
      </c>
      <c r="O10" s="159">
        <v>40033</v>
      </c>
      <c r="P10" s="391">
        <v>41495</v>
      </c>
      <c r="Q10" s="391">
        <v>41912</v>
      </c>
      <c r="R10" s="154" t="s">
        <v>240</v>
      </c>
      <c r="S10" s="154" t="s">
        <v>238</v>
      </c>
      <c r="T10" s="157" t="s">
        <v>22</v>
      </c>
      <c r="U10" s="377" t="str">
        <f t="shared" ca="1" si="0"/>
        <v>Less Than a Year</v>
      </c>
      <c r="V10" s="376">
        <f t="shared" ca="1" si="1"/>
        <v>243</v>
      </c>
      <c r="W10" s="375">
        <f t="shared" ca="1" si="2"/>
        <v>0.66575342465753429</v>
      </c>
      <c r="X10" s="354" t="s">
        <v>1601</v>
      </c>
      <c r="AC10" s="377" t="str">
        <f t="shared" ca="1" si="3"/>
        <v>Less Than a Year</v>
      </c>
      <c r="AD10" s="2" t="str">
        <f t="shared" ca="1" si="4"/>
        <v>Less Than a Year</v>
      </c>
      <c r="AE10" s="2" t="str">
        <f t="shared" ca="1" si="5"/>
        <v>Less Than a Year</v>
      </c>
    </row>
    <row r="11" spans="1:60" ht="15">
      <c r="A11" s="157" t="s">
        <v>62</v>
      </c>
      <c r="B11" s="161" t="s">
        <v>63</v>
      </c>
      <c r="C11" s="226" t="s">
        <v>1266</v>
      </c>
      <c r="D11" s="161" t="s">
        <v>1269</v>
      </c>
      <c r="E11" s="157" t="s">
        <v>96</v>
      </c>
      <c r="F11" s="157" t="s">
        <v>148</v>
      </c>
      <c r="G11" s="157" t="s">
        <v>48</v>
      </c>
      <c r="H11" s="157" t="s">
        <v>31</v>
      </c>
      <c r="I11" s="157" t="s">
        <v>32</v>
      </c>
      <c r="J11" s="161" t="s">
        <v>33</v>
      </c>
      <c r="K11" s="157" t="s">
        <v>187</v>
      </c>
      <c r="L11" s="279" t="s">
        <v>498</v>
      </c>
      <c r="M11" s="162" t="s">
        <v>1612</v>
      </c>
      <c r="N11" s="157" t="s">
        <v>1271</v>
      </c>
      <c r="O11" s="158">
        <v>39611</v>
      </c>
      <c r="P11" s="392">
        <v>41072</v>
      </c>
      <c r="Q11" s="392">
        <v>42004</v>
      </c>
      <c r="R11" s="157" t="s">
        <v>188</v>
      </c>
      <c r="S11" s="157" t="s">
        <v>187</v>
      </c>
      <c r="T11" s="157" t="s">
        <v>22</v>
      </c>
      <c r="U11" s="377" t="str">
        <f t="shared" ca="1" si="0"/>
        <v>Less Than a Year</v>
      </c>
      <c r="V11" s="376">
        <f t="shared" ca="1" si="1"/>
        <v>334</v>
      </c>
      <c r="W11" s="375">
        <f t="shared" ca="1" si="2"/>
        <v>0.91506849315068495</v>
      </c>
      <c r="X11" s="403"/>
      <c r="AC11" s="377" t="str">
        <f t="shared" ca="1" si="3"/>
        <v>Less Than a Year</v>
      </c>
      <c r="AD11" s="2" t="str">
        <f t="shared" ca="1" si="4"/>
        <v>Less Than a Year</v>
      </c>
      <c r="AE11" s="2" t="str">
        <f t="shared" ca="1" si="5"/>
        <v>Less Than a Year</v>
      </c>
    </row>
    <row r="12" spans="1:60" ht="15">
      <c r="A12" s="153" t="s">
        <v>62</v>
      </c>
      <c r="B12" s="162" t="s">
        <v>63</v>
      </c>
      <c r="C12" s="226" t="s">
        <v>1336</v>
      </c>
      <c r="D12" s="162" t="s">
        <v>1340</v>
      </c>
      <c r="E12" s="156" t="s">
        <v>66</v>
      </c>
      <c r="F12" s="154" t="s">
        <v>148</v>
      </c>
      <c r="G12" s="157" t="s">
        <v>48</v>
      </c>
      <c r="H12" s="154" t="s">
        <v>31</v>
      </c>
      <c r="I12" s="157" t="s">
        <v>32</v>
      </c>
      <c r="J12" s="162" t="s">
        <v>33</v>
      </c>
      <c r="K12" s="154" t="s">
        <v>1338</v>
      </c>
      <c r="L12" s="350" t="s">
        <v>498</v>
      </c>
      <c r="M12" s="162" t="s">
        <v>1612</v>
      </c>
      <c r="N12" s="154" t="s">
        <v>1363</v>
      </c>
      <c r="O12" s="159">
        <v>41061</v>
      </c>
      <c r="P12" s="390">
        <v>42522</v>
      </c>
      <c r="Q12" s="393">
        <v>42482</v>
      </c>
      <c r="R12" s="154" t="s">
        <v>1336</v>
      </c>
      <c r="S12" s="154" t="s">
        <v>1338</v>
      </c>
      <c r="T12" s="157" t="s">
        <v>22</v>
      </c>
      <c r="U12" s="377" t="str">
        <f t="shared" ca="1" si="0"/>
        <v>More than a Year</v>
      </c>
      <c r="V12" s="376">
        <f t="shared" ca="1" si="1"/>
        <v>805</v>
      </c>
      <c r="W12" s="375">
        <f t="shared" ca="1" si="2"/>
        <v>2.2054794520547945</v>
      </c>
      <c r="X12" s="354"/>
      <c r="AC12" s="377" t="str">
        <f t="shared" ca="1" si="3"/>
        <v>More than a Year</v>
      </c>
      <c r="AD12" s="2" t="str">
        <f t="shared" ca="1" si="4"/>
        <v>More than a Year</v>
      </c>
      <c r="AE12" s="2" t="str">
        <f t="shared" ca="1" si="5"/>
        <v>More than a Year</v>
      </c>
    </row>
    <row r="13" spans="1:60" ht="15">
      <c r="A13" s="153" t="s">
        <v>62</v>
      </c>
      <c r="B13" s="162" t="s">
        <v>63</v>
      </c>
      <c r="C13" s="226" t="s">
        <v>1335</v>
      </c>
      <c r="D13" s="162" t="s">
        <v>1339</v>
      </c>
      <c r="E13" s="156" t="s">
        <v>66</v>
      </c>
      <c r="F13" s="154" t="s">
        <v>148</v>
      </c>
      <c r="G13" s="154" t="s">
        <v>48</v>
      </c>
      <c r="H13" s="154" t="s">
        <v>31</v>
      </c>
      <c r="I13" s="157" t="s">
        <v>32</v>
      </c>
      <c r="J13" s="162" t="s">
        <v>33</v>
      </c>
      <c r="K13" s="154" t="s">
        <v>1337</v>
      </c>
      <c r="L13" s="350" t="s">
        <v>498</v>
      </c>
      <c r="M13" s="162" t="s">
        <v>1612</v>
      </c>
      <c r="N13" s="154" t="s">
        <v>1362</v>
      </c>
      <c r="O13" s="159">
        <v>41001</v>
      </c>
      <c r="P13" s="390">
        <v>42462</v>
      </c>
      <c r="Q13" s="393">
        <v>42553</v>
      </c>
      <c r="R13" s="154" t="s">
        <v>1335</v>
      </c>
      <c r="S13" s="154" t="s">
        <v>1337</v>
      </c>
      <c r="T13" s="157" t="s">
        <v>22</v>
      </c>
      <c r="U13" s="377" t="str">
        <f t="shared" ca="1" si="0"/>
        <v>More than a Year</v>
      </c>
      <c r="V13" s="376">
        <f t="shared" ca="1" si="1"/>
        <v>875</v>
      </c>
      <c r="W13" s="375">
        <f t="shared" ca="1" si="2"/>
        <v>2.3972602739726026</v>
      </c>
      <c r="X13" s="354"/>
      <c r="Y13" s="309"/>
      <c r="AC13" s="377" t="str">
        <f t="shared" ca="1" si="3"/>
        <v>More than a Year</v>
      </c>
      <c r="AD13" s="2" t="str">
        <f t="shared" ca="1" si="4"/>
        <v>More than a Year</v>
      </c>
      <c r="AE13" s="2" t="str">
        <f t="shared" ca="1" si="5"/>
        <v>More than a Year</v>
      </c>
    </row>
    <row r="14" spans="1:60" s="167" customFormat="1" ht="15">
      <c r="A14" s="153" t="s">
        <v>62</v>
      </c>
      <c r="B14" s="162" t="s">
        <v>63</v>
      </c>
      <c r="C14" s="226" t="s">
        <v>202</v>
      </c>
      <c r="D14" s="162" t="s">
        <v>203</v>
      </c>
      <c r="E14" s="156" t="s">
        <v>66</v>
      </c>
      <c r="F14" s="154" t="s">
        <v>148</v>
      </c>
      <c r="G14" s="154" t="s">
        <v>48</v>
      </c>
      <c r="H14" s="154" t="s">
        <v>31</v>
      </c>
      <c r="I14" s="157" t="s">
        <v>32</v>
      </c>
      <c r="J14" s="162" t="s">
        <v>33</v>
      </c>
      <c r="K14" s="154" t="s">
        <v>204</v>
      </c>
      <c r="L14" s="350" t="s">
        <v>498</v>
      </c>
      <c r="M14" s="162" t="s">
        <v>1612</v>
      </c>
      <c r="N14" s="154" t="s">
        <v>205</v>
      </c>
      <c r="O14" s="159">
        <v>40189</v>
      </c>
      <c r="P14" s="390">
        <v>41943</v>
      </c>
      <c r="Q14" s="393">
        <v>41943</v>
      </c>
      <c r="R14" s="154" t="s">
        <v>202</v>
      </c>
      <c r="S14" s="154" t="s">
        <v>204</v>
      </c>
      <c r="T14" s="157" t="s">
        <v>22</v>
      </c>
      <c r="U14" s="377" t="str">
        <f t="shared" ca="1" si="0"/>
        <v>Less Than a Year</v>
      </c>
      <c r="V14" s="376">
        <f t="shared" ca="1" si="1"/>
        <v>274</v>
      </c>
      <c r="W14" s="375">
        <f t="shared" ca="1" si="2"/>
        <v>0.75068493150684934</v>
      </c>
      <c r="X14" s="354"/>
      <c r="Y14" s="309"/>
      <c r="Z14" s="203"/>
      <c r="AA14" s="203"/>
      <c r="AB14" s="203"/>
      <c r="AC14" s="377" t="str">
        <f t="shared" ca="1" si="3"/>
        <v>Less Than a Year</v>
      </c>
      <c r="AD14" s="2" t="str">
        <f t="shared" ca="1" si="4"/>
        <v>Less Than a Year</v>
      </c>
      <c r="AE14" s="2" t="str">
        <f t="shared" ca="1" si="5"/>
        <v>Less Than a Year</v>
      </c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</row>
    <row r="15" spans="1:60" ht="15">
      <c r="A15" s="153" t="s">
        <v>62</v>
      </c>
      <c r="B15" s="162" t="s">
        <v>63</v>
      </c>
      <c r="C15" s="226" t="s">
        <v>198</v>
      </c>
      <c r="D15" s="162" t="s">
        <v>199</v>
      </c>
      <c r="E15" s="156" t="s">
        <v>66</v>
      </c>
      <c r="F15" s="154" t="s">
        <v>148</v>
      </c>
      <c r="G15" s="154" t="s">
        <v>48</v>
      </c>
      <c r="H15" s="154" t="s">
        <v>31</v>
      </c>
      <c r="I15" s="157" t="s">
        <v>32</v>
      </c>
      <c r="J15" s="162" t="s">
        <v>33</v>
      </c>
      <c r="K15" s="154" t="s">
        <v>200</v>
      </c>
      <c r="L15" s="350" t="s">
        <v>498</v>
      </c>
      <c r="M15" s="162" t="s">
        <v>1612</v>
      </c>
      <c r="N15" s="154" t="s">
        <v>180</v>
      </c>
      <c r="O15" s="159">
        <v>39611</v>
      </c>
      <c r="P15" s="390">
        <v>41072</v>
      </c>
      <c r="Q15" s="393">
        <v>42004</v>
      </c>
      <c r="R15" s="156" t="s">
        <v>201</v>
      </c>
      <c r="S15" s="156" t="s">
        <v>200</v>
      </c>
      <c r="T15" s="157" t="s">
        <v>22</v>
      </c>
      <c r="U15" s="377" t="str">
        <f t="shared" ca="1" si="0"/>
        <v>Less Than a Year</v>
      </c>
      <c r="V15" s="376">
        <f t="shared" ca="1" si="1"/>
        <v>334</v>
      </c>
      <c r="W15" s="375">
        <f t="shared" ca="1" si="2"/>
        <v>0.91506849315068495</v>
      </c>
      <c r="X15" s="354"/>
      <c r="Y15" s="309"/>
      <c r="AC15" s="377" t="str">
        <f t="shared" ca="1" si="3"/>
        <v>Less Than a Year</v>
      </c>
      <c r="AD15" s="2" t="str">
        <f t="shared" ca="1" si="4"/>
        <v>Less Than a Year</v>
      </c>
      <c r="AE15" s="2" t="str">
        <f t="shared" ca="1" si="5"/>
        <v>Less Than a Year</v>
      </c>
    </row>
    <row r="16" spans="1:60" ht="15">
      <c r="A16" s="153" t="s">
        <v>62</v>
      </c>
      <c r="B16" s="162" t="s">
        <v>63</v>
      </c>
      <c r="C16" s="226" t="s">
        <v>1581</v>
      </c>
      <c r="D16" s="162" t="s">
        <v>194</v>
      </c>
      <c r="E16" s="156" t="s">
        <v>66</v>
      </c>
      <c r="F16" s="154" t="s">
        <v>148</v>
      </c>
      <c r="G16" s="154" t="s">
        <v>48</v>
      </c>
      <c r="H16" s="154" t="s">
        <v>31</v>
      </c>
      <c r="I16" s="157" t="s">
        <v>32</v>
      </c>
      <c r="J16" s="162" t="s">
        <v>33</v>
      </c>
      <c r="K16" s="154" t="s">
        <v>195</v>
      </c>
      <c r="L16" s="350" t="s">
        <v>498</v>
      </c>
      <c r="M16" s="162" t="s">
        <v>1612</v>
      </c>
      <c r="N16" s="154" t="s">
        <v>196</v>
      </c>
      <c r="O16" s="159">
        <v>39541</v>
      </c>
      <c r="P16" s="390">
        <v>41002</v>
      </c>
      <c r="Q16" s="393">
        <v>42004</v>
      </c>
      <c r="R16" s="156" t="s">
        <v>197</v>
      </c>
      <c r="S16" s="156" t="s">
        <v>195</v>
      </c>
      <c r="T16" s="157" t="s">
        <v>22</v>
      </c>
      <c r="U16" s="377" t="str">
        <f t="shared" ca="1" si="0"/>
        <v>Less Than a Year</v>
      </c>
      <c r="V16" s="376">
        <f t="shared" ca="1" si="1"/>
        <v>334</v>
      </c>
      <c r="W16" s="375">
        <f t="shared" ca="1" si="2"/>
        <v>0.91506849315068495</v>
      </c>
      <c r="X16" s="354"/>
      <c r="Y16" s="309"/>
      <c r="AC16" s="377" t="str">
        <f t="shared" ca="1" si="3"/>
        <v>Less Than a Year</v>
      </c>
      <c r="AD16" s="2" t="str">
        <f t="shared" ca="1" si="4"/>
        <v>Less Than a Year</v>
      </c>
      <c r="AE16" s="2" t="str">
        <f t="shared" ca="1" si="5"/>
        <v>Less Than a Year</v>
      </c>
    </row>
    <row r="17" spans="1:60" ht="15">
      <c r="A17" s="153" t="s">
        <v>62</v>
      </c>
      <c r="B17" s="162" t="s">
        <v>63</v>
      </c>
      <c r="C17" s="226" t="s">
        <v>189</v>
      </c>
      <c r="D17" s="162" t="s">
        <v>190</v>
      </c>
      <c r="E17" s="156" t="s">
        <v>66</v>
      </c>
      <c r="F17" s="154" t="s">
        <v>148</v>
      </c>
      <c r="G17" s="154" t="s">
        <v>48</v>
      </c>
      <c r="H17" s="154" t="s">
        <v>31</v>
      </c>
      <c r="I17" s="157" t="s">
        <v>32</v>
      </c>
      <c r="J17" s="162" t="s">
        <v>33</v>
      </c>
      <c r="K17" s="154" t="s">
        <v>191</v>
      </c>
      <c r="L17" s="350" t="s">
        <v>498</v>
      </c>
      <c r="M17" s="162" t="s">
        <v>1612</v>
      </c>
      <c r="N17" s="154" t="s">
        <v>192</v>
      </c>
      <c r="O17" s="159">
        <v>39611</v>
      </c>
      <c r="P17" s="390">
        <v>41072</v>
      </c>
      <c r="Q17" s="393">
        <v>42004</v>
      </c>
      <c r="R17" s="156" t="s">
        <v>193</v>
      </c>
      <c r="S17" s="156" t="s">
        <v>191</v>
      </c>
      <c r="T17" s="157" t="s">
        <v>22</v>
      </c>
      <c r="U17" s="377" t="str">
        <f t="shared" ca="1" si="0"/>
        <v>Less Than a Year</v>
      </c>
      <c r="V17" s="376">
        <f t="shared" ca="1" si="1"/>
        <v>334</v>
      </c>
      <c r="W17" s="375">
        <f t="shared" ca="1" si="2"/>
        <v>0.91506849315068495</v>
      </c>
      <c r="X17" s="354"/>
      <c r="Y17" s="309"/>
      <c r="AC17" s="377" t="str">
        <f t="shared" ca="1" si="3"/>
        <v>Less Than a Year</v>
      </c>
      <c r="AD17" s="2" t="str">
        <f t="shared" ca="1" si="4"/>
        <v>Less Than a Year</v>
      </c>
      <c r="AE17" s="2" t="str">
        <f t="shared" ca="1" si="5"/>
        <v>Less Than a Year</v>
      </c>
    </row>
    <row r="18" spans="1:60" ht="15">
      <c r="A18" s="153" t="s">
        <v>62</v>
      </c>
      <c r="B18" s="162" t="s">
        <v>63</v>
      </c>
      <c r="C18" s="226" t="s">
        <v>182</v>
      </c>
      <c r="D18" s="162" t="s">
        <v>183</v>
      </c>
      <c r="E18" s="156" t="s">
        <v>66</v>
      </c>
      <c r="F18" s="154" t="s">
        <v>148</v>
      </c>
      <c r="G18" s="154" t="s">
        <v>48</v>
      </c>
      <c r="H18" s="154" t="s">
        <v>31</v>
      </c>
      <c r="I18" s="157" t="s">
        <v>32</v>
      </c>
      <c r="J18" s="162" t="s">
        <v>33</v>
      </c>
      <c r="K18" s="154" t="s">
        <v>184</v>
      </c>
      <c r="L18" s="350" t="s">
        <v>498</v>
      </c>
      <c r="M18" s="162" t="s">
        <v>1612</v>
      </c>
      <c r="N18" s="154" t="s">
        <v>185</v>
      </c>
      <c r="O18" s="159">
        <v>39611</v>
      </c>
      <c r="P18" s="390">
        <v>41072</v>
      </c>
      <c r="Q18" s="393">
        <v>42004</v>
      </c>
      <c r="R18" s="156" t="s">
        <v>186</v>
      </c>
      <c r="S18" s="156" t="s">
        <v>184</v>
      </c>
      <c r="T18" s="157" t="s">
        <v>22</v>
      </c>
      <c r="U18" s="377" t="str">
        <f t="shared" ca="1" si="0"/>
        <v>Less Than a Year</v>
      </c>
      <c r="V18" s="376">
        <f t="shared" ca="1" si="1"/>
        <v>334</v>
      </c>
      <c r="W18" s="375">
        <f t="shared" ca="1" si="2"/>
        <v>0.91506849315068495</v>
      </c>
      <c r="X18" s="354"/>
      <c r="Y18" s="309"/>
      <c r="AC18" s="377" t="str">
        <f t="shared" ca="1" si="3"/>
        <v>Less Than a Year</v>
      </c>
      <c r="AD18" s="2" t="str">
        <f t="shared" ca="1" si="4"/>
        <v>Less Than a Year</v>
      </c>
      <c r="AE18" s="2" t="str">
        <f t="shared" ca="1" si="5"/>
        <v>Less Than a Year</v>
      </c>
    </row>
    <row r="19" spans="1:60" ht="15">
      <c r="A19" s="153" t="s">
        <v>62</v>
      </c>
      <c r="B19" s="162" t="s">
        <v>63</v>
      </c>
      <c r="C19" s="226" t="s">
        <v>177</v>
      </c>
      <c r="D19" s="162" t="s">
        <v>178</v>
      </c>
      <c r="E19" s="156" t="s">
        <v>66</v>
      </c>
      <c r="F19" s="154" t="s">
        <v>148</v>
      </c>
      <c r="G19" s="154" t="s">
        <v>48</v>
      </c>
      <c r="H19" s="154" t="s">
        <v>31</v>
      </c>
      <c r="I19" s="157" t="s">
        <v>32</v>
      </c>
      <c r="J19" s="162" t="s">
        <v>33</v>
      </c>
      <c r="K19" s="350" t="s">
        <v>179</v>
      </c>
      <c r="L19" s="350" t="s">
        <v>498</v>
      </c>
      <c r="M19" s="162" t="s">
        <v>1612</v>
      </c>
      <c r="N19" s="154" t="s">
        <v>180</v>
      </c>
      <c r="O19" s="159">
        <v>39611</v>
      </c>
      <c r="P19" s="390">
        <v>41072</v>
      </c>
      <c r="Q19" s="393">
        <v>42004</v>
      </c>
      <c r="R19" s="156" t="s">
        <v>181</v>
      </c>
      <c r="S19" s="156" t="s">
        <v>179</v>
      </c>
      <c r="T19" s="157" t="s">
        <v>22</v>
      </c>
      <c r="U19" s="377" t="str">
        <f t="shared" ca="1" si="0"/>
        <v>Less Than a Year</v>
      </c>
      <c r="V19" s="376">
        <f t="shared" ca="1" si="1"/>
        <v>334</v>
      </c>
      <c r="W19" s="375">
        <f t="shared" ca="1" si="2"/>
        <v>0.91506849315068495</v>
      </c>
      <c r="X19" s="354"/>
      <c r="Y19" s="309"/>
      <c r="AC19" s="377" t="str">
        <f t="shared" ca="1" si="3"/>
        <v>Less Than a Year</v>
      </c>
      <c r="AD19" s="2" t="str">
        <f t="shared" ca="1" si="4"/>
        <v>Less Than a Year</v>
      </c>
      <c r="AE19" s="2" t="str">
        <f t="shared" ca="1" si="5"/>
        <v>Less Than a Year</v>
      </c>
    </row>
    <row r="20" spans="1:60" ht="15">
      <c r="A20" s="153" t="s">
        <v>62</v>
      </c>
      <c r="B20" s="162" t="s">
        <v>63</v>
      </c>
      <c r="C20" s="226" t="s">
        <v>1517</v>
      </c>
      <c r="D20" s="162" t="s">
        <v>1518</v>
      </c>
      <c r="E20" s="156" t="s">
        <v>66</v>
      </c>
      <c r="F20" s="154" t="s">
        <v>148</v>
      </c>
      <c r="G20" s="154" t="s">
        <v>48</v>
      </c>
      <c r="H20" s="154" t="s">
        <v>31</v>
      </c>
      <c r="I20" s="157" t="s">
        <v>32</v>
      </c>
      <c r="J20" s="162" t="s">
        <v>33</v>
      </c>
      <c r="K20" s="154" t="s">
        <v>1519</v>
      </c>
      <c r="L20" s="350" t="s">
        <v>498</v>
      </c>
      <c r="M20" s="162" t="s">
        <v>1612</v>
      </c>
      <c r="N20" s="154" t="s">
        <v>205</v>
      </c>
      <c r="O20" s="159">
        <v>41368</v>
      </c>
      <c r="P20" s="393">
        <v>42832</v>
      </c>
      <c r="Q20" s="393">
        <v>42890</v>
      </c>
      <c r="R20" s="154"/>
      <c r="S20" s="154"/>
      <c r="T20" s="157"/>
      <c r="U20" s="377" t="str">
        <f t="shared" ca="1" si="0"/>
        <v>More than a Year</v>
      </c>
      <c r="V20" s="376">
        <f t="shared" ca="1" si="1"/>
        <v>1207</v>
      </c>
      <c r="W20" s="375">
        <f t="shared" ca="1" si="2"/>
        <v>3.3068493150684932</v>
      </c>
      <c r="X20" s="354"/>
      <c r="Y20" s="309"/>
      <c r="AC20" s="377" t="str">
        <f t="shared" ca="1" si="3"/>
        <v>More than a Year</v>
      </c>
      <c r="AD20" s="2" t="str">
        <f t="shared" ca="1" si="4"/>
        <v>More than a Year</v>
      </c>
      <c r="AE20" s="2" t="str">
        <f t="shared" ca="1" si="5"/>
        <v>More than a Year</v>
      </c>
    </row>
    <row r="21" spans="1:60" ht="15">
      <c r="A21" s="153" t="s">
        <v>62</v>
      </c>
      <c r="B21" s="162" t="s">
        <v>63</v>
      </c>
      <c r="C21" s="226" t="s">
        <v>1455</v>
      </c>
      <c r="D21" s="162" t="s">
        <v>1456</v>
      </c>
      <c r="E21" s="157" t="s">
        <v>96</v>
      </c>
      <c r="F21" s="154" t="s">
        <v>29</v>
      </c>
      <c r="G21" s="154" t="s">
        <v>48</v>
      </c>
      <c r="H21" s="154" t="s">
        <v>31</v>
      </c>
      <c r="I21" s="157" t="s">
        <v>32</v>
      </c>
      <c r="J21" s="162" t="s">
        <v>33</v>
      </c>
      <c r="K21" s="154" t="s">
        <v>1573</v>
      </c>
      <c r="L21" s="350" t="s">
        <v>498</v>
      </c>
      <c r="M21" s="162" t="s">
        <v>1612</v>
      </c>
      <c r="N21" s="154" t="s">
        <v>1457</v>
      </c>
      <c r="O21" s="159">
        <v>41286</v>
      </c>
      <c r="P21" s="391">
        <v>42747</v>
      </c>
      <c r="Q21" s="393">
        <v>42814</v>
      </c>
      <c r="R21" s="292" t="s">
        <v>1454</v>
      </c>
      <c r="S21" s="352">
        <v>1410</v>
      </c>
      <c r="T21" s="353">
        <v>3.8630136986301369</v>
      </c>
      <c r="U21" s="377" t="str">
        <f t="shared" ca="1" si="0"/>
        <v>More than a Year</v>
      </c>
      <c r="V21" s="376">
        <f t="shared" ca="1" si="1"/>
        <v>1133</v>
      </c>
      <c r="W21" s="375">
        <f t="shared" ca="1" si="2"/>
        <v>3.1041095890410957</v>
      </c>
      <c r="X21" s="354"/>
      <c r="Y21" s="309"/>
      <c r="AC21" s="377" t="str">
        <f t="shared" ca="1" si="3"/>
        <v>More than a Year</v>
      </c>
      <c r="AD21" s="2" t="str">
        <f t="shared" ca="1" si="4"/>
        <v>More than a Year</v>
      </c>
      <c r="AE21" s="2" t="str">
        <f t="shared" ca="1" si="5"/>
        <v>More than a Year</v>
      </c>
    </row>
    <row r="22" spans="1:60" ht="15">
      <c r="A22" s="340" t="s">
        <v>62</v>
      </c>
      <c r="B22" s="351" t="s">
        <v>63</v>
      </c>
      <c r="C22" s="277" t="s">
        <v>1244</v>
      </c>
      <c r="D22" s="367" t="s">
        <v>1250</v>
      </c>
      <c r="E22" s="303" t="s">
        <v>66</v>
      </c>
      <c r="F22" s="350" t="s">
        <v>29</v>
      </c>
      <c r="G22" s="350" t="s">
        <v>48</v>
      </c>
      <c r="H22" s="350" t="s">
        <v>31</v>
      </c>
      <c r="I22" s="279" t="s">
        <v>32</v>
      </c>
      <c r="J22" s="351" t="s">
        <v>33</v>
      </c>
      <c r="K22" s="347" t="s">
        <v>1249</v>
      </c>
      <c r="L22" s="355" t="s">
        <v>498</v>
      </c>
      <c r="M22" s="162" t="s">
        <v>1612</v>
      </c>
      <c r="N22" s="355" t="s">
        <v>1248</v>
      </c>
      <c r="O22" s="280">
        <v>40848</v>
      </c>
      <c r="P22" s="394">
        <v>42309</v>
      </c>
      <c r="Q22" s="394">
        <v>42233</v>
      </c>
      <c r="R22" s="303" t="s">
        <v>1244</v>
      </c>
      <c r="S22" s="354" t="s">
        <v>1249</v>
      </c>
      <c r="T22" s="279" t="s">
        <v>22</v>
      </c>
      <c r="U22" s="377" t="str">
        <f t="shared" ca="1" si="0"/>
        <v>More than a Year</v>
      </c>
      <c r="V22" s="376">
        <f t="shared" ca="1" si="1"/>
        <v>560</v>
      </c>
      <c r="W22" s="375">
        <f t="shared" ca="1" si="2"/>
        <v>1.5342465753424657</v>
      </c>
      <c r="X22" s="354"/>
      <c r="Y22" s="309"/>
      <c r="AC22" s="377" t="str">
        <f t="shared" ca="1" si="3"/>
        <v>More than a Year</v>
      </c>
      <c r="AD22" s="2" t="str">
        <f t="shared" ca="1" si="4"/>
        <v>More than a Year</v>
      </c>
      <c r="AE22" s="2" t="str">
        <f t="shared" ca="1" si="5"/>
        <v>More than a Year</v>
      </c>
    </row>
    <row r="23" spans="1:60" ht="15">
      <c r="A23" s="153" t="s">
        <v>62</v>
      </c>
      <c r="B23" s="162" t="s">
        <v>63</v>
      </c>
      <c r="C23" s="277" t="s">
        <v>75</v>
      </c>
      <c r="D23" s="351" t="s">
        <v>76</v>
      </c>
      <c r="E23" s="156" t="s">
        <v>66</v>
      </c>
      <c r="F23" s="350" t="s">
        <v>29</v>
      </c>
      <c r="G23" s="154" t="s">
        <v>48</v>
      </c>
      <c r="H23" s="154" t="s">
        <v>31</v>
      </c>
      <c r="I23" s="157" t="s">
        <v>32</v>
      </c>
      <c r="J23" s="162" t="s">
        <v>33</v>
      </c>
      <c r="K23" s="350" t="s">
        <v>77</v>
      </c>
      <c r="L23" s="350" t="s">
        <v>498</v>
      </c>
      <c r="M23" s="162" t="s">
        <v>1612</v>
      </c>
      <c r="N23" s="350" t="s">
        <v>68</v>
      </c>
      <c r="O23" s="280">
        <v>40189</v>
      </c>
      <c r="P23" s="394">
        <v>41943</v>
      </c>
      <c r="Q23" s="390">
        <v>41943</v>
      </c>
      <c r="R23" s="247" t="s">
        <v>78</v>
      </c>
      <c r="S23" s="245" t="s">
        <v>77</v>
      </c>
      <c r="T23" s="249" t="s">
        <v>22</v>
      </c>
      <c r="U23" s="377" t="str">
        <f t="shared" ca="1" si="0"/>
        <v>Less Than a Year</v>
      </c>
      <c r="V23" s="376">
        <f t="shared" ca="1" si="1"/>
        <v>274</v>
      </c>
      <c r="W23" s="375">
        <f t="shared" ca="1" si="2"/>
        <v>0.75068493150684934</v>
      </c>
      <c r="X23" s="354"/>
      <c r="Y23" s="309"/>
      <c r="AC23" s="377" t="str">
        <f t="shared" ca="1" si="3"/>
        <v>Less Than a Year</v>
      </c>
      <c r="AD23" s="2" t="str">
        <f t="shared" ca="1" si="4"/>
        <v>Less Than a Year</v>
      </c>
      <c r="AE23" s="2" t="str">
        <f t="shared" ca="1" si="5"/>
        <v>Less Than a Year</v>
      </c>
    </row>
    <row r="24" spans="1:60" ht="15">
      <c r="A24" s="153" t="s">
        <v>62</v>
      </c>
      <c r="B24" s="162" t="s">
        <v>63</v>
      </c>
      <c r="C24" s="248" t="s">
        <v>70</v>
      </c>
      <c r="D24" s="242" t="s">
        <v>71</v>
      </c>
      <c r="E24" s="156" t="s">
        <v>66</v>
      </c>
      <c r="F24" s="154" t="s">
        <v>29</v>
      </c>
      <c r="G24" s="154" t="s">
        <v>48</v>
      </c>
      <c r="H24" s="154" t="s">
        <v>31</v>
      </c>
      <c r="I24" s="157" t="s">
        <v>32</v>
      </c>
      <c r="J24" s="162" t="s">
        <v>33</v>
      </c>
      <c r="K24" s="245" t="s">
        <v>72</v>
      </c>
      <c r="L24" s="350" t="s">
        <v>498</v>
      </c>
      <c r="M24" s="162" t="s">
        <v>1612</v>
      </c>
      <c r="N24" s="245" t="s">
        <v>73</v>
      </c>
      <c r="O24" s="250">
        <v>39611</v>
      </c>
      <c r="P24" s="395">
        <v>41072</v>
      </c>
      <c r="Q24" s="399">
        <v>42004</v>
      </c>
      <c r="R24" s="247" t="s">
        <v>74</v>
      </c>
      <c r="S24" s="247" t="s">
        <v>72</v>
      </c>
      <c r="T24" s="249" t="s">
        <v>22</v>
      </c>
      <c r="U24" s="377" t="str">
        <f t="shared" ca="1" si="0"/>
        <v>Less Than a Year</v>
      </c>
      <c r="V24" s="376">
        <f t="shared" ca="1" si="1"/>
        <v>334</v>
      </c>
      <c r="W24" s="375">
        <f t="shared" ca="1" si="2"/>
        <v>0.91506849315068495</v>
      </c>
      <c r="X24" s="354"/>
      <c r="Y24" s="310"/>
      <c r="Z24" s="204"/>
      <c r="AA24" s="204"/>
      <c r="AB24" s="204"/>
      <c r="AC24" s="377" t="str">
        <f t="shared" ca="1" si="3"/>
        <v>Less Than a Year</v>
      </c>
      <c r="AD24" s="2" t="str">
        <f t="shared" ca="1" si="4"/>
        <v>Less Than a Year</v>
      </c>
      <c r="AE24" s="2" t="str">
        <f t="shared" ca="1" si="5"/>
        <v>Less Than a Year</v>
      </c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</row>
    <row r="25" spans="1:60" ht="15">
      <c r="A25" s="153" t="s">
        <v>62</v>
      </c>
      <c r="B25" s="162" t="s">
        <v>63</v>
      </c>
      <c r="C25" s="248" t="s">
        <v>64</v>
      </c>
      <c r="D25" s="242" t="s">
        <v>65</v>
      </c>
      <c r="E25" s="156" t="s">
        <v>66</v>
      </c>
      <c r="F25" s="154" t="s">
        <v>29</v>
      </c>
      <c r="G25" s="154" t="s">
        <v>48</v>
      </c>
      <c r="H25" s="154" t="s">
        <v>31</v>
      </c>
      <c r="I25" s="157" t="s">
        <v>32</v>
      </c>
      <c r="J25" s="162" t="s">
        <v>33</v>
      </c>
      <c r="K25" s="245" t="s">
        <v>67</v>
      </c>
      <c r="L25" s="350" t="s">
        <v>498</v>
      </c>
      <c r="M25" s="162" t="s">
        <v>1612</v>
      </c>
      <c r="N25" s="245" t="s">
        <v>68</v>
      </c>
      <c r="O25" s="250">
        <v>39541</v>
      </c>
      <c r="P25" s="395">
        <v>41002</v>
      </c>
      <c r="Q25" s="399">
        <v>42004</v>
      </c>
      <c r="R25" s="247" t="s">
        <v>69</v>
      </c>
      <c r="S25" s="247" t="s">
        <v>67</v>
      </c>
      <c r="T25" s="249" t="s">
        <v>22</v>
      </c>
      <c r="U25" s="377" t="str">
        <f t="shared" ca="1" si="0"/>
        <v>Less Than a Year</v>
      </c>
      <c r="V25" s="376">
        <f t="shared" ca="1" si="1"/>
        <v>334</v>
      </c>
      <c r="W25" s="375">
        <f t="shared" ca="1" si="2"/>
        <v>0.91506849315068495</v>
      </c>
      <c r="X25" s="354"/>
      <c r="Y25" s="309"/>
      <c r="AC25" s="377" t="str">
        <f t="shared" ca="1" si="3"/>
        <v>Less Than a Year</v>
      </c>
      <c r="AD25" s="2" t="str">
        <f t="shared" ca="1" si="4"/>
        <v>Less Than a Year</v>
      </c>
      <c r="AE25" s="2" t="str">
        <f t="shared" ca="1" si="5"/>
        <v>Less Than a Year</v>
      </c>
    </row>
    <row r="26" spans="1:60" ht="15">
      <c r="A26" s="153" t="s">
        <v>62</v>
      </c>
      <c r="B26" s="162" t="s">
        <v>79</v>
      </c>
      <c r="C26" s="226" t="s">
        <v>80</v>
      </c>
      <c r="D26" s="162" t="s">
        <v>81</v>
      </c>
      <c r="E26" s="156" t="s">
        <v>66</v>
      </c>
      <c r="F26" s="154" t="s">
        <v>29</v>
      </c>
      <c r="G26" s="154" t="s">
        <v>55</v>
      </c>
      <c r="H26" s="154" t="s">
        <v>31</v>
      </c>
      <c r="I26" s="157" t="s">
        <v>32</v>
      </c>
      <c r="J26" s="162" t="s">
        <v>33</v>
      </c>
      <c r="K26" s="154" t="s">
        <v>82</v>
      </c>
      <c r="L26" s="350" t="s">
        <v>498</v>
      </c>
      <c r="M26" s="162" t="s">
        <v>1612</v>
      </c>
      <c r="N26" s="154" t="s">
        <v>83</v>
      </c>
      <c r="O26" s="159">
        <v>39611</v>
      </c>
      <c r="P26" s="390">
        <v>41072</v>
      </c>
      <c r="Q26" s="393">
        <v>42004</v>
      </c>
      <c r="R26" s="156" t="s">
        <v>84</v>
      </c>
      <c r="S26" s="156" t="s">
        <v>82</v>
      </c>
      <c r="T26" s="157" t="s">
        <v>22</v>
      </c>
      <c r="U26" s="377" t="str">
        <f t="shared" ca="1" si="0"/>
        <v>Less Than a Year</v>
      </c>
      <c r="V26" s="376">
        <f t="shared" ca="1" si="1"/>
        <v>334</v>
      </c>
      <c r="W26" s="375">
        <f t="shared" ca="1" si="2"/>
        <v>0.91506849315068495</v>
      </c>
      <c r="X26" s="354"/>
      <c r="Y26" s="309"/>
      <c r="AC26" s="377" t="str">
        <f t="shared" ca="1" si="3"/>
        <v>Less Than a Year</v>
      </c>
      <c r="AD26" s="2" t="str">
        <f t="shared" ca="1" si="4"/>
        <v>Less Than a Year</v>
      </c>
      <c r="AE26" s="2" t="str">
        <f t="shared" ca="1" si="5"/>
        <v>Less Than a Year</v>
      </c>
    </row>
    <row r="27" spans="1:60" ht="15">
      <c r="A27" s="153" t="s">
        <v>62</v>
      </c>
      <c r="B27" s="162" t="s">
        <v>79</v>
      </c>
      <c r="C27" s="226" t="s">
        <v>85</v>
      </c>
      <c r="D27" s="242" t="s">
        <v>86</v>
      </c>
      <c r="E27" s="156" t="s">
        <v>66</v>
      </c>
      <c r="F27" s="154" t="s">
        <v>29</v>
      </c>
      <c r="G27" s="154" t="s">
        <v>55</v>
      </c>
      <c r="H27" s="154" t="s">
        <v>31</v>
      </c>
      <c r="I27" s="157" t="s">
        <v>32</v>
      </c>
      <c r="J27" s="162" t="s">
        <v>33</v>
      </c>
      <c r="K27" s="245" t="s">
        <v>87</v>
      </c>
      <c r="L27" s="350" t="s">
        <v>498</v>
      </c>
      <c r="M27" s="162" t="s">
        <v>1612</v>
      </c>
      <c r="N27" s="154" t="s">
        <v>88</v>
      </c>
      <c r="O27" s="159">
        <v>39611</v>
      </c>
      <c r="P27" s="390">
        <v>41072</v>
      </c>
      <c r="Q27" s="393">
        <v>42004</v>
      </c>
      <c r="R27" s="156" t="s">
        <v>89</v>
      </c>
      <c r="S27" s="247" t="s">
        <v>87</v>
      </c>
      <c r="T27" s="157" t="s">
        <v>22</v>
      </c>
      <c r="U27" s="377" t="str">
        <f t="shared" ca="1" si="0"/>
        <v>Less Than a Year</v>
      </c>
      <c r="V27" s="376">
        <f t="shared" ca="1" si="1"/>
        <v>334</v>
      </c>
      <c r="W27" s="375">
        <f t="shared" ca="1" si="2"/>
        <v>0.91506849315068495</v>
      </c>
      <c r="X27" s="354"/>
      <c r="Y27" s="309"/>
      <c r="AC27" s="377" t="str">
        <f t="shared" ca="1" si="3"/>
        <v>Less Than a Year</v>
      </c>
      <c r="AD27" s="2" t="str">
        <f t="shared" ca="1" si="4"/>
        <v>Less Than a Year</v>
      </c>
      <c r="AE27" s="2" t="str">
        <f t="shared" ca="1" si="5"/>
        <v>Less Than a Year</v>
      </c>
    </row>
    <row r="28" spans="1:60" ht="15">
      <c r="A28" s="153" t="s">
        <v>62</v>
      </c>
      <c r="B28" s="162" t="s">
        <v>79</v>
      </c>
      <c r="C28" s="226" t="s">
        <v>90</v>
      </c>
      <c r="D28" s="162" t="s">
        <v>91</v>
      </c>
      <c r="E28" s="156" t="s">
        <v>66</v>
      </c>
      <c r="F28" s="154" t="s">
        <v>29</v>
      </c>
      <c r="G28" s="154" t="s">
        <v>55</v>
      </c>
      <c r="H28" s="154" t="s">
        <v>31</v>
      </c>
      <c r="I28" s="157" t="s">
        <v>32</v>
      </c>
      <c r="J28" s="162" t="s">
        <v>33</v>
      </c>
      <c r="K28" s="154" t="s">
        <v>92</v>
      </c>
      <c r="L28" s="350" t="s">
        <v>498</v>
      </c>
      <c r="M28" s="162" t="s">
        <v>1612</v>
      </c>
      <c r="N28" s="154" t="s">
        <v>83</v>
      </c>
      <c r="O28" s="159">
        <v>40189</v>
      </c>
      <c r="P28" s="390">
        <v>41943</v>
      </c>
      <c r="Q28" s="393">
        <v>41943</v>
      </c>
      <c r="R28" s="156" t="s">
        <v>93</v>
      </c>
      <c r="S28" s="154" t="s">
        <v>92</v>
      </c>
      <c r="T28" s="157" t="s">
        <v>22</v>
      </c>
      <c r="U28" s="377" t="str">
        <f t="shared" ca="1" si="0"/>
        <v>Less Than a Year</v>
      </c>
      <c r="V28" s="376">
        <f t="shared" ca="1" si="1"/>
        <v>274</v>
      </c>
      <c r="W28" s="375">
        <f t="shared" ca="1" si="2"/>
        <v>0.75068493150684934</v>
      </c>
      <c r="X28" s="354"/>
      <c r="Y28" s="309"/>
      <c r="AC28" s="377" t="str">
        <f t="shared" ca="1" si="3"/>
        <v>Less Than a Year</v>
      </c>
      <c r="AD28" s="2" t="str">
        <f t="shared" ca="1" si="4"/>
        <v>Less Than a Year</v>
      </c>
      <c r="AE28" s="2" t="str">
        <f t="shared" ca="1" si="5"/>
        <v>Less Than a Year</v>
      </c>
    </row>
    <row r="29" spans="1:60" ht="15">
      <c r="A29" s="153" t="s">
        <v>62</v>
      </c>
      <c r="B29" s="162" t="s">
        <v>79</v>
      </c>
      <c r="C29" s="226" t="s">
        <v>1243</v>
      </c>
      <c r="D29" s="243" t="s">
        <v>1246</v>
      </c>
      <c r="E29" s="156" t="s">
        <v>66</v>
      </c>
      <c r="F29" s="154" t="s">
        <v>29</v>
      </c>
      <c r="G29" s="154" t="s">
        <v>55</v>
      </c>
      <c r="H29" s="154" t="s">
        <v>31</v>
      </c>
      <c r="I29" s="157" t="s">
        <v>32</v>
      </c>
      <c r="J29" s="162" t="s">
        <v>33</v>
      </c>
      <c r="K29" s="243" t="s">
        <v>1245</v>
      </c>
      <c r="L29" s="361" t="s">
        <v>498</v>
      </c>
      <c r="M29" s="162" t="s">
        <v>1612</v>
      </c>
      <c r="N29" s="154" t="s">
        <v>1247</v>
      </c>
      <c r="O29" s="159">
        <v>40848</v>
      </c>
      <c r="P29" s="390">
        <v>42309</v>
      </c>
      <c r="Q29" s="390">
        <v>42233</v>
      </c>
      <c r="R29" s="156" t="s">
        <v>1243</v>
      </c>
      <c r="S29" s="243" t="s">
        <v>1245</v>
      </c>
      <c r="T29" s="157" t="s">
        <v>22</v>
      </c>
      <c r="U29" s="377" t="str">
        <f t="shared" ca="1" si="0"/>
        <v>More than a Year</v>
      </c>
      <c r="V29" s="376">
        <f t="shared" ca="1" si="1"/>
        <v>560</v>
      </c>
      <c r="W29" s="375">
        <f t="shared" ca="1" si="2"/>
        <v>1.5342465753424657</v>
      </c>
      <c r="X29" s="361"/>
      <c r="Y29" s="309"/>
      <c r="AC29" s="377" t="str">
        <f t="shared" ca="1" si="3"/>
        <v>More than a Year</v>
      </c>
      <c r="AD29" s="2" t="str">
        <f t="shared" ca="1" si="4"/>
        <v>More than a Year</v>
      </c>
      <c r="AE29" s="2" t="str">
        <f t="shared" ca="1" si="5"/>
        <v>More than a Year</v>
      </c>
    </row>
    <row r="30" spans="1:60" ht="15">
      <c r="A30" s="153" t="s">
        <v>62</v>
      </c>
      <c r="B30" s="162" t="s">
        <v>79</v>
      </c>
      <c r="C30" s="226" t="s">
        <v>206</v>
      </c>
      <c r="D30" s="162" t="s">
        <v>207</v>
      </c>
      <c r="E30" s="156" t="s">
        <v>66</v>
      </c>
      <c r="F30" s="154" t="s">
        <v>148</v>
      </c>
      <c r="G30" s="154" t="s">
        <v>55</v>
      </c>
      <c r="H30" s="154" t="s">
        <v>31</v>
      </c>
      <c r="I30" s="157" t="s">
        <v>32</v>
      </c>
      <c r="J30" s="162" t="s">
        <v>33</v>
      </c>
      <c r="K30" s="154" t="s">
        <v>208</v>
      </c>
      <c r="L30" s="350" t="s">
        <v>498</v>
      </c>
      <c r="M30" s="162" t="s">
        <v>1612</v>
      </c>
      <c r="N30" s="154" t="s">
        <v>209</v>
      </c>
      <c r="O30" s="159">
        <v>39611</v>
      </c>
      <c r="P30" s="390">
        <v>41072</v>
      </c>
      <c r="Q30" s="393">
        <v>42004</v>
      </c>
      <c r="R30" s="156" t="s">
        <v>210</v>
      </c>
      <c r="S30" s="156" t="s">
        <v>208</v>
      </c>
      <c r="T30" s="157" t="s">
        <v>22</v>
      </c>
      <c r="U30" s="377" t="str">
        <f t="shared" ca="1" si="0"/>
        <v>Less Than a Year</v>
      </c>
      <c r="V30" s="376">
        <f t="shared" ca="1" si="1"/>
        <v>334</v>
      </c>
      <c r="W30" s="375">
        <f t="shared" ca="1" si="2"/>
        <v>0.91506849315068495</v>
      </c>
      <c r="X30" s="354"/>
      <c r="AC30" s="377" t="str">
        <f t="shared" ca="1" si="3"/>
        <v>Less Than a Year</v>
      </c>
      <c r="AD30" s="2" t="str">
        <f t="shared" ca="1" si="4"/>
        <v>Less Than a Year</v>
      </c>
      <c r="AE30" s="2" t="str">
        <f t="shared" ca="1" si="5"/>
        <v>Less Than a Year</v>
      </c>
    </row>
    <row r="31" spans="1:60" ht="15">
      <c r="A31" s="153" t="s">
        <v>62</v>
      </c>
      <c r="B31" s="162" t="s">
        <v>79</v>
      </c>
      <c r="C31" s="226" t="s">
        <v>211</v>
      </c>
      <c r="D31" s="162" t="s">
        <v>212</v>
      </c>
      <c r="E31" s="156" t="s">
        <v>66</v>
      </c>
      <c r="F31" s="154" t="s">
        <v>148</v>
      </c>
      <c r="G31" s="154" t="s">
        <v>55</v>
      </c>
      <c r="H31" s="154" t="s">
        <v>31</v>
      </c>
      <c r="I31" s="157" t="s">
        <v>32</v>
      </c>
      <c r="J31" s="162" t="s">
        <v>33</v>
      </c>
      <c r="K31" s="154" t="s">
        <v>213</v>
      </c>
      <c r="L31" s="350" t="s">
        <v>498</v>
      </c>
      <c r="M31" s="162" t="s">
        <v>1612</v>
      </c>
      <c r="N31" s="154" t="s">
        <v>214</v>
      </c>
      <c r="O31" s="159">
        <v>39611</v>
      </c>
      <c r="P31" s="390">
        <v>41072</v>
      </c>
      <c r="Q31" s="393">
        <v>42004</v>
      </c>
      <c r="R31" s="156" t="s">
        <v>215</v>
      </c>
      <c r="S31" s="156" t="s">
        <v>213</v>
      </c>
      <c r="T31" s="157" t="s">
        <v>22</v>
      </c>
      <c r="U31" s="377" t="str">
        <f t="shared" ca="1" si="0"/>
        <v>Less Than a Year</v>
      </c>
      <c r="V31" s="376">
        <f t="shared" ca="1" si="1"/>
        <v>334</v>
      </c>
      <c r="W31" s="375">
        <f t="shared" ca="1" si="2"/>
        <v>0.91506849315068495</v>
      </c>
      <c r="X31" s="354"/>
      <c r="AC31" s="377" t="str">
        <f t="shared" ca="1" si="3"/>
        <v>Less Than a Year</v>
      </c>
      <c r="AD31" s="2" t="str">
        <f t="shared" ca="1" si="4"/>
        <v>Less Than a Year</v>
      </c>
      <c r="AE31" s="2" t="str">
        <f t="shared" ca="1" si="5"/>
        <v>Less Than a Year</v>
      </c>
    </row>
    <row r="32" spans="1:60" s="167" customFormat="1" ht="15">
      <c r="A32" s="153" t="s">
        <v>62</v>
      </c>
      <c r="B32" s="162" t="s">
        <v>79</v>
      </c>
      <c r="C32" s="226" t="s">
        <v>218</v>
      </c>
      <c r="D32" s="162" t="s">
        <v>219</v>
      </c>
      <c r="E32" s="156" t="s">
        <v>66</v>
      </c>
      <c r="F32" s="154" t="s">
        <v>148</v>
      </c>
      <c r="G32" s="154" t="s">
        <v>55</v>
      </c>
      <c r="H32" s="154" t="s">
        <v>31</v>
      </c>
      <c r="I32" s="157" t="s">
        <v>32</v>
      </c>
      <c r="J32" s="162" t="s">
        <v>33</v>
      </c>
      <c r="K32" s="154" t="s">
        <v>220</v>
      </c>
      <c r="L32" s="350" t="s">
        <v>498</v>
      </c>
      <c r="M32" s="162" t="s">
        <v>1612</v>
      </c>
      <c r="N32" s="154" t="s">
        <v>221</v>
      </c>
      <c r="O32" s="159">
        <v>39611</v>
      </c>
      <c r="P32" s="390">
        <v>41072</v>
      </c>
      <c r="Q32" s="393">
        <v>42004</v>
      </c>
      <c r="R32" s="156" t="s">
        <v>222</v>
      </c>
      <c r="S32" s="156" t="s">
        <v>220</v>
      </c>
      <c r="T32" s="157" t="s">
        <v>22</v>
      </c>
      <c r="U32" s="377" t="str">
        <f t="shared" ca="1" si="0"/>
        <v>Less Than a Year</v>
      </c>
      <c r="V32" s="376">
        <f t="shared" ca="1" si="1"/>
        <v>334</v>
      </c>
      <c r="W32" s="375">
        <f t="shared" ca="1" si="2"/>
        <v>0.91506849315068495</v>
      </c>
      <c r="X32" s="354"/>
      <c r="Y32" s="203"/>
      <c r="Z32" s="203"/>
      <c r="AA32" s="203"/>
      <c r="AB32" s="203"/>
      <c r="AC32" s="377" t="str">
        <f t="shared" ca="1" si="3"/>
        <v>Less Than a Year</v>
      </c>
      <c r="AD32" s="2" t="str">
        <f t="shared" ca="1" si="4"/>
        <v>Less Than a Year</v>
      </c>
      <c r="AE32" s="2" t="str">
        <f t="shared" ca="1" si="5"/>
        <v>Less Than a Year</v>
      </c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152"/>
      <c r="BC32" s="152"/>
      <c r="BD32" s="152"/>
      <c r="BE32" s="152"/>
      <c r="BF32" s="152"/>
      <c r="BG32" s="152"/>
      <c r="BH32" s="152"/>
    </row>
    <row r="33" spans="1:60" ht="15">
      <c r="A33" s="153" t="s">
        <v>62</v>
      </c>
      <c r="B33" s="162" t="s">
        <v>79</v>
      </c>
      <c r="C33" s="226" t="s">
        <v>223</v>
      </c>
      <c r="D33" s="162" t="s">
        <v>224</v>
      </c>
      <c r="E33" s="156" t="s">
        <v>66</v>
      </c>
      <c r="F33" s="154" t="s">
        <v>148</v>
      </c>
      <c r="G33" s="154" t="s">
        <v>55</v>
      </c>
      <c r="H33" s="154" t="s">
        <v>31</v>
      </c>
      <c r="I33" s="157" t="s">
        <v>32</v>
      </c>
      <c r="J33" s="162" t="s">
        <v>33</v>
      </c>
      <c r="K33" s="154" t="s">
        <v>225</v>
      </c>
      <c r="L33" s="350" t="s">
        <v>498</v>
      </c>
      <c r="M33" s="162" t="s">
        <v>1612</v>
      </c>
      <c r="N33" s="154" t="s">
        <v>226</v>
      </c>
      <c r="O33" s="159">
        <v>39611</v>
      </c>
      <c r="P33" s="390">
        <v>41072</v>
      </c>
      <c r="Q33" s="393">
        <v>42004</v>
      </c>
      <c r="R33" s="156" t="s">
        <v>227</v>
      </c>
      <c r="S33" s="156" t="s">
        <v>225</v>
      </c>
      <c r="T33" s="157" t="s">
        <v>22</v>
      </c>
      <c r="U33" s="377" t="str">
        <f t="shared" ca="1" si="0"/>
        <v>Less Than a Year</v>
      </c>
      <c r="V33" s="376">
        <f t="shared" ca="1" si="1"/>
        <v>334</v>
      </c>
      <c r="W33" s="375">
        <f t="shared" ca="1" si="2"/>
        <v>0.91506849315068495</v>
      </c>
      <c r="X33" s="354"/>
      <c r="AC33" s="377" t="str">
        <f t="shared" ca="1" si="3"/>
        <v>Less Than a Year</v>
      </c>
      <c r="AD33" s="2" t="str">
        <f t="shared" ca="1" si="4"/>
        <v>Less Than a Year</v>
      </c>
      <c r="AE33" s="2" t="str">
        <f t="shared" ca="1" si="5"/>
        <v>Less Than a Year</v>
      </c>
    </row>
    <row r="34" spans="1:60" ht="15">
      <c r="A34" s="153" t="s">
        <v>62</v>
      </c>
      <c r="B34" s="162" t="s">
        <v>79</v>
      </c>
      <c r="C34" s="226" t="s">
        <v>228</v>
      </c>
      <c r="D34" s="162" t="s">
        <v>229</v>
      </c>
      <c r="E34" s="156" t="s">
        <v>66</v>
      </c>
      <c r="F34" s="154" t="s">
        <v>148</v>
      </c>
      <c r="G34" s="154" t="s">
        <v>55</v>
      </c>
      <c r="H34" s="154" t="s">
        <v>31</v>
      </c>
      <c r="I34" s="157" t="s">
        <v>32</v>
      </c>
      <c r="J34" s="162" t="s">
        <v>33</v>
      </c>
      <c r="K34" s="154" t="s">
        <v>230</v>
      </c>
      <c r="L34" s="350" t="s">
        <v>498</v>
      </c>
      <c r="M34" s="162" t="s">
        <v>1612</v>
      </c>
      <c r="N34" s="154" t="s">
        <v>209</v>
      </c>
      <c r="O34" s="159">
        <v>39611</v>
      </c>
      <c r="P34" s="390">
        <v>41072</v>
      </c>
      <c r="Q34" s="393">
        <v>42004</v>
      </c>
      <c r="R34" s="156" t="s">
        <v>231</v>
      </c>
      <c r="S34" s="156" t="s">
        <v>230</v>
      </c>
      <c r="T34" s="157" t="s">
        <v>22</v>
      </c>
      <c r="U34" s="377" t="str">
        <f t="shared" ca="1" si="0"/>
        <v>Less Than a Year</v>
      </c>
      <c r="V34" s="376">
        <f t="shared" ca="1" si="1"/>
        <v>334</v>
      </c>
      <c r="W34" s="375">
        <f t="shared" ca="1" si="2"/>
        <v>0.91506849315068495</v>
      </c>
      <c r="X34" s="354"/>
      <c r="AC34" s="377" t="str">
        <f t="shared" ca="1" si="3"/>
        <v>Less Than a Year</v>
      </c>
      <c r="AD34" s="2" t="str">
        <f t="shared" ca="1" si="4"/>
        <v>Less Than a Year</v>
      </c>
      <c r="AE34" s="2" t="str">
        <f t="shared" ca="1" si="5"/>
        <v>Less Than a Year</v>
      </c>
    </row>
    <row r="35" spans="1:60" ht="15">
      <c r="A35" s="153" t="s">
        <v>62</v>
      </c>
      <c r="B35" s="162" t="s">
        <v>79</v>
      </c>
      <c r="C35" s="226" t="s">
        <v>232</v>
      </c>
      <c r="D35" s="162" t="s">
        <v>233</v>
      </c>
      <c r="E35" s="156" t="s">
        <v>66</v>
      </c>
      <c r="F35" s="154" t="s">
        <v>148</v>
      </c>
      <c r="G35" s="154" t="s">
        <v>55</v>
      </c>
      <c r="H35" s="154" t="s">
        <v>31</v>
      </c>
      <c r="I35" s="157" t="s">
        <v>32</v>
      </c>
      <c r="J35" s="162" t="s">
        <v>33</v>
      </c>
      <c r="K35" s="154" t="s">
        <v>234</v>
      </c>
      <c r="L35" s="350" t="s">
        <v>498</v>
      </c>
      <c r="M35" s="162" t="s">
        <v>1612</v>
      </c>
      <c r="N35" s="154" t="s">
        <v>235</v>
      </c>
      <c r="O35" s="159">
        <v>40189</v>
      </c>
      <c r="P35" s="390">
        <v>41942</v>
      </c>
      <c r="Q35" s="393">
        <v>41943</v>
      </c>
      <c r="R35" s="154" t="s">
        <v>232</v>
      </c>
      <c r="S35" s="154" t="s">
        <v>234</v>
      </c>
      <c r="T35" s="157" t="s">
        <v>22</v>
      </c>
      <c r="U35" s="377" t="str">
        <f t="shared" ca="1" si="0"/>
        <v>Less Than a Year</v>
      </c>
      <c r="V35" s="376">
        <f t="shared" ca="1" si="1"/>
        <v>274</v>
      </c>
      <c r="W35" s="375">
        <f t="shared" ca="1" si="2"/>
        <v>0.75068493150684934</v>
      </c>
      <c r="X35" s="354"/>
      <c r="AC35" s="377" t="str">
        <f t="shared" ca="1" si="3"/>
        <v>Less Than a Year</v>
      </c>
      <c r="AD35" s="2" t="str">
        <f t="shared" ca="1" si="4"/>
        <v>Less Than a Year</v>
      </c>
      <c r="AE35" s="2" t="str">
        <f t="shared" ca="1" si="5"/>
        <v>Less Than a Year</v>
      </c>
    </row>
    <row r="36" spans="1:60" ht="15">
      <c r="A36" s="153" t="s">
        <v>62</v>
      </c>
      <c r="B36" s="162" t="s">
        <v>79</v>
      </c>
      <c r="C36" s="226" t="s">
        <v>1333</v>
      </c>
      <c r="D36" s="162" t="s">
        <v>1334</v>
      </c>
      <c r="E36" s="156" t="s">
        <v>66</v>
      </c>
      <c r="F36" s="154" t="s">
        <v>148</v>
      </c>
      <c r="G36" s="154" t="s">
        <v>55</v>
      </c>
      <c r="H36" s="154" t="s">
        <v>31</v>
      </c>
      <c r="I36" s="157" t="s">
        <v>32</v>
      </c>
      <c r="J36" s="162" t="s">
        <v>33</v>
      </c>
      <c r="K36" s="154" t="s">
        <v>1329</v>
      </c>
      <c r="L36" s="350" t="s">
        <v>498</v>
      </c>
      <c r="M36" s="162" t="s">
        <v>1612</v>
      </c>
      <c r="N36" s="154" t="s">
        <v>1331</v>
      </c>
      <c r="O36" s="159">
        <v>41001</v>
      </c>
      <c r="P36" s="391">
        <v>42462</v>
      </c>
      <c r="Q36" s="393">
        <v>42553</v>
      </c>
      <c r="R36" s="154" t="s">
        <v>1335</v>
      </c>
      <c r="S36" s="154" t="s">
        <v>1329</v>
      </c>
      <c r="T36" s="157" t="s">
        <v>22</v>
      </c>
      <c r="U36" s="377" t="str">
        <f t="shared" ca="1" si="0"/>
        <v>More than a Year</v>
      </c>
      <c r="V36" s="376">
        <f t="shared" ca="1" si="1"/>
        <v>875</v>
      </c>
      <c r="W36" s="375">
        <f t="shared" ca="1" si="2"/>
        <v>2.3972602739726026</v>
      </c>
      <c r="X36" s="354"/>
      <c r="AC36" s="377" t="str">
        <f t="shared" ca="1" si="3"/>
        <v>More than a Year</v>
      </c>
      <c r="AD36" s="2" t="str">
        <f t="shared" ca="1" si="4"/>
        <v>More than a Year</v>
      </c>
      <c r="AE36" s="2" t="str">
        <f t="shared" ca="1" si="5"/>
        <v>More than a Year</v>
      </c>
    </row>
    <row r="37" spans="1:60" ht="15">
      <c r="A37" s="153" t="s">
        <v>62</v>
      </c>
      <c r="B37" s="162" t="s">
        <v>79</v>
      </c>
      <c r="C37" s="226" t="s">
        <v>1574</v>
      </c>
      <c r="D37" s="162" t="s">
        <v>1332</v>
      </c>
      <c r="E37" s="156" t="s">
        <v>66</v>
      </c>
      <c r="F37" s="154" t="s">
        <v>148</v>
      </c>
      <c r="G37" s="154" t="s">
        <v>55</v>
      </c>
      <c r="H37" s="154" t="s">
        <v>31</v>
      </c>
      <c r="I37" s="157" t="s">
        <v>32</v>
      </c>
      <c r="J37" s="162" t="s">
        <v>33</v>
      </c>
      <c r="K37" s="154" t="s">
        <v>1330</v>
      </c>
      <c r="L37" s="350" t="s">
        <v>498</v>
      </c>
      <c r="M37" s="162" t="s">
        <v>1612</v>
      </c>
      <c r="N37" s="154" t="s">
        <v>1361</v>
      </c>
      <c r="O37" s="159">
        <v>41061</v>
      </c>
      <c r="P37" s="391">
        <v>42522</v>
      </c>
      <c r="Q37" s="393">
        <v>42482</v>
      </c>
      <c r="R37" s="154" t="s">
        <v>1336</v>
      </c>
      <c r="S37" s="154" t="s">
        <v>1330</v>
      </c>
      <c r="T37" s="157" t="s">
        <v>22</v>
      </c>
      <c r="U37" s="377" t="str">
        <f t="shared" ca="1" si="0"/>
        <v>More than a Year</v>
      </c>
      <c r="V37" s="376">
        <f t="shared" ca="1" si="1"/>
        <v>805</v>
      </c>
      <c r="W37" s="375">
        <f t="shared" ca="1" si="2"/>
        <v>2.2054794520547945</v>
      </c>
      <c r="X37" s="354"/>
      <c r="AC37" s="377" t="str">
        <f t="shared" ca="1" si="3"/>
        <v>More than a Year</v>
      </c>
      <c r="AD37" s="2" t="str">
        <f t="shared" ca="1" si="4"/>
        <v>More than a Year</v>
      </c>
      <c r="AE37" s="2" t="str">
        <f t="shared" ca="1" si="5"/>
        <v>More than a Year</v>
      </c>
    </row>
    <row r="38" spans="1:60" ht="15">
      <c r="A38" s="340" t="s">
        <v>62</v>
      </c>
      <c r="B38" s="276" t="s">
        <v>79</v>
      </c>
      <c r="C38" s="277" t="s">
        <v>1520</v>
      </c>
      <c r="D38" s="276" t="s">
        <v>1523</v>
      </c>
      <c r="E38" s="303" t="s">
        <v>66</v>
      </c>
      <c r="F38" s="278" t="s">
        <v>148</v>
      </c>
      <c r="G38" s="278" t="s">
        <v>55</v>
      </c>
      <c r="H38" s="278" t="s">
        <v>31</v>
      </c>
      <c r="I38" s="279" t="s">
        <v>32</v>
      </c>
      <c r="J38" s="162" t="s">
        <v>33</v>
      </c>
      <c r="K38" s="278" t="s">
        <v>1521</v>
      </c>
      <c r="L38" s="350" t="s">
        <v>498</v>
      </c>
      <c r="M38" s="162" t="s">
        <v>1612</v>
      </c>
      <c r="N38" s="278" t="s">
        <v>235</v>
      </c>
      <c r="O38" s="280">
        <v>41368</v>
      </c>
      <c r="P38" s="396">
        <v>42832</v>
      </c>
      <c r="Q38" s="400" t="s">
        <v>511</v>
      </c>
      <c r="R38" s="278"/>
      <c r="S38" s="278"/>
      <c r="T38" s="279"/>
      <c r="U38" s="377" t="str">
        <f t="shared" ca="1" si="0"/>
        <v>More than a Year</v>
      </c>
      <c r="V38" s="376">
        <f t="shared" ca="1" si="1"/>
        <v>1150</v>
      </c>
      <c r="W38" s="375">
        <f t="shared" ca="1" si="2"/>
        <v>3.1506849315068495</v>
      </c>
      <c r="X38" s="354"/>
      <c r="AC38" s="377" t="str">
        <f t="shared" ca="1" si="3"/>
        <v>More than a Year</v>
      </c>
      <c r="AD38" s="2" t="str">
        <f t="shared" ca="1" si="4"/>
        <v>More than a Year</v>
      </c>
      <c r="AE38" s="2" t="str">
        <f t="shared" ca="1" si="5"/>
        <v>More than a Year</v>
      </c>
    </row>
    <row r="39" spans="1:60" ht="15">
      <c r="A39" s="153" t="s">
        <v>62</v>
      </c>
      <c r="B39" s="162" t="s">
        <v>79</v>
      </c>
      <c r="C39" s="277" t="s">
        <v>1451</v>
      </c>
      <c r="D39" s="276" t="s">
        <v>1452</v>
      </c>
      <c r="E39" s="157" t="s">
        <v>96</v>
      </c>
      <c r="F39" s="278" t="s">
        <v>29</v>
      </c>
      <c r="G39" s="278" t="s">
        <v>55</v>
      </c>
      <c r="H39" s="154" t="s">
        <v>31</v>
      </c>
      <c r="I39" s="157" t="s">
        <v>32</v>
      </c>
      <c r="J39" s="162" t="s">
        <v>33</v>
      </c>
      <c r="K39" s="278" t="s">
        <v>1491</v>
      </c>
      <c r="L39" s="350" t="s">
        <v>498</v>
      </c>
      <c r="M39" s="162" t="s">
        <v>1612</v>
      </c>
      <c r="N39" s="278" t="s">
        <v>1453</v>
      </c>
      <c r="O39" s="280">
        <v>41286</v>
      </c>
      <c r="P39" s="396">
        <v>42747</v>
      </c>
      <c r="Q39" s="393">
        <v>42534</v>
      </c>
      <c r="R39" s="278"/>
      <c r="S39" s="278"/>
      <c r="T39" s="279"/>
      <c r="U39" s="377" t="str">
        <f t="shared" ca="1" si="0"/>
        <v>More than a Year</v>
      </c>
      <c r="V39" s="376">
        <f t="shared" ca="1" si="1"/>
        <v>856</v>
      </c>
      <c r="W39" s="375">
        <f t="shared" ca="1" si="2"/>
        <v>2.3452054794520549</v>
      </c>
      <c r="X39" s="354"/>
      <c r="AC39" s="377" t="str">
        <f t="shared" ca="1" si="3"/>
        <v>More than a Year</v>
      </c>
      <c r="AD39" s="2" t="str">
        <f t="shared" ca="1" si="4"/>
        <v>More than a Year</v>
      </c>
      <c r="AE39" s="2" t="str">
        <f t="shared" ca="1" si="5"/>
        <v>More than a Year</v>
      </c>
    </row>
    <row r="40" spans="1:60" ht="15">
      <c r="A40" s="157" t="s">
        <v>62</v>
      </c>
      <c r="B40" s="161" t="s">
        <v>79</v>
      </c>
      <c r="C40" s="248" t="s">
        <v>1267</v>
      </c>
      <c r="D40" s="251" t="s">
        <v>1268</v>
      </c>
      <c r="E40" s="157" t="s">
        <v>96</v>
      </c>
      <c r="F40" s="157" t="s">
        <v>148</v>
      </c>
      <c r="G40" s="157" t="s">
        <v>55</v>
      </c>
      <c r="H40" s="157" t="s">
        <v>31</v>
      </c>
      <c r="I40" s="157" t="s">
        <v>32</v>
      </c>
      <c r="J40" s="161" t="s">
        <v>33</v>
      </c>
      <c r="K40" s="249" t="s">
        <v>216</v>
      </c>
      <c r="L40" s="279" t="s">
        <v>498</v>
      </c>
      <c r="M40" s="162" t="s">
        <v>1612</v>
      </c>
      <c r="N40" s="249" t="s">
        <v>1270</v>
      </c>
      <c r="O40" s="253">
        <v>39611</v>
      </c>
      <c r="P40" s="397">
        <v>41072</v>
      </c>
      <c r="Q40" s="397">
        <v>42004</v>
      </c>
      <c r="R40" s="249" t="s">
        <v>217</v>
      </c>
      <c r="S40" s="249" t="s">
        <v>216</v>
      </c>
      <c r="T40" s="157" t="s">
        <v>22</v>
      </c>
      <c r="U40" s="377" t="str">
        <f t="shared" ca="1" si="0"/>
        <v>Less Than a Year</v>
      </c>
      <c r="V40" s="376">
        <f t="shared" ca="1" si="1"/>
        <v>334</v>
      </c>
      <c r="W40" s="375">
        <f t="shared" ca="1" si="2"/>
        <v>0.91506849315068495</v>
      </c>
      <c r="X40" s="403"/>
      <c r="Y40" s="204"/>
      <c r="Z40" s="204"/>
      <c r="AA40" s="204"/>
      <c r="AB40" s="204"/>
      <c r="AC40" s="377" t="str">
        <f t="shared" ca="1" si="3"/>
        <v>Less Than a Year</v>
      </c>
      <c r="AD40" s="2" t="str">
        <f t="shared" ca="1" si="4"/>
        <v>Less Than a Year</v>
      </c>
      <c r="AE40" s="2" t="str">
        <f t="shared" ca="1" si="5"/>
        <v>Less Than a Year</v>
      </c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</row>
    <row r="41" spans="1:60" ht="15">
      <c r="A41" s="153" t="s">
        <v>62</v>
      </c>
      <c r="B41" s="162" t="s">
        <v>79</v>
      </c>
      <c r="C41" s="248" t="s">
        <v>241</v>
      </c>
      <c r="D41" s="242" t="s">
        <v>242</v>
      </c>
      <c r="E41" s="156" t="s">
        <v>96</v>
      </c>
      <c r="F41" s="154" t="s">
        <v>148</v>
      </c>
      <c r="G41" s="154" t="s">
        <v>55</v>
      </c>
      <c r="H41" s="154" t="s">
        <v>31</v>
      </c>
      <c r="I41" s="157" t="s">
        <v>32</v>
      </c>
      <c r="J41" s="162" t="s">
        <v>33</v>
      </c>
      <c r="K41" s="245" t="s">
        <v>243</v>
      </c>
      <c r="L41" s="350" t="s">
        <v>558</v>
      </c>
      <c r="M41" s="162" t="s">
        <v>1612</v>
      </c>
      <c r="N41" s="245" t="s">
        <v>244</v>
      </c>
      <c r="O41" s="250">
        <v>40033</v>
      </c>
      <c r="P41" s="398">
        <v>41495</v>
      </c>
      <c r="Q41" s="391">
        <v>41912</v>
      </c>
      <c r="R41" s="245" t="s">
        <v>245</v>
      </c>
      <c r="S41" s="245" t="s">
        <v>243</v>
      </c>
      <c r="T41" s="157" t="s">
        <v>22</v>
      </c>
      <c r="U41" s="377" t="str">
        <f t="shared" ca="1" si="0"/>
        <v>Less Than a Year</v>
      </c>
      <c r="V41" s="376">
        <f t="shared" ca="1" si="1"/>
        <v>243</v>
      </c>
      <c r="W41" s="375">
        <f t="shared" ca="1" si="2"/>
        <v>0.66575342465753429</v>
      </c>
      <c r="X41" s="354" t="s">
        <v>1601</v>
      </c>
      <c r="AC41" s="377" t="str">
        <f t="shared" ca="1" si="3"/>
        <v>Less Than a Year</v>
      </c>
      <c r="AD41" s="2" t="str">
        <f t="shared" ca="1" si="4"/>
        <v>Less Than a Year</v>
      </c>
      <c r="AE41" s="2" t="str">
        <f t="shared" ca="1" si="5"/>
        <v>Less Than a Year</v>
      </c>
    </row>
    <row r="42" spans="1:60">
      <c r="A42" s="157" t="s">
        <v>24</v>
      </c>
      <c r="B42" s="157" t="s">
        <v>393</v>
      </c>
      <c r="C42" s="161" t="s">
        <v>988</v>
      </c>
      <c r="D42" s="161" t="s">
        <v>1175</v>
      </c>
      <c r="E42" s="157" t="s">
        <v>47</v>
      </c>
      <c r="F42" s="157" t="s">
        <v>29</v>
      </c>
      <c r="G42" s="157" t="s">
        <v>379</v>
      </c>
      <c r="H42" s="157" t="s">
        <v>360</v>
      </c>
      <c r="I42" s="157" t="s">
        <v>361</v>
      </c>
      <c r="J42" s="161" t="s">
        <v>361</v>
      </c>
      <c r="K42" s="161" t="s">
        <v>990</v>
      </c>
      <c r="L42" s="404"/>
      <c r="M42" s="405" t="s">
        <v>1613</v>
      </c>
      <c r="N42" s="405" t="s">
        <v>484</v>
      </c>
      <c r="O42" s="405">
        <v>38222</v>
      </c>
      <c r="P42" s="405">
        <v>39683</v>
      </c>
      <c r="Q42" s="402">
        <v>41670</v>
      </c>
      <c r="R42" s="157" t="s">
        <v>364</v>
      </c>
      <c r="S42" s="157" t="s">
        <v>365</v>
      </c>
      <c r="T42" s="157" t="s">
        <v>366</v>
      </c>
      <c r="U42" s="377" t="str">
        <f t="shared" ca="1" si="0"/>
        <v>Less Than a Year</v>
      </c>
      <c r="V42" s="376">
        <f t="shared" ca="1" si="1"/>
        <v>4</v>
      </c>
      <c r="W42" s="375">
        <f t="shared" ca="1" si="2"/>
        <v>1.0958904109589041E-2</v>
      </c>
      <c r="X42" s="403"/>
      <c r="AC42" s="377" t="str">
        <f t="shared" ca="1" si="3"/>
        <v>Less Than a Year</v>
      </c>
      <c r="AD42" s="2" t="str">
        <f t="shared" ca="1" si="4"/>
        <v>Less Than a Year</v>
      </c>
      <c r="AE42" s="2" t="str">
        <f t="shared" ca="1" si="5"/>
        <v>Less Than a Year</v>
      </c>
    </row>
    <row r="43" spans="1:60">
      <c r="A43" s="157" t="s">
        <v>24</v>
      </c>
      <c r="B43" s="157" t="s">
        <v>393</v>
      </c>
      <c r="C43" s="161" t="s">
        <v>440</v>
      </c>
      <c r="D43" s="161" t="s">
        <v>441</v>
      </c>
      <c r="E43" s="156" t="s">
        <v>59</v>
      </c>
      <c r="F43" s="157" t="s">
        <v>148</v>
      </c>
      <c r="G43" s="157" t="s">
        <v>379</v>
      </c>
      <c r="H43" s="157" t="s">
        <v>360</v>
      </c>
      <c r="I43" s="157" t="s">
        <v>361</v>
      </c>
      <c r="J43" s="161" t="s">
        <v>361</v>
      </c>
      <c r="K43" s="161" t="s">
        <v>442</v>
      </c>
      <c r="L43" s="404"/>
      <c r="M43" s="405" t="s">
        <v>1613</v>
      </c>
      <c r="N43" s="405" t="s">
        <v>443</v>
      </c>
      <c r="O43" s="406" t="s">
        <v>444</v>
      </c>
      <c r="P43" s="406">
        <v>39466</v>
      </c>
      <c r="Q43" s="402">
        <v>41670</v>
      </c>
      <c r="R43" s="157" t="s">
        <v>445</v>
      </c>
      <c r="S43" s="157" t="s">
        <v>442</v>
      </c>
      <c r="T43" s="157" t="s">
        <v>411</v>
      </c>
      <c r="U43" s="377" t="str">
        <f t="shared" ca="1" si="0"/>
        <v>Less Than a Year</v>
      </c>
      <c r="V43" s="376">
        <f t="shared" ca="1" si="1"/>
        <v>4</v>
      </c>
      <c r="W43" s="375">
        <f t="shared" ca="1" si="2"/>
        <v>1.0958904109589041E-2</v>
      </c>
      <c r="X43" s="403"/>
      <c r="AC43" s="377" t="str">
        <f t="shared" ca="1" si="3"/>
        <v>Less Than a Year</v>
      </c>
      <c r="AD43" s="2" t="str">
        <f t="shared" ca="1" si="4"/>
        <v>Less Than a Year</v>
      </c>
      <c r="AE43" s="2" t="str">
        <f t="shared" ca="1" si="5"/>
        <v>Less Than a Year</v>
      </c>
    </row>
    <row r="44" spans="1:60">
      <c r="A44" s="157" t="s">
        <v>24</v>
      </c>
      <c r="B44" s="157" t="s">
        <v>357</v>
      </c>
      <c r="C44" s="161" t="s">
        <v>987</v>
      </c>
      <c r="D44" s="161" t="s">
        <v>358</v>
      </c>
      <c r="E44" s="157" t="s">
        <v>47</v>
      </c>
      <c r="F44" s="157" t="s">
        <v>29</v>
      </c>
      <c r="G44" s="157" t="s">
        <v>359</v>
      </c>
      <c r="H44" s="157" t="s">
        <v>360</v>
      </c>
      <c r="I44" s="157" t="s">
        <v>361</v>
      </c>
      <c r="J44" s="161" t="s">
        <v>361</v>
      </c>
      <c r="K44" s="161" t="s">
        <v>362</v>
      </c>
      <c r="L44" s="404"/>
      <c r="M44" s="405" t="s">
        <v>1611</v>
      </c>
      <c r="N44" s="405" t="s">
        <v>363</v>
      </c>
      <c r="O44" s="405">
        <v>38684</v>
      </c>
      <c r="P44" s="405">
        <v>40145</v>
      </c>
      <c r="Q44" s="402">
        <v>41670</v>
      </c>
      <c r="R44" s="157" t="s">
        <v>364</v>
      </c>
      <c r="S44" s="157" t="s">
        <v>365</v>
      </c>
      <c r="T44" s="157" t="s">
        <v>366</v>
      </c>
      <c r="U44" s="377" t="str">
        <f t="shared" ca="1" si="0"/>
        <v>Less Than a Year</v>
      </c>
      <c r="V44" s="376">
        <f t="shared" ca="1" si="1"/>
        <v>4</v>
      </c>
      <c r="W44" s="375">
        <f t="shared" ca="1" si="2"/>
        <v>1.0958904109589041E-2</v>
      </c>
      <c r="X44" s="403"/>
      <c r="AC44" s="377" t="str">
        <f t="shared" ca="1" si="3"/>
        <v>Less Than a Year</v>
      </c>
      <c r="AD44" s="2" t="str">
        <f t="shared" ca="1" si="4"/>
        <v>Less Than a Year</v>
      </c>
      <c r="AE44" s="2" t="str">
        <f t="shared" ca="1" si="5"/>
        <v>Less Than a Year</v>
      </c>
    </row>
    <row r="45" spans="1:60" s="167" customFormat="1">
      <c r="A45" s="157" t="s">
        <v>24</v>
      </c>
      <c r="B45" s="154" t="s">
        <v>357</v>
      </c>
      <c r="C45" s="155" t="s">
        <v>989</v>
      </c>
      <c r="D45" s="155" t="s">
        <v>432</v>
      </c>
      <c r="E45" s="156" t="s">
        <v>59</v>
      </c>
      <c r="F45" s="154" t="s">
        <v>148</v>
      </c>
      <c r="G45" s="154" t="s">
        <v>359</v>
      </c>
      <c r="H45" s="154" t="s">
        <v>360</v>
      </c>
      <c r="I45" s="157" t="s">
        <v>361</v>
      </c>
      <c r="J45" s="155" t="s">
        <v>361</v>
      </c>
      <c r="K45" s="155" t="s">
        <v>433</v>
      </c>
      <c r="L45" s="407"/>
      <c r="M45" s="166" t="s">
        <v>1613</v>
      </c>
      <c r="N45" s="405" t="s">
        <v>434</v>
      </c>
      <c r="O45" s="406">
        <v>40166</v>
      </c>
      <c r="P45" s="406" t="s">
        <v>368</v>
      </c>
      <c r="Q45" s="393">
        <v>41670</v>
      </c>
      <c r="R45" s="157" t="s">
        <v>435</v>
      </c>
      <c r="S45" s="157" t="s">
        <v>433</v>
      </c>
      <c r="T45" s="157" t="s">
        <v>410</v>
      </c>
      <c r="U45" s="377" t="str">
        <f t="shared" ca="1" si="0"/>
        <v>Less Than a Year</v>
      </c>
      <c r="V45" s="376">
        <f t="shared" ca="1" si="1"/>
        <v>4</v>
      </c>
      <c r="W45" s="375">
        <f t="shared" ca="1" si="2"/>
        <v>1.0958904109589041E-2</v>
      </c>
      <c r="X45" s="354"/>
      <c r="Y45" s="204"/>
      <c r="Z45" s="204"/>
      <c r="AA45" s="204"/>
      <c r="AB45" s="204"/>
      <c r="AC45" s="377" t="str">
        <f t="shared" ca="1" si="3"/>
        <v>Less Than a Year</v>
      </c>
      <c r="AD45" s="2" t="str">
        <f t="shared" ca="1" si="4"/>
        <v>Less Than a Year</v>
      </c>
      <c r="AE45" s="2" t="str">
        <f t="shared" ca="1" si="5"/>
        <v>Less Than a Year</v>
      </c>
    </row>
    <row r="46" spans="1:60" s="167" customFormat="1">
      <c r="A46" s="153" t="s">
        <v>24</v>
      </c>
      <c r="B46" s="162" t="s">
        <v>1571</v>
      </c>
      <c r="C46" s="154" t="s">
        <v>26</v>
      </c>
      <c r="D46" s="162" t="s">
        <v>27</v>
      </c>
      <c r="E46" s="156" t="s">
        <v>28</v>
      </c>
      <c r="F46" s="154" t="s">
        <v>29</v>
      </c>
      <c r="G46" s="154" t="s">
        <v>30</v>
      </c>
      <c r="H46" s="154" t="s">
        <v>31</v>
      </c>
      <c r="I46" s="157" t="s">
        <v>32</v>
      </c>
      <c r="J46" s="162" t="s">
        <v>33</v>
      </c>
      <c r="K46" s="166" t="s">
        <v>34</v>
      </c>
      <c r="L46" s="364" t="s">
        <v>498</v>
      </c>
      <c r="M46" s="162" t="s">
        <v>1612</v>
      </c>
      <c r="N46" s="166" t="s">
        <v>35</v>
      </c>
      <c r="O46" s="158">
        <v>39520</v>
      </c>
      <c r="P46" s="159">
        <v>40981</v>
      </c>
      <c r="Q46" s="393">
        <v>42004</v>
      </c>
      <c r="R46" s="157" t="s">
        <v>36</v>
      </c>
      <c r="S46" s="157" t="s">
        <v>34</v>
      </c>
      <c r="T46" s="157" t="s">
        <v>22</v>
      </c>
      <c r="U46" s="377" t="str">
        <f t="shared" ca="1" si="0"/>
        <v>Less Than a Year</v>
      </c>
      <c r="V46" s="376">
        <f t="shared" ca="1" si="1"/>
        <v>334</v>
      </c>
      <c r="W46" s="375">
        <f t="shared" ca="1" si="2"/>
        <v>0.91506849315068495</v>
      </c>
      <c r="X46" s="354"/>
      <c r="Y46" s="203"/>
      <c r="Z46" s="203"/>
      <c r="AA46" s="203"/>
      <c r="AB46" s="203"/>
      <c r="AC46" s="377" t="str">
        <f t="shared" ca="1" si="3"/>
        <v>Less Than a Year</v>
      </c>
      <c r="AD46" s="2" t="str">
        <f t="shared" ca="1" si="4"/>
        <v>Less Than a Year</v>
      </c>
      <c r="AE46" s="2" t="str">
        <f t="shared" ca="1" si="5"/>
        <v>Less Than a Year</v>
      </c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152"/>
      <c r="BE46" s="152"/>
      <c r="BF46" s="152"/>
      <c r="BG46" s="152"/>
      <c r="BH46" s="152"/>
    </row>
    <row r="47" spans="1:60">
      <c r="A47" s="153" t="s">
        <v>24</v>
      </c>
      <c r="B47" s="162" t="s">
        <v>1341</v>
      </c>
      <c r="C47" s="154" t="s">
        <v>105</v>
      </c>
      <c r="D47" s="162" t="s">
        <v>106</v>
      </c>
      <c r="E47" s="156" t="s">
        <v>107</v>
      </c>
      <c r="F47" s="154" t="s">
        <v>29</v>
      </c>
      <c r="G47" s="154" t="s">
        <v>30</v>
      </c>
      <c r="H47" s="154" t="s">
        <v>31</v>
      </c>
      <c r="I47" s="157" t="s">
        <v>32</v>
      </c>
      <c r="J47" s="162" t="s">
        <v>33</v>
      </c>
      <c r="K47" s="154" t="s">
        <v>108</v>
      </c>
      <c r="L47" s="364" t="s">
        <v>498</v>
      </c>
      <c r="M47" s="162" t="s">
        <v>1612</v>
      </c>
      <c r="N47" s="154" t="s">
        <v>109</v>
      </c>
      <c r="O47" s="158">
        <v>39521</v>
      </c>
      <c r="P47" s="159">
        <v>40982</v>
      </c>
      <c r="Q47" s="393">
        <v>42004</v>
      </c>
      <c r="R47" s="157" t="s">
        <v>110</v>
      </c>
      <c r="S47" s="157" t="s">
        <v>108</v>
      </c>
      <c r="T47" s="157" t="s">
        <v>22</v>
      </c>
      <c r="U47" s="377" t="str">
        <f t="shared" ca="1" si="0"/>
        <v>Less Than a Year</v>
      </c>
      <c r="V47" s="376">
        <f t="shared" ca="1" si="1"/>
        <v>334</v>
      </c>
      <c r="W47" s="375">
        <f t="shared" ca="1" si="2"/>
        <v>0.91506849315068495</v>
      </c>
      <c r="X47" s="354"/>
      <c r="Y47" s="204"/>
      <c r="Z47" s="204"/>
      <c r="AA47" s="204"/>
      <c r="AB47" s="204"/>
      <c r="AC47" s="377" t="str">
        <f t="shared" ca="1" si="3"/>
        <v>Less Than a Year</v>
      </c>
      <c r="AD47" s="2" t="str">
        <f t="shared" ca="1" si="4"/>
        <v>Less Than a Year</v>
      </c>
      <c r="AE47" s="2" t="str">
        <f t="shared" ca="1" si="5"/>
        <v>Less Than a Year</v>
      </c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</row>
    <row r="48" spans="1:60" ht="15">
      <c r="A48" s="153" t="s">
        <v>24</v>
      </c>
      <c r="B48" s="162" t="s">
        <v>44</v>
      </c>
      <c r="C48" s="226" t="s">
        <v>45</v>
      </c>
      <c r="D48" s="162" t="s">
        <v>46</v>
      </c>
      <c r="E48" s="156" t="s">
        <v>47</v>
      </c>
      <c r="F48" s="154" t="s">
        <v>29</v>
      </c>
      <c r="G48" s="154" t="s">
        <v>48</v>
      </c>
      <c r="H48" s="154" t="s">
        <v>31</v>
      </c>
      <c r="I48" s="157" t="s">
        <v>32</v>
      </c>
      <c r="J48" s="162" t="s">
        <v>33</v>
      </c>
      <c r="K48" s="154" t="s">
        <v>49</v>
      </c>
      <c r="L48" s="350" t="s">
        <v>558</v>
      </c>
      <c r="M48" s="162" t="s">
        <v>1612</v>
      </c>
      <c r="N48" s="154" t="s">
        <v>50</v>
      </c>
      <c r="O48" s="158">
        <v>40167</v>
      </c>
      <c r="P48" s="159">
        <v>41668</v>
      </c>
      <c r="Q48" s="402">
        <v>41820</v>
      </c>
      <c r="R48" s="157" t="s">
        <v>51</v>
      </c>
      <c r="S48" s="156" t="s">
        <v>49</v>
      </c>
      <c r="T48" s="157" t="s">
        <v>22</v>
      </c>
      <c r="U48" s="377" t="str">
        <f t="shared" ca="1" si="0"/>
        <v>Less Than a Year</v>
      </c>
      <c r="V48" s="376">
        <f t="shared" ca="1" si="1"/>
        <v>153</v>
      </c>
      <c r="W48" s="375">
        <f t="shared" ca="1" si="2"/>
        <v>0.41917808219178082</v>
      </c>
      <c r="X48" s="354"/>
      <c r="Y48" s="204"/>
      <c r="Z48" s="204"/>
      <c r="AA48" s="204"/>
      <c r="AB48" s="204"/>
      <c r="AC48" s="377" t="str">
        <f t="shared" ca="1" si="3"/>
        <v>Less Than a Year</v>
      </c>
      <c r="AD48" s="2" t="str">
        <f t="shared" ca="1" si="4"/>
        <v>Less Than a Year</v>
      </c>
      <c r="AE48" s="2" t="str">
        <f t="shared" ca="1" si="5"/>
        <v>Less Than a Year</v>
      </c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</row>
    <row r="49" spans="1:31" ht="15">
      <c r="A49" s="153" t="s">
        <v>24</v>
      </c>
      <c r="B49" s="162" t="s">
        <v>44</v>
      </c>
      <c r="C49" s="226" t="s">
        <v>146</v>
      </c>
      <c r="D49" s="162" t="s">
        <v>147</v>
      </c>
      <c r="E49" s="156" t="s">
        <v>47</v>
      </c>
      <c r="F49" s="154" t="s">
        <v>148</v>
      </c>
      <c r="G49" s="154" t="s">
        <v>48</v>
      </c>
      <c r="H49" s="154" t="s">
        <v>31</v>
      </c>
      <c r="I49" s="157" t="s">
        <v>32</v>
      </c>
      <c r="J49" s="162" t="s">
        <v>33</v>
      </c>
      <c r="K49" s="154" t="s">
        <v>149</v>
      </c>
      <c r="L49" s="350" t="s">
        <v>558</v>
      </c>
      <c r="M49" s="162" t="s">
        <v>1612</v>
      </c>
      <c r="N49" s="154" t="s">
        <v>150</v>
      </c>
      <c r="O49" s="158">
        <v>40167</v>
      </c>
      <c r="P49" s="159">
        <v>41668</v>
      </c>
      <c r="Q49" s="402">
        <v>41821</v>
      </c>
      <c r="R49" s="157" t="s">
        <v>151</v>
      </c>
      <c r="S49" s="156" t="s">
        <v>149</v>
      </c>
      <c r="T49" s="157" t="s">
        <v>22</v>
      </c>
      <c r="U49" s="377" t="str">
        <f t="shared" ca="1" si="0"/>
        <v>Less Than a Year</v>
      </c>
      <c r="V49" s="376">
        <f t="shared" ca="1" si="1"/>
        <v>154</v>
      </c>
      <c r="W49" s="375">
        <f t="shared" ca="1" si="2"/>
        <v>0.42191780821917807</v>
      </c>
      <c r="X49" s="354"/>
      <c r="AC49" s="377" t="str">
        <f t="shared" ca="1" si="3"/>
        <v>Less Than a Year</v>
      </c>
      <c r="AD49" s="2" t="str">
        <f t="shared" ca="1" si="4"/>
        <v>Less Than a Year</v>
      </c>
      <c r="AE49" s="2" t="str">
        <f t="shared" ca="1" si="5"/>
        <v>Less Than a Year</v>
      </c>
    </row>
    <row r="50" spans="1:31" ht="15">
      <c r="A50" s="153" t="s">
        <v>24</v>
      </c>
      <c r="B50" s="162" t="s">
        <v>44</v>
      </c>
      <c r="C50" s="226" t="s">
        <v>152</v>
      </c>
      <c r="D50" s="162" t="s">
        <v>153</v>
      </c>
      <c r="E50" s="156" t="s">
        <v>47</v>
      </c>
      <c r="F50" s="154" t="s">
        <v>148</v>
      </c>
      <c r="G50" s="154" t="s">
        <v>48</v>
      </c>
      <c r="H50" s="154" t="s">
        <v>31</v>
      </c>
      <c r="I50" s="157" t="s">
        <v>32</v>
      </c>
      <c r="J50" s="162" t="s">
        <v>33</v>
      </c>
      <c r="K50" s="154" t="s">
        <v>154</v>
      </c>
      <c r="L50" s="350" t="s">
        <v>558</v>
      </c>
      <c r="M50" s="162" t="s">
        <v>1612</v>
      </c>
      <c r="N50" s="154" t="s">
        <v>155</v>
      </c>
      <c r="O50" s="158">
        <v>40167</v>
      </c>
      <c r="P50" s="159">
        <v>41668</v>
      </c>
      <c r="Q50" s="402">
        <v>41822</v>
      </c>
      <c r="R50" s="157" t="s">
        <v>156</v>
      </c>
      <c r="S50" s="156" t="s">
        <v>154</v>
      </c>
      <c r="T50" s="157" t="s">
        <v>22</v>
      </c>
      <c r="U50" s="377" t="str">
        <f t="shared" ca="1" si="0"/>
        <v>Less Than a Year</v>
      </c>
      <c r="V50" s="376">
        <f t="shared" ca="1" si="1"/>
        <v>155</v>
      </c>
      <c r="W50" s="375">
        <f t="shared" ca="1" si="2"/>
        <v>0.42465753424657532</v>
      </c>
      <c r="X50" s="354"/>
      <c r="AC50" s="377" t="str">
        <f t="shared" ca="1" si="3"/>
        <v>Less Than a Year</v>
      </c>
      <c r="AD50" s="2" t="str">
        <f t="shared" ca="1" si="4"/>
        <v>Less Than a Year</v>
      </c>
      <c r="AE50" s="2" t="str">
        <f t="shared" ca="1" si="5"/>
        <v>Less Than a Year</v>
      </c>
    </row>
    <row r="51" spans="1:31" ht="15">
      <c r="A51" s="153" t="s">
        <v>24</v>
      </c>
      <c r="B51" s="162" t="s">
        <v>44</v>
      </c>
      <c r="C51" s="226" t="s">
        <v>157</v>
      </c>
      <c r="D51" s="162" t="s">
        <v>158</v>
      </c>
      <c r="E51" s="156" t="s">
        <v>47</v>
      </c>
      <c r="F51" s="154" t="s">
        <v>148</v>
      </c>
      <c r="G51" s="154" t="s">
        <v>48</v>
      </c>
      <c r="H51" s="154" t="s">
        <v>31</v>
      </c>
      <c r="I51" s="157" t="s">
        <v>32</v>
      </c>
      <c r="J51" s="162" t="s">
        <v>33</v>
      </c>
      <c r="K51" s="154" t="s">
        <v>159</v>
      </c>
      <c r="L51" s="350" t="s">
        <v>558</v>
      </c>
      <c r="M51" s="162" t="s">
        <v>1612</v>
      </c>
      <c r="N51" s="154" t="s">
        <v>160</v>
      </c>
      <c r="O51" s="158">
        <v>40259</v>
      </c>
      <c r="P51" s="159">
        <v>41668</v>
      </c>
      <c r="Q51" s="402">
        <v>41823</v>
      </c>
      <c r="R51" s="157" t="s">
        <v>161</v>
      </c>
      <c r="S51" s="156" t="s">
        <v>49</v>
      </c>
      <c r="T51" s="157" t="s">
        <v>22</v>
      </c>
      <c r="U51" s="377" t="str">
        <f t="shared" ca="1" si="0"/>
        <v>Less Than a Year</v>
      </c>
      <c r="V51" s="376">
        <f t="shared" ca="1" si="1"/>
        <v>156</v>
      </c>
      <c r="W51" s="375">
        <f t="shared" ca="1" si="2"/>
        <v>0.42739726027397262</v>
      </c>
      <c r="X51" s="354"/>
      <c r="AC51" s="377" t="str">
        <f t="shared" ca="1" si="3"/>
        <v>Less Than a Year</v>
      </c>
      <c r="AD51" s="2" t="str">
        <f t="shared" ca="1" si="4"/>
        <v>Less Than a Year</v>
      </c>
      <c r="AE51" s="2" t="str">
        <f t="shared" ca="1" si="5"/>
        <v>Less Than a Year</v>
      </c>
    </row>
    <row r="52" spans="1:31" ht="15">
      <c r="A52" s="153" t="s">
        <v>24</v>
      </c>
      <c r="B52" s="162" t="s">
        <v>52</v>
      </c>
      <c r="C52" s="226" t="s">
        <v>53</v>
      </c>
      <c r="D52" s="162" t="s">
        <v>54</v>
      </c>
      <c r="E52" s="156" t="s">
        <v>47</v>
      </c>
      <c r="F52" s="154" t="s">
        <v>29</v>
      </c>
      <c r="G52" s="154" t="s">
        <v>55</v>
      </c>
      <c r="H52" s="154" t="s">
        <v>31</v>
      </c>
      <c r="I52" s="157" t="s">
        <v>32</v>
      </c>
      <c r="J52" s="162" t="s">
        <v>33</v>
      </c>
      <c r="K52" s="154" t="s">
        <v>56</v>
      </c>
      <c r="L52" s="350" t="s">
        <v>558</v>
      </c>
      <c r="M52" s="162" t="s">
        <v>1612</v>
      </c>
      <c r="N52" s="154" t="s">
        <v>57</v>
      </c>
      <c r="O52" s="158">
        <v>40167</v>
      </c>
      <c r="P52" s="159">
        <v>41668</v>
      </c>
      <c r="Q52" s="402">
        <v>41824</v>
      </c>
      <c r="R52" s="157" t="s">
        <v>58</v>
      </c>
      <c r="S52" s="156" t="s">
        <v>56</v>
      </c>
      <c r="T52" s="157" t="s">
        <v>22</v>
      </c>
      <c r="U52" s="377" t="str">
        <f t="shared" ca="1" si="0"/>
        <v>Less Than a Year</v>
      </c>
      <c r="V52" s="376">
        <f t="shared" ca="1" si="1"/>
        <v>157</v>
      </c>
      <c r="W52" s="375">
        <f t="shared" ca="1" si="2"/>
        <v>0.43013698630136987</v>
      </c>
      <c r="X52" s="354"/>
      <c r="AC52" s="377" t="str">
        <f t="shared" ca="1" si="3"/>
        <v>Less Than a Year</v>
      </c>
      <c r="AD52" s="2" t="str">
        <f t="shared" ca="1" si="4"/>
        <v>Less Than a Year</v>
      </c>
      <c r="AE52" s="2" t="str">
        <f t="shared" ca="1" si="5"/>
        <v>Less Than a Year</v>
      </c>
    </row>
    <row r="53" spans="1:31" ht="15">
      <c r="A53" s="153" t="s">
        <v>24</v>
      </c>
      <c r="B53" s="162" t="s">
        <v>52</v>
      </c>
      <c r="C53" s="226" t="s">
        <v>162</v>
      </c>
      <c r="D53" s="162" t="s">
        <v>163</v>
      </c>
      <c r="E53" s="156" t="s">
        <v>47</v>
      </c>
      <c r="F53" s="154" t="s">
        <v>148</v>
      </c>
      <c r="G53" s="154" t="s">
        <v>55</v>
      </c>
      <c r="H53" s="154" t="s">
        <v>31</v>
      </c>
      <c r="I53" s="157" t="s">
        <v>32</v>
      </c>
      <c r="J53" s="162" t="s">
        <v>33</v>
      </c>
      <c r="K53" s="154" t="s">
        <v>164</v>
      </c>
      <c r="L53" s="350" t="s">
        <v>558</v>
      </c>
      <c r="M53" s="162" t="s">
        <v>1612</v>
      </c>
      <c r="N53" s="154" t="s">
        <v>165</v>
      </c>
      <c r="O53" s="158">
        <v>40167</v>
      </c>
      <c r="P53" s="159">
        <v>41668</v>
      </c>
      <c r="Q53" s="402">
        <v>41825</v>
      </c>
      <c r="R53" s="157" t="s">
        <v>166</v>
      </c>
      <c r="S53" s="156" t="s">
        <v>164</v>
      </c>
      <c r="T53" s="157" t="s">
        <v>22</v>
      </c>
      <c r="U53" s="377" t="str">
        <f t="shared" ca="1" si="0"/>
        <v>Less Than a Year</v>
      </c>
      <c r="V53" s="376">
        <f t="shared" ca="1" si="1"/>
        <v>158</v>
      </c>
      <c r="W53" s="375">
        <f t="shared" ca="1" si="2"/>
        <v>0.43287671232876712</v>
      </c>
      <c r="X53" s="354"/>
      <c r="AC53" s="377" t="str">
        <f t="shared" ca="1" si="3"/>
        <v>Less Than a Year</v>
      </c>
      <c r="AD53" s="2" t="str">
        <f t="shared" ca="1" si="4"/>
        <v>Less Than a Year</v>
      </c>
      <c r="AE53" s="2" t="str">
        <f t="shared" ca="1" si="5"/>
        <v>Less Than a Year</v>
      </c>
    </row>
    <row r="54" spans="1:31" ht="15">
      <c r="A54" s="153" t="s">
        <v>24</v>
      </c>
      <c r="B54" s="162" t="s">
        <v>52</v>
      </c>
      <c r="C54" s="226" t="s">
        <v>167</v>
      </c>
      <c r="D54" s="162" t="s">
        <v>168</v>
      </c>
      <c r="E54" s="156" t="s">
        <v>47</v>
      </c>
      <c r="F54" s="154" t="s">
        <v>148</v>
      </c>
      <c r="G54" s="154" t="s">
        <v>55</v>
      </c>
      <c r="H54" s="154" t="s">
        <v>31</v>
      </c>
      <c r="I54" s="157" t="s">
        <v>32</v>
      </c>
      <c r="J54" s="162" t="s">
        <v>33</v>
      </c>
      <c r="K54" s="154" t="s">
        <v>169</v>
      </c>
      <c r="L54" s="350" t="s">
        <v>558</v>
      </c>
      <c r="M54" s="162" t="s">
        <v>1612</v>
      </c>
      <c r="N54" s="154" t="s">
        <v>170</v>
      </c>
      <c r="O54" s="158">
        <v>40167</v>
      </c>
      <c r="P54" s="159">
        <v>41668</v>
      </c>
      <c r="Q54" s="402">
        <v>41826</v>
      </c>
      <c r="R54" s="157" t="s">
        <v>171</v>
      </c>
      <c r="S54" s="156" t="s">
        <v>169</v>
      </c>
      <c r="T54" s="157" t="s">
        <v>22</v>
      </c>
      <c r="U54" s="377" t="str">
        <f t="shared" ca="1" si="0"/>
        <v>Less Than a Year</v>
      </c>
      <c r="V54" s="376">
        <f t="shared" ca="1" si="1"/>
        <v>159</v>
      </c>
      <c r="W54" s="375">
        <f t="shared" ca="1" si="2"/>
        <v>0.43561643835616437</v>
      </c>
      <c r="X54" s="354"/>
      <c r="AC54" s="377" t="str">
        <f t="shared" ca="1" si="3"/>
        <v>Less Than a Year</v>
      </c>
      <c r="AD54" s="2" t="str">
        <f t="shared" ca="1" si="4"/>
        <v>Less Than a Year</v>
      </c>
      <c r="AE54" s="2" t="str">
        <f t="shared" ca="1" si="5"/>
        <v>Less Than a Year</v>
      </c>
    </row>
    <row r="55" spans="1:31" ht="15">
      <c r="A55" s="153" t="s">
        <v>24</v>
      </c>
      <c r="B55" s="162" t="s">
        <v>52</v>
      </c>
      <c r="C55" s="226" t="s">
        <v>172</v>
      </c>
      <c r="D55" s="162" t="s">
        <v>173</v>
      </c>
      <c r="E55" s="156" t="s">
        <v>47</v>
      </c>
      <c r="F55" s="154" t="s">
        <v>148</v>
      </c>
      <c r="G55" s="154" t="s">
        <v>55</v>
      </c>
      <c r="H55" s="154" t="s">
        <v>31</v>
      </c>
      <c r="I55" s="157" t="s">
        <v>32</v>
      </c>
      <c r="J55" s="162" t="s">
        <v>33</v>
      </c>
      <c r="K55" s="154" t="s">
        <v>174</v>
      </c>
      <c r="L55" s="350" t="s">
        <v>558</v>
      </c>
      <c r="M55" s="162" t="s">
        <v>1612</v>
      </c>
      <c r="N55" s="154" t="s">
        <v>175</v>
      </c>
      <c r="O55" s="158">
        <v>40259</v>
      </c>
      <c r="P55" s="159">
        <v>41668</v>
      </c>
      <c r="Q55" s="402">
        <v>41827</v>
      </c>
      <c r="R55" s="157" t="s">
        <v>176</v>
      </c>
      <c r="S55" s="156" t="s">
        <v>174</v>
      </c>
      <c r="T55" s="157" t="s">
        <v>22</v>
      </c>
      <c r="U55" s="377" t="str">
        <f t="shared" ca="1" si="0"/>
        <v>Less Than a Year</v>
      </c>
      <c r="V55" s="376">
        <f t="shared" ca="1" si="1"/>
        <v>160</v>
      </c>
      <c r="W55" s="375">
        <f t="shared" ca="1" si="2"/>
        <v>0.43835616438356162</v>
      </c>
      <c r="X55" s="354"/>
      <c r="AC55" s="377" t="str">
        <f t="shared" ca="1" si="3"/>
        <v>Less Than a Year</v>
      </c>
      <c r="AD55" s="2" t="str">
        <f t="shared" ca="1" si="4"/>
        <v>Less Than a Year</v>
      </c>
      <c r="AE55" s="2" t="str">
        <f t="shared" ca="1" si="5"/>
        <v>Less Than a Year</v>
      </c>
    </row>
    <row r="56" spans="1:31">
      <c r="A56" s="153" t="s">
        <v>24</v>
      </c>
      <c r="B56" s="162" t="s">
        <v>1572</v>
      </c>
      <c r="C56" s="154" t="s">
        <v>38</v>
      </c>
      <c r="D56" s="162" t="s">
        <v>39</v>
      </c>
      <c r="E56" s="156" t="s">
        <v>28</v>
      </c>
      <c r="F56" s="154" t="s">
        <v>29</v>
      </c>
      <c r="G56" s="154" t="s">
        <v>40</v>
      </c>
      <c r="H56" s="154" t="s">
        <v>31</v>
      </c>
      <c r="I56" s="157" t="s">
        <v>32</v>
      </c>
      <c r="J56" s="162" t="s">
        <v>33</v>
      </c>
      <c r="K56" s="154" t="s">
        <v>41</v>
      </c>
      <c r="L56" s="350" t="s">
        <v>498</v>
      </c>
      <c r="M56" s="162" t="s">
        <v>1612</v>
      </c>
      <c r="N56" s="154" t="s">
        <v>42</v>
      </c>
      <c r="O56" s="158">
        <v>39520</v>
      </c>
      <c r="P56" s="159">
        <v>40981</v>
      </c>
      <c r="Q56" s="393">
        <v>42004</v>
      </c>
      <c r="R56" s="157" t="s">
        <v>43</v>
      </c>
      <c r="S56" s="157" t="s">
        <v>41</v>
      </c>
      <c r="T56" s="157" t="s">
        <v>22</v>
      </c>
      <c r="U56" s="377" t="str">
        <f t="shared" ca="1" si="0"/>
        <v>Less Than a Year</v>
      </c>
      <c r="V56" s="376">
        <f t="shared" ca="1" si="1"/>
        <v>334</v>
      </c>
      <c r="W56" s="375">
        <f t="shared" ca="1" si="2"/>
        <v>0.91506849315068495</v>
      </c>
      <c r="X56" s="354"/>
      <c r="AC56" s="377" t="str">
        <f t="shared" ca="1" si="3"/>
        <v>Less Than a Year</v>
      </c>
      <c r="AD56" s="2" t="str">
        <f t="shared" ca="1" si="4"/>
        <v>Less Than a Year</v>
      </c>
      <c r="AE56" s="2" t="str">
        <f t="shared" ca="1" si="5"/>
        <v>Less Than a Year</v>
      </c>
    </row>
    <row r="57" spans="1:31">
      <c r="A57" s="153" t="s">
        <v>24</v>
      </c>
      <c r="B57" s="162" t="s">
        <v>1342</v>
      </c>
      <c r="C57" s="154" t="s">
        <v>111</v>
      </c>
      <c r="D57" s="162" t="s">
        <v>112</v>
      </c>
      <c r="E57" s="156" t="s">
        <v>107</v>
      </c>
      <c r="F57" s="154" t="s">
        <v>29</v>
      </c>
      <c r="G57" s="154" t="s">
        <v>40</v>
      </c>
      <c r="H57" s="154" t="s">
        <v>31</v>
      </c>
      <c r="I57" s="157" t="s">
        <v>32</v>
      </c>
      <c r="J57" s="162" t="s">
        <v>33</v>
      </c>
      <c r="K57" s="154" t="s">
        <v>113</v>
      </c>
      <c r="L57" s="350" t="s">
        <v>498</v>
      </c>
      <c r="M57" s="162" t="s">
        <v>1612</v>
      </c>
      <c r="N57" s="154" t="s">
        <v>114</v>
      </c>
      <c r="O57" s="158">
        <v>39521</v>
      </c>
      <c r="P57" s="159">
        <v>40982</v>
      </c>
      <c r="Q57" s="393">
        <v>42004</v>
      </c>
      <c r="R57" s="157" t="s">
        <v>115</v>
      </c>
      <c r="S57" s="157" t="s">
        <v>113</v>
      </c>
      <c r="T57" s="157" t="s">
        <v>22</v>
      </c>
      <c r="U57" s="377" t="str">
        <f t="shared" ca="1" si="0"/>
        <v>Less Than a Year</v>
      </c>
      <c r="V57" s="376">
        <f t="shared" ca="1" si="1"/>
        <v>334</v>
      </c>
      <c r="W57" s="375">
        <f t="shared" ca="1" si="2"/>
        <v>0.91506849315068495</v>
      </c>
      <c r="X57" s="354"/>
      <c r="AC57" s="377" t="str">
        <f t="shared" ca="1" si="3"/>
        <v>Less Than a Year</v>
      </c>
      <c r="AD57" s="2" t="str">
        <f t="shared" ca="1" si="4"/>
        <v>Less Than a Year</v>
      </c>
      <c r="AE57" s="2" t="str">
        <f t="shared" ca="1" si="5"/>
        <v>Less Than a Year</v>
      </c>
    </row>
    <row r="58" spans="1:31">
      <c r="A58" s="153" t="s">
        <v>24</v>
      </c>
      <c r="B58" s="162" t="s">
        <v>315</v>
      </c>
      <c r="C58" s="154" t="s">
        <v>316</v>
      </c>
      <c r="D58" s="162" t="s">
        <v>317</v>
      </c>
      <c r="E58" s="156" t="s">
        <v>28</v>
      </c>
      <c r="F58" s="154" t="s">
        <v>318</v>
      </c>
      <c r="G58" s="154" t="s">
        <v>319</v>
      </c>
      <c r="H58" s="154" t="s">
        <v>31</v>
      </c>
      <c r="I58" s="157" t="s">
        <v>60</v>
      </c>
      <c r="J58" s="162" t="s">
        <v>61</v>
      </c>
      <c r="K58" s="154" t="s">
        <v>320</v>
      </c>
      <c r="L58" s="350" t="s">
        <v>498</v>
      </c>
      <c r="M58" s="162" t="s">
        <v>1612</v>
      </c>
      <c r="N58" s="154" t="s">
        <v>321</v>
      </c>
      <c r="O58" s="158">
        <v>39659</v>
      </c>
      <c r="P58" s="159">
        <v>41120</v>
      </c>
      <c r="Q58" s="393">
        <v>42004</v>
      </c>
      <c r="R58" s="157" t="s">
        <v>322</v>
      </c>
      <c r="S58" s="157" t="s">
        <v>320</v>
      </c>
      <c r="T58" s="157" t="s">
        <v>22</v>
      </c>
      <c r="U58" s="377" t="str">
        <f t="shared" ca="1" si="0"/>
        <v>Less Than a Year</v>
      </c>
      <c r="V58" s="376">
        <f t="shared" ca="1" si="1"/>
        <v>334</v>
      </c>
      <c r="W58" s="375">
        <f t="shared" ca="1" si="2"/>
        <v>0.91506849315068495</v>
      </c>
      <c r="X58" s="354"/>
      <c r="AC58" s="377" t="str">
        <f t="shared" ca="1" si="3"/>
        <v>Less Than a Year</v>
      </c>
      <c r="AD58" s="2" t="str">
        <f t="shared" ca="1" si="4"/>
        <v>Less Than a Year</v>
      </c>
      <c r="AE58" s="2" t="str">
        <f t="shared" ca="1" si="5"/>
        <v>Less Than a Year</v>
      </c>
    </row>
    <row r="59" spans="1:31">
      <c r="A59" s="153" t="s">
        <v>24</v>
      </c>
      <c r="B59" s="162" t="s">
        <v>315</v>
      </c>
      <c r="C59" s="154" t="s">
        <v>339</v>
      </c>
      <c r="D59" s="162" t="s">
        <v>340</v>
      </c>
      <c r="E59" s="156" t="s">
        <v>118</v>
      </c>
      <c r="F59" s="154" t="s">
        <v>318</v>
      </c>
      <c r="G59" s="154" t="s">
        <v>319</v>
      </c>
      <c r="H59" s="154" t="s">
        <v>31</v>
      </c>
      <c r="I59" s="157" t="s">
        <v>32</v>
      </c>
      <c r="J59" s="162" t="s">
        <v>33</v>
      </c>
      <c r="K59" s="154" t="s">
        <v>341</v>
      </c>
      <c r="L59" s="350" t="s">
        <v>498</v>
      </c>
      <c r="M59" s="162" t="s">
        <v>1611</v>
      </c>
      <c r="N59" s="154" t="s">
        <v>342</v>
      </c>
      <c r="O59" s="158">
        <v>39526</v>
      </c>
      <c r="P59" s="159">
        <v>40987</v>
      </c>
      <c r="Q59" s="393">
        <v>42004</v>
      </c>
      <c r="R59" s="157" t="s">
        <v>343</v>
      </c>
      <c r="S59" s="157" t="s">
        <v>341</v>
      </c>
      <c r="T59" s="157" t="s">
        <v>22</v>
      </c>
      <c r="U59" s="377" t="str">
        <f t="shared" ca="1" si="0"/>
        <v>Less Than a Year</v>
      </c>
      <c r="V59" s="376">
        <f t="shared" ca="1" si="1"/>
        <v>334</v>
      </c>
      <c r="W59" s="375">
        <f t="shared" ca="1" si="2"/>
        <v>0.91506849315068495</v>
      </c>
      <c r="X59" s="354"/>
      <c r="AC59" s="377" t="str">
        <f t="shared" ca="1" si="3"/>
        <v>Less Than a Year</v>
      </c>
      <c r="AD59" s="2" t="str">
        <f t="shared" ca="1" si="4"/>
        <v>Less Than a Year</v>
      </c>
      <c r="AE59" s="2" t="str">
        <f t="shared" ca="1" si="5"/>
        <v>Less Than a Year</v>
      </c>
    </row>
    <row r="60" spans="1:31" ht="25.5">
      <c r="A60" s="153" t="s">
        <v>24</v>
      </c>
      <c r="B60" s="162" t="s">
        <v>323</v>
      </c>
      <c r="C60" s="154" t="s">
        <v>324</v>
      </c>
      <c r="D60" s="162" t="s">
        <v>325</v>
      </c>
      <c r="E60" s="156" t="s">
        <v>28</v>
      </c>
      <c r="F60" s="154" t="s">
        <v>318</v>
      </c>
      <c r="G60" s="154" t="s">
        <v>326</v>
      </c>
      <c r="H60" s="154" t="s">
        <v>31</v>
      </c>
      <c r="I60" s="157" t="s">
        <v>60</v>
      </c>
      <c r="J60" s="162" t="s">
        <v>61</v>
      </c>
      <c r="K60" s="154" t="s">
        <v>327</v>
      </c>
      <c r="L60" s="350" t="s">
        <v>498</v>
      </c>
      <c r="M60" s="162" t="s">
        <v>1612</v>
      </c>
      <c r="N60" s="154" t="s">
        <v>328</v>
      </c>
      <c r="O60" s="158">
        <v>39659</v>
      </c>
      <c r="P60" s="159">
        <v>41120</v>
      </c>
      <c r="Q60" s="393">
        <v>42004</v>
      </c>
      <c r="R60" s="157" t="s">
        <v>329</v>
      </c>
      <c r="S60" s="157" t="s">
        <v>327</v>
      </c>
      <c r="T60" s="157" t="s">
        <v>22</v>
      </c>
      <c r="U60" s="377" t="str">
        <f t="shared" ca="1" si="0"/>
        <v>Less Than a Year</v>
      </c>
      <c r="V60" s="376">
        <f t="shared" ca="1" si="1"/>
        <v>334</v>
      </c>
      <c r="W60" s="375">
        <f t="shared" ca="1" si="2"/>
        <v>0.91506849315068495</v>
      </c>
      <c r="X60" s="354"/>
      <c r="AC60" s="377" t="str">
        <f t="shared" ca="1" si="3"/>
        <v>Less Than a Year</v>
      </c>
      <c r="AD60" s="2" t="str">
        <f t="shared" ca="1" si="4"/>
        <v>Less Than a Year</v>
      </c>
      <c r="AE60" s="2" t="str">
        <f t="shared" ca="1" si="5"/>
        <v>Less Than a Year</v>
      </c>
    </row>
    <row r="61" spans="1:31" ht="25.5">
      <c r="A61" s="153" t="s">
        <v>24</v>
      </c>
      <c r="B61" s="162" t="s">
        <v>323</v>
      </c>
      <c r="C61" s="154" t="s">
        <v>344</v>
      </c>
      <c r="D61" s="162" t="s">
        <v>345</v>
      </c>
      <c r="E61" s="156" t="s">
        <v>118</v>
      </c>
      <c r="F61" s="154" t="s">
        <v>318</v>
      </c>
      <c r="G61" s="154" t="s">
        <v>326</v>
      </c>
      <c r="H61" s="154" t="s">
        <v>31</v>
      </c>
      <c r="I61" s="157" t="s">
        <v>32</v>
      </c>
      <c r="J61" s="162" t="s">
        <v>33</v>
      </c>
      <c r="K61" s="154" t="s">
        <v>346</v>
      </c>
      <c r="L61" s="350" t="s">
        <v>498</v>
      </c>
      <c r="M61" s="162" t="s">
        <v>1611</v>
      </c>
      <c r="N61" s="154" t="s">
        <v>347</v>
      </c>
      <c r="O61" s="158">
        <v>39526</v>
      </c>
      <c r="P61" s="159">
        <v>40987</v>
      </c>
      <c r="Q61" s="393">
        <v>42004</v>
      </c>
      <c r="R61" s="157" t="s">
        <v>348</v>
      </c>
      <c r="S61" s="157" t="s">
        <v>346</v>
      </c>
      <c r="T61" s="157" t="s">
        <v>22</v>
      </c>
      <c r="U61" s="377" t="str">
        <f t="shared" ca="1" si="0"/>
        <v>Less Than a Year</v>
      </c>
      <c r="V61" s="376">
        <f t="shared" ca="1" si="1"/>
        <v>334</v>
      </c>
      <c r="W61" s="375">
        <f t="shared" ca="1" si="2"/>
        <v>0.91506849315068495</v>
      </c>
      <c r="X61" s="354"/>
      <c r="AC61" s="377" t="str">
        <f t="shared" ca="1" si="3"/>
        <v>Less Than a Year</v>
      </c>
      <c r="AD61" s="2" t="str">
        <f t="shared" ca="1" si="4"/>
        <v>Less Than a Year</v>
      </c>
      <c r="AE61" s="2" t="str">
        <f t="shared" ca="1" si="5"/>
        <v>Less Than a Year</v>
      </c>
    </row>
    <row r="62" spans="1:31">
      <c r="A62" s="153" t="s">
        <v>24</v>
      </c>
      <c r="B62" s="162" t="s">
        <v>37</v>
      </c>
      <c r="C62" s="154" t="s">
        <v>116</v>
      </c>
      <c r="D62" s="242" t="s">
        <v>117</v>
      </c>
      <c r="E62" s="156" t="s">
        <v>118</v>
      </c>
      <c r="F62" s="154" t="s">
        <v>29</v>
      </c>
      <c r="G62" s="154" t="s">
        <v>48</v>
      </c>
      <c r="H62" s="154" t="s">
        <v>31</v>
      </c>
      <c r="I62" s="157" t="s">
        <v>32</v>
      </c>
      <c r="J62" s="162" t="s">
        <v>33</v>
      </c>
      <c r="K62" s="245" t="s">
        <v>119</v>
      </c>
      <c r="L62" s="350" t="s">
        <v>498</v>
      </c>
      <c r="M62" s="356" t="s">
        <v>1612</v>
      </c>
      <c r="N62" s="245" t="s">
        <v>120</v>
      </c>
      <c r="O62" s="158">
        <v>39526</v>
      </c>
      <c r="P62" s="159">
        <v>41079</v>
      </c>
      <c r="Q62" s="393">
        <v>42004</v>
      </c>
      <c r="R62" s="157" t="s">
        <v>121</v>
      </c>
      <c r="S62" s="249" t="s">
        <v>119</v>
      </c>
      <c r="T62" s="157" t="s">
        <v>22</v>
      </c>
      <c r="U62" s="377" t="str">
        <f t="shared" ca="1" si="0"/>
        <v>Less Than a Year</v>
      </c>
      <c r="V62" s="376">
        <f t="shared" ca="1" si="1"/>
        <v>334</v>
      </c>
      <c r="W62" s="375">
        <f t="shared" ca="1" si="2"/>
        <v>0.91506849315068495</v>
      </c>
      <c r="X62" s="354"/>
      <c r="AC62" s="377" t="str">
        <f t="shared" ca="1" si="3"/>
        <v>Less Than a Year</v>
      </c>
      <c r="AD62" s="2" t="str">
        <f t="shared" ca="1" si="4"/>
        <v>Less Than a Year</v>
      </c>
      <c r="AE62" s="2" t="str">
        <f t="shared" ca="1" si="5"/>
        <v>Less Than a Year</v>
      </c>
    </row>
    <row r="63" spans="1:31">
      <c r="A63" s="153" t="s">
        <v>24</v>
      </c>
      <c r="B63" s="162" t="s">
        <v>37</v>
      </c>
      <c r="C63" s="154" t="s">
        <v>122</v>
      </c>
      <c r="D63" s="162" t="s">
        <v>123</v>
      </c>
      <c r="E63" s="156" t="s">
        <v>118</v>
      </c>
      <c r="F63" s="154" t="s">
        <v>29</v>
      </c>
      <c r="G63" s="154" t="s">
        <v>48</v>
      </c>
      <c r="H63" s="154" t="s">
        <v>31</v>
      </c>
      <c r="I63" s="157" t="s">
        <v>32</v>
      </c>
      <c r="J63" s="162" t="s">
        <v>33</v>
      </c>
      <c r="K63" s="154" t="s">
        <v>124</v>
      </c>
      <c r="L63" s="350" t="s">
        <v>498</v>
      </c>
      <c r="M63" s="359" t="s">
        <v>1612</v>
      </c>
      <c r="N63" s="154" t="s">
        <v>120</v>
      </c>
      <c r="O63" s="158">
        <v>39526</v>
      </c>
      <c r="P63" s="159">
        <v>40987</v>
      </c>
      <c r="Q63" s="393">
        <v>42004</v>
      </c>
      <c r="R63" s="157" t="s">
        <v>125</v>
      </c>
      <c r="S63" s="157" t="s">
        <v>124</v>
      </c>
      <c r="T63" s="157" t="s">
        <v>22</v>
      </c>
      <c r="U63" s="377" t="str">
        <f t="shared" ref="U63:U109" ca="1" si="6">AE63</f>
        <v>Less Than a Year</v>
      </c>
      <c r="V63" s="376">
        <f t="shared" ref="V63:V109" ca="1" si="7">IFERROR(DAYS360(TODAY(),IF(Q63&lt;&gt;"Not set",Q63,P63)),"N/A")</f>
        <v>334</v>
      </c>
      <c r="W63" s="375">
        <f t="shared" ref="W63:W109" ca="1" si="8">IFERROR(V63/(365),"N/A")</f>
        <v>0.91506849315068495</v>
      </c>
      <c r="X63" s="354"/>
      <c r="AC63" s="377" t="str">
        <f t="shared" ref="AC63:AC109" ca="1" si="9">IF(DAYS360(TODAY(),IF($Q63&lt;&gt;"Not Set",Q63,P63))&lt;=0,"Expired",IF(TODAY()+365&lt;=IF($Q63&lt;&gt;"Not Set",Q63,P63),"More than a Year","Less Than a Year"))</f>
        <v>Less Than a Year</v>
      </c>
      <c r="AD63" s="2" t="str">
        <f t="shared" ref="AD63:AD109" ca="1" si="10">IF(AC63="Expired",IF(Q63="Not set","Waiting for  contract signoff","Expired"),AC63)</f>
        <v>Less Than a Year</v>
      </c>
      <c r="AE63" s="2" t="str">
        <f t="shared" ref="AE63:AE109" ca="1" si="11">IF(X63="Decommissioned","Decommissioned",AD63)</f>
        <v>Less Than a Year</v>
      </c>
    </row>
    <row r="64" spans="1:31">
      <c r="A64" s="153" t="s">
        <v>24</v>
      </c>
      <c r="B64" s="162" t="s">
        <v>37</v>
      </c>
      <c r="C64" s="154" t="s">
        <v>1251</v>
      </c>
      <c r="D64" s="252" t="s">
        <v>1257</v>
      </c>
      <c r="E64" s="156" t="s">
        <v>118</v>
      </c>
      <c r="F64" s="154" t="s">
        <v>29</v>
      </c>
      <c r="G64" s="154" t="s">
        <v>48</v>
      </c>
      <c r="H64" s="154" t="s">
        <v>31</v>
      </c>
      <c r="I64" s="157" t="s">
        <v>32</v>
      </c>
      <c r="J64" s="162" t="s">
        <v>33</v>
      </c>
      <c r="K64" s="252" t="s">
        <v>1256</v>
      </c>
      <c r="L64" s="357" t="s">
        <v>498</v>
      </c>
      <c r="M64" s="359" t="s">
        <v>1612</v>
      </c>
      <c r="N64" s="252" t="s">
        <v>1255</v>
      </c>
      <c r="O64" s="159">
        <v>40848</v>
      </c>
      <c r="P64" s="159">
        <v>42309</v>
      </c>
      <c r="Q64" s="390">
        <v>42262</v>
      </c>
      <c r="R64" s="157" t="s">
        <v>1252</v>
      </c>
      <c r="S64" s="252" t="s">
        <v>1256</v>
      </c>
      <c r="T64" s="157" t="s">
        <v>22</v>
      </c>
      <c r="U64" s="377" t="str">
        <f t="shared" ca="1" si="6"/>
        <v>More than a Year</v>
      </c>
      <c r="V64" s="376">
        <f t="shared" ca="1" si="7"/>
        <v>588</v>
      </c>
      <c r="W64" s="375">
        <f t="shared" ca="1" si="8"/>
        <v>1.6109589041095891</v>
      </c>
      <c r="X64" s="357"/>
      <c r="AC64" s="377" t="str">
        <f t="shared" ca="1" si="9"/>
        <v>More than a Year</v>
      </c>
      <c r="AD64" s="2" t="str">
        <f t="shared" ca="1" si="10"/>
        <v>More than a Year</v>
      </c>
      <c r="AE64" s="2" t="str">
        <f t="shared" ca="1" si="11"/>
        <v>More than a Year</v>
      </c>
    </row>
    <row r="65" spans="1:60">
      <c r="A65" s="153" t="s">
        <v>24</v>
      </c>
      <c r="B65" s="162" t="s">
        <v>37</v>
      </c>
      <c r="C65" s="154" t="s">
        <v>246</v>
      </c>
      <c r="D65" s="162" t="s">
        <v>247</v>
      </c>
      <c r="E65" s="156" t="s">
        <v>248</v>
      </c>
      <c r="F65" s="154" t="s">
        <v>148</v>
      </c>
      <c r="G65" s="154" t="s">
        <v>48</v>
      </c>
      <c r="H65" s="154" t="s">
        <v>31</v>
      </c>
      <c r="I65" s="157" t="s">
        <v>32</v>
      </c>
      <c r="J65" s="162" t="s">
        <v>33</v>
      </c>
      <c r="K65" s="154" t="s">
        <v>249</v>
      </c>
      <c r="L65" s="350" t="s">
        <v>498</v>
      </c>
      <c r="M65" s="359" t="s">
        <v>1612</v>
      </c>
      <c r="N65" s="154" t="s">
        <v>250</v>
      </c>
      <c r="O65" s="158">
        <v>39526</v>
      </c>
      <c r="P65" s="159">
        <v>40987</v>
      </c>
      <c r="Q65" s="393">
        <v>42004</v>
      </c>
      <c r="R65" s="157" t="s">
        <v>251</v>
      </c>
      <c r="S65" s="154" t="s">
        <v>249</v>
      </c>
      <c r="T65" s="157" t="s">
        <v>22</v>
      </c>
      <c r="U65" s="377" t="str">
        <f t="shared" ca="1" si="6"/>
        <v>Less Than a Year</v>
      </c>
      <c r="V65" s="376">
        <f t="shared" ca="1" si="7"/>
        <v>334</v>
      </c>
      <c r="W65" s="375">
        <f t="shared" ca="1" si="8"/>
        <v>0.91506849315068495</v>
      </c>
      <c r="X65" s="354"/>
      <c r="AC65" s="377" t="str">
        <f t="shared" ca="1" si="9"/>
        <v>Less Than a Year</v>
      </c>
      <c r="AD65" s="2" t="str">
        <f t="shared" ca="1" si="10"/>
        <v>Less Than a Year</v>
      </c>
      <c r="AE65" s="2" t="str">
        <f t="shared" ca="1" si="11"/>
        <v>Less Than a Year</v>
      </c>
    </row>
    <row r="66" spans="1:60">
      <c r="A66" s="153" t="s">
        <v>24</v>
      </c>
      <c r="B66" s="162" t="s">
        <v>37</v>
      </c>
      <c r="C66" s="154" t="s">
        <v>257</v>
      </c>
      <c r="D66" s="162" t="s">
        <v>258</v>
      </c>
      <c r="E66" s="156" t="s">
        <v>107</v>
      </c>
      <c r="F66" s="154" t="s">
        <v>148</v>
      </c>
      <c r="G66" s="154" t="s">
        <v>48</v>
      </c>
      <c r="H66" s="154" t="s">
        <v>31</v>
      </c>
      <c r="I66" s="157" t="s">
        <v>32</v>
      </c>
      <c r="J66" s="162" t="s">
        <v>33</v>
      </c>
      <c r="K66" s="154" t="s">
        <v>259</v>
      </c>
      <c r="L66" s="350" t="s">
        <v>498</v>
      </c>
      <c r="M66" s="359" t="s">
        <v>1612</v>
      </c>
      <c r="N66" s="154" t="s">
        <v>260</v>
      </c>
      <c r="O66" s="158">
        <v>39521</v>
      </c>
      <c r="P66" s="159">
        <v>40982</v>
      </c>
      <c r="Q66" s="393">
        <v>42004</v>
      </c>
      <c r="R66" s="157" t="s">
        <v>261</v>
      </c>
      <c r="S66" s="157" t="s">
        <v>259</v>
      </c>
      <c r="T66" s="157" t="s">
        <v>22</v>
      </c>
      <c r="U66" s="377" t="str">
        <f t="shared" ca="1" si="6"/>
        <v>Less Than a Year</v>
      </c>
      <c r="V66" s="376">
        <f t="shared" ca="1" si="7"/>
        <v>334</v>
      </c>
      <c r="W66" s="375">
        <f t="shared" ca="1" si="8"/>
        <v>0.91506849315068495</v>
      </c>
      <c r="X66" s="354"/>
      <c r="AC66" s="377" t="str">
        <f t="shared" ca="1" si="9"/>
        <v>Less Than a Year</v>
      </c>
      <c r="AD66" s="2" t="str">
        <f t="shared" ca="1" si="10"/>
        <v>Less Than a Year</v>
      </c>
      <c r="AE66" s="2" t="str">
        <f t="shared" ca="1" si="11"/>
        <v>Less Than a Year</v>
      </c>
    </row>
    <row r="67" spans="1:60">
      <c r="A67" s="153" t="s">
        <v>24</v>
      </c>
      <c r="B67" s="162" t="s">
        <v>37</v>
      </c>
      <c r="C67" s="154" t="s">
        <v>262</v>
      </c>
      <c r="D67" s="162" t="s">
        <v>263</v>
      </c>
      <c r="E67" s="156" t="s">
        <v>107</v>
      </c>
      <c r="F67" s="154" t="s">
        <v>148</v>
      </c>
      <c r="G67" s="154" t="s">
        <v>48</v>
      </c>
      <c r="H67" s="154" t="s">
        <v>31</v>
      </c>
      <c r="I67" s="157" t="s">
        <v>32</v>
      </c>
      <c r="J67" s="162" t="s">
        <v>33</v>
      </c>
      <c r="K67" s="154" t="s">
        <v>264</v>
      </c>
      <c r="L67" s="350" t="s">
        <v>498</v>
      </c>
      <c r="M67" s="359" t="s">
        <v>1612</v>
      </c>
      <c r="N67" s="154" t="s">
        <v>265</v>
      </c>
      <c r="O67" s="158">
        <v>39526</v>
      </c>
      <c r="P67" s="159">
        <v>40987</v>
      </c>
      <c r="Q67" s="393">
        <v>42004</v>
      </c>
      <c r="R67" s="157" t="s">
        <v>266</v>
      </c>
      <c r="S67" s="154" t="s">
        <v>264</v>
      </c>
      <c r="T67" s="157" t="s">
        <v>22</v>
      </c>
      <c r="U67" s="377" t="str">
        <f t="shared" ca="1" si="6"/>
        <v>Less Than a Year</v>
      </c>
      <c r="V67" s="376">
        <f t="shared" ca="1" si="7"/>
        <v>334</v>
      </c>
      <c r="W67" s="375">
        <f t="shared" ca="1" si="8"/>
        <v>0.91506849315068495</v>
      </c>
      <c r="X67" s="354"/>
      <c r="AC67" s="377" t="str">
        <f t="shared" ca="1" si="9"/>
        <v>Less Than a Year</v>
      </c>
      <c r="AD67" s="2" t="str">
        <f t="shared" ca="1" si="10"/>
        <v>Less Than a Year</v>
      </c>
      <c r="AE67" s="2" t="str">
        <f t="shared" ca="1" si="11"/>
        <v>Less Than a Year</v>
      </c>
    </row>
    <row r="68" spans="1:60">
      <c r="A68" s="153" t="s">
        <v>24</v>
      </c>
      <c r="B68" s="162" t="s">
        <v>37</v>
      </c>
      <c r="C68" s="154" t="s">
        <v>267</v>
      </c>
      <c r="D68" s="162" t="s">
        <v>268</v>
      </c>
      <c r="E68" s="156" t="s">
        <v>107</v>
      </c>
      <c r="F68" s="154" t="s">
        <v>148</v>
      </c>
      <c r="G68" s="154" t="s">
        <v>48</v>
      </c>
      <c r="H68" s="154" t="s">
        <v>31</v>
      </c>
      <c r="I68" s="157" t="s">
        <v>32</v>
      </c>
      <c r="J68" s="162" t="s">
        <v>33</v>
      </c>
      <c r="K68" s="154" t="s">
        <v>269</v>
      </c>
      <c r="L68" s="350" t="s">
        <v>558</v>
      </c>
      <c r="M68" s="359" t="s">
        <v>1612</v>
      </c>
      <c r="N68" s="154" t="s">
        <v>270</v>
      </c>
      <c r="O68" s="159" t="s">
        <v>271</v>
      </c>
      <c r="P68" s="163">
        <v>41118</v>
      </c>
      <c r="Q68" s="393">
        <v>41820</v>
      </c>
      <c r="R68" s="154" t="s">
        <v>267</v>
      </c>
      <c r="S68" s="154" t="s">
        <v>269</v>
      </c>
      <c r="T68" s="157" t="s">
        <v>22</v>
      </c>
      <c r="U68" s="377" t="str">
        <f t="shared" ca="1" si="6"/>
        <v>Less Than a Year</v>
      </c>
      <c r="V68" s="376">
        <f t="shared" ca="1" si="7"/>
        <v>153</v>
      </c>
      <c r="W68" s="375">
        <f t="shared" ca="1" si="8"/>
        <v>0.41917808219178082</v>
      </c>
      <c r="X68" s="354"/>
      <c r="AC68" s="377" t="str">
        <f t="shared" ca="1" si="9"/>
        <v>Less Than a Year</v>
      </c>
      <c r="AD68" s="2" t="str">
        <f t="shared" ca="1" si="10"/>
        <v>Less Than a Year</v>
      </c>
      <c r="AE68" s="2" t="str">
        <f t="shared" ca="1" si="11"/>
        <v>Less Than a Year</v>
      </c>
    </row>
    <row r="69" spans="1:60" s="167" customFormat="1">
      <c r="A69" s="153" t="s">
        <v>24</v>
      </c>
      <c r="B69" s="162" t="s">
        <v>37</v>
      </c>
      <c r="C69" s="154" t="s">
        <v>287</v>
      </c>
      <c r="D69" s="162" t="s">
        <v>288</v>
      </c>
      <c r="E69" s="156" t="s">
        <v>118</v>
      </c>
      <c r="F69" s="154" t="s">
        <v>148</v>
      </c>
      <c r="G69" s="154" t="s">
        <v>48</v>
      </c>
      <c r="H69" s="154" t="s">
        <v>31</v>
      </c>
      <c r="I69" s="157" t="s">
        <v>32</v>
      </c>
      <c r="J69" s="162" t="s">
        <v>33</v>
      </c>
      <c r="K69" s="154" t="s">
        <v>289</v>
      </c>
      <c r="L69" s="350" t="s">
        <v>498</v>
      </c>
      <c r="M69" s="359" t="s">
        <v>1612</v>
      </c>
      <c r="N69" s="154" t="s">
        <v>290</v>
      </c>
      <c r="O69" s="158">
        <v>39526</v>
      </c>
      <c r="P69" s="159">
        <v>40987</v>
      </c>
      <c r="Q69" s="393">
        <v>42004</v>
      </c>
      <c r="R69" s="157" t="s">
        <v>291</v>
      </c>
      <c r="S69" s="157" t="s">
        <v>289</v>
      </c>
      <c r="T69" s="157" t="s">
        <v>22</v>
      </c>
      <c r="U69" s="377" t="str">
        <f t="shared" ca="1" si="6"/>
        <v>Less Than a Year</v>
      </c>
      <c r="V69" s="376">
        <f t="shared" ca="1" si="7"/>
        <v>334</v>
      </c>
      <c r="W69" s="375">
        <f t="shared" ca="1" si="8"/>
        <v>0.91506849315068495</v>
      </c>
      <c r="X69" s="354"/>
      <c r="Y69" s="203"/>
      <c r="Z69" s="203"/>
      <c r="AA69" s="203"/>
      <c r="AB69" s="203"/>
      <c r="AC69" s="377" t="str">
        <f t="shared" ca="1" si="9"/>
        <v>Less Than a Year</v>
      </c>
      <c r="AD69" s="2" t="str">
        <f t="shared" ca="1" si="10"/>
        <v>Less Than a Year</v>
      </c>
      <c r="AE69" s="2" t="str">
        <f t="shared" ca="1" si="11"/>
        <v>Less Than a Year</v>
      </c>
      <c r="AF69" s="152"/>
      <c r="AG69" s="152"/>
      <c r="AH69" s="152"/>
      <c r="AI69" s="152"/>
      <c r="AJ69" s="152"/>
      <c r="AK69" s="152"/>
      <c r="AL69" s="152"/>
      <c r="AM69" s="152"/>
      <c r="AN69" s="152"/>
      <c r="AO69" s="152"/>
      <c r="AP69" s="152"/>
      <c r="AQ69" s="152"/>
      <c r="AR69" s="152"/>
      <c r="AS69" s="152"/>
      <c r="AT69" s="152"/>
      <c r="AU69" s="152"/>
      <c r="AV69" s="152"/>
      <c r="AW69" s="152"/>
      <c r="AX69" s="152"/>
      <c r="AY69" s="152"/>
      <c r="AZ69" s="152"/>
      <c r="BA69" s="152"/>
      <c r="BB69" s="152"/>
      <c r="BC69" s="152"/>
      <c r="BD69" s="152"/>
      <c r="BE69" s="152"/>
      <c r="BF69" s="152"/>
      <c r="BG69" s="152"/>
      <c r="BH69" s="152"/>
    </row>
    <row r="70" spans="1:60">
      <c r="A70" s="153" t="s">
        <v>24</v>
      </c>
      <c r="B70" s="162" t="s">
        <v>37</v>
      </c>
      <c r="C70" s="154" t="s">
        <v>292</v>
      </c>
      <c r="D70" s="162" t="s">
        <v>293</v>
      </c>
      <c r="E70" s="156" t="s">
        <v>118</v>
      </c>
      <c r="F70" s="154" t="s">
        <v>148</v>
      </c>
      <c r="G70" s="154" t="s">
        <v>48</v>
      </c>
      <c r="H70" s="154" t="s">
        <v>31</v>
      </c>
      <c r="I70" s="157" t="s">
        <v>32</v>
      </c>
      <c r="J70" s="162" t="s">
        <v>33</v>
      </c>
      <c r="K70" s="154" t="s">
        <v>294</v>
      </c>
      <c r="L70" s="350" t="s">
        <v>498</v>
      </c>
      <c r="M70" s="359" t="s">
        <v>1612</v>
      </c>
      <c r="N70" s="154" t="s">
        <v>290</v>
      </c>
      <c r="O70" s="158">
        <v>39614</v>
      </c>
      <c r="P70" s="159">
        <v>41075</v>
      </c>
      <c r="Q70" s="393">
        <v>42004</v>
      </c>
      <c r="R70" s="157" t="s">
        <v>295</v>
      </c>
      <c r="S70" s="157" t="s">
        <v>294</v>
      </c>
      <c r="T70" s="157" t="s">
        <v>22</v>
      </c>
      <c r="U70" s="377" t="str">
        <f t="shared" ca="1" si="6"/>
        <v>Less Than a Year</v>
      </c>
      <c r="V70" s="376">
        <f t="shared" ca="1" si="7"/>
        <v>334</v>
      </c>
      <c r="W70" s="375">
        <f t="shared" ca="1" si="8"/>
        <v>0.91506849315068495</v>
      </c>
      <c r="X70" s="354"/>
      <c r="AC70" s="377" t="str">
        <f t="shared" ca="1" si="9"/>
        <v>Less Than a Year</v>
      </c>
      <c r="AD70" s="2" t="str">
        <f t="shared" ca="1" si="10"/>
        <v>Less Than a Year</v>
      </c>
      <c r="AE70" s="2" t="str">
        <f t="shared" ca="1" si="11"/>
        <v>Less Than a Year</v>
      </c>
    </row>
    <row r="71" spans="1:60" s="167" customFormat="1">
      <c r="A71" s="153" t="s">
        <v>24</v>
      </c>
      <c r="B71" s="162" t="s">
        <v>37</v>
      </c>
      <c r="C71" s="154" t="s">
        <v>296</v>
      </c>
      <c r="D71" s="162" t="s">
        <v>297</v>
      </c>
      <c r="E71" s="156" t="s">
        <v>118</v>
      </c>
      <c r="F71" s="154" t="s">
        <v>148</v>
      </c>
      <c r="G71" s="154" t="s">
        <v>48</v>
      </c>
      <c r="H71" s="154" t="s">
        <v>31</v>
      </c>
      <c r="I71" s="157" t="s">
        <v>32</v>
      </c>
      <c r="J71" s="162" t="s">
        <v>33</v>
      </c>
      <c r="K71" s="154" t="s">
        <v>298</v>
      </c>
      <c r="L71" s="350" t="s">
        <v>558</v>
      </c>
      <c r="M71" s="359" t="s">
        <v>1612</v>
      </c>
      <c r="N71" s="154" t="s">
        <v>299</v>
      </c>
      <c r="O71" s="158">
        <v>39526</v>
      </c>
      <c r="P71" s="159">
        <v>41274</v>
      </c>
      <c r="Q71" s="402">
        <v>41820</v>
      </c>
      <c r="R71" s="157" t="s">
        <v>300</v>
      </c>
      <c r="S71" s="157" t="s">
        <v>298</v>
      </c>
      <c r="T71" s="157" t="s">
        <v>22</v>
      </c>
      <c r="U71" s="377" t="str">
        <f t="shared" ca="1" si="6"/>
        <v>Less Than a Year</v>
      </c>
      <c r="V71" s="376">
        <f t="shared" ca="1" si="7"/>
        <v>153</v>
      </c>
      <c r="W71" s="375">
        <f t="shared" ca="1" si="8"/>
        <v>0.41917808219178082</v>
      </c>
      <c r="X71" s="354"/>
      <c r="Y71" s="204"/>
      <c r="Z71" s="204"/>
      <c r="AA71" s="204"/>
      <c r="AB71" s="204"/>
      <c r="AC71" s="377" t="str">
        <f t="shared" ca="1" si="9"/>
        <v>Less Than a Year</v>
      </c>
      <c r="AD71" s="2" t="str">
        <f t="shared" ca="1" si="10"/>
        <v>Less Than a Year</v>
      </c>
      <c r="AE71" s="2" t="str">
        <f t="shared" ca="1" si="11"/>
        <v>Less Than a Year</v>
      </c>
    </row>
    <row r="72" spans="1:60" s="167" customFormat="1">
      <c r="A72" s="153" t="s">
        <v>24</v>
      </c>
      <c r="B72" s="162" t="s">
        <v>37</v>
      </c>
      <c r="C72" s="154" t="s">
        <v>1343</v>
      </c>
      <c r="D72" s="162" t="s">
        <v>1344</v>
      </c>
      <c r="E72" s="156" t="s">
        <v>107</v>
      </c>
      <c r="F72" s="154" t="s">
        <v>148</v>
      </c>
      <c r="G72" s="154" t="s">
        <v>48</v>
      </c>
      <c r="H72" s="154" t="s">
        <v>31</v>
      </c>
      <c r="I72" s="157" t="s">
        <v>32</v>
      </c>
      <c r="J72" s="162" t="s">
        <v>33</v>
      </c>
      <c r="K72" s="154" t="s">
        <v>1349</v>
      </c>
      <c r="L72" s="350" t="s">
        <v>498</v>
      </c>
      <c r="M72" s="359" t="s">
        <v>1612</v>
      </c>
      <c r="N72" s="154" t="s">
        <v>1350</v>
      </c>
      <c r="O72" s="158">
        <v>39526</v>
      </c>
      <c r="P72" s="159">
        <v>40987</v>
      </c>
      <c r="Q72" s="390">
        <v>42414</v>
      </c>
      <c r="R72" s="157" t="s">
        <v>300</v>
      </c>
      <c r="S72" s="157" t="s">
        <v>298</v>
      </c>
      <c r="T72" s="157" t="s">
        <v>22</v>
      </c>
      <c r="U72" s="377" t="str">
        <f t="shared" ca="1" si="6"/>
        <v>More than a Year</v>
      </c>
      <c r="V72" s="376">
        <f t="shared" ca="1" si="7"/>
        <v>737</v>
      </c>
      <c r="W72" s="375">
        <f t="shared" ca="1" si="8"/>
        <v>2.0191780821917806</v>
      </c>
      <c r="X72" s="354"/>
      <c r="Y72" s="204"/>
      <c r="Z72" s="204"/>
      <c r="AA72" s="204"/>
      <c r="AB72" s="204"/>
      <c r="AC72" s="377" t="str">
        <f t="shared" ca="1" si="9"/>
        <v>More than a Year</v>
      </c>
      <c r="AD72" s="2" t="str">
        <f t="shared" ca="1" si="10"/>
        <v>More than a Year</v>
      </c>
      <c r="AE72" s="2" t="str">
        <f t="shared" ca="1" si="11"/>
        <v>More than a Year</v>
      </c>
    </row>
    <row r="73" spans="1:60" s="168" customFormat="1">
      <c r="A73" s="153" t="s">
        <v>24</v>
      </c>
      <c r="B73" s="162" t="s">
        <v>37</v>
      </c>
      <c r="C73" s="154" t="s">
        <v>1426</v>
      </c>
      <c r="D73" s="162" t="s">
        <v>1427</v>
      </c>
      <c r="E73" s="156" t="s">
        <v>107</v>
      </c>
      <c r="F73" s="154" t="s">
        <v>148</v>
      </c>
      <c r="G73" s="154" t="s">
        <v>48</v>
      </c>
      <c r="H73" s="154" t="s">
        <v>31</v>
      </c>
      <c r="I73" s="157" t="s">
        <v>32</v>
      </c>
      <c r="J73" s="162" t="s">
        <v>33</v>
      </c>
      <c r="K73" s="154" t="s">
        <v>1507</v>
      </c>
      <c r="L73" s="350" t="s">
        <v>498</v>
      </c>
      <c r="M73" s="359" t="s">
        <v>1612</v>
      </c>
      <c r="N73" s="154" t="s">
        <v>1509</v>
      </c>
      <c r="O73" s="158">
        <v>41267</v>
      </c>
      <c r="P73" s="158">
        <v>42728</v>
      </c>
      <c r="Q73" s="393">
        <v>42483</v>
      </c>
      <c r="R73" s="157" t="s">
        <v>314</v>
      </c>
      <c r="S73" s="157" t="s">
        <v>312</v>
      </c>
      <c r="T73" s="157" t="s">
        <v>22</v>
      </c>
      <c r="U73" s="377" t="str">
        <f t="shared" ca="1" si="6"/>
        <v>More than a Year</v>
      </c>
      <c r="V73" s="376">
        <f t="shared" ca="1" si="7"/>
        <v>806</v>
      </c>
      <c r="W73" s="375">
        <f t="shared" ca="1" si="8"/>
        <v>2.2082191780821918</v>
      </c>
      <c r="X73" s="354"/>
      <c r="Y73" s="203"/>
      <c r="Z73" s="203"/>
      <c r="AA73" s="203"/>
      <c r="AB73" s="203"/>
      <c r="AC73" s="377" t="str">
        <f t="shared" ca="1" si="9"/>
        <v>More than a Year</v>
      </c>
      <c r="AD73" s="2" t="str">
        <f t="shared" ca="1" si="10"/>
        <v>More than a Year</v>
      </c>
      <c r="AE73" s="2" t="str">
        <f t="shared" ca="1" si="11"/>
        <v>More than a Year</v>
      </c>
    </row>
    <row r="74" spans="1:60" s="168" customFormat="1">
      <c r="A74" s="153" t="s">
        <v>24</v>
      </c>
      <c r="B74" s="162" t="s">
        <v>37</v>
      </c>
      <c r="C74" s="278" t="s">
        <v>1499</v>
      </c>
      <c r="D74" s="276" t="s">
        <v>1500</v>
      </c>
      <c r="E74" s="303" t="s">
        <v>118</v>
      </c>
      <c r="F74" s="278" t="s">
        <v>29</v>
      </c>
      <c r="G74" s="278" t="s">
        <v>48</v>
      </c>
      <c r="H74" s="278" t="s">
        <v>31</v>
      </c>
      <c r="I74" s="279" t="s">
        <v>32</v>
      </c>
      <c r="J74" s="162" t="s">
        <v>33</v>
      </c>
      <c r="K74" s="278" t="s">
        <v>1501</v>
      </c>
      <c r="L74" s="350" t="s">
        <v>498</v>
      </c>
      <c r="M74" s="359" t="s">
        <v>1612</v>
      </c>
      <c r="N74" s="278" t="s">
        <v>1502</v>
      </c>
      <c r="O74" s="347">
        <v>41284</v>
      </c>
      <c r="P74" s="358">
        <v>42745</v>
      </c>
      <c r="Q74" s="401">
        <v>42519</v>
      </c>
      <c r="R74" s="279"/>
      <c r="S74" s="279"/>
      <c r="T74" s="279"/>
      <c r="U74" s="377" t="str">
        <f t="shared" ca="1" si="6"/>
        <v>More than a Year</v>
      </c>
      <c r="V74" s="376">
        <f t="shared" ca="1" si="7"/>
        <v>842</v>
      </c>
      <c r="W74" s="375">
        <f t="shared" ca="1" si="8"/>
        <v>2.3068493150684932</v>
      </c>
      <c r="X74" s="354"/>
      <c r="Y74" s="203"/>
      <c r="Z74" s="203"/>
      <c r="AA74" s="203"/>
      <c r="AB74" s="203"/>
      <c r="AC74" s="377" t="str">
        <f t="shared" ca="1" si="9"/>
        <v>More than a Year</v>
      </c>
      <c r="AD74" s="2" t="str">
        <f t="shared" ca="1" si="10"/>
        <v>More than a Year</v>
      </c>
      <c r="AE74" s="2" t="str">
        <f t="shared" ca="1" si="11"/>
        <v>More than a Year</v>
      </c>
    </row>
    <row r="75" spans="1:60" s="168" customFormat="1">
      <c r="A75" s="340" t="s">
        <v>24</v>
      </c>
      <c r="B75" s="351" t="s">
        <v>25</v>
      </c>
      <c r="C75" s="278" t="s">
        <v>1524</v>
      </c>
      <c r="D75" s="276" t="s">
        <v>1558</v>
      </c>
      <c r="E75" s="303" t="s">
        <v>107</v>
      </c>
      <c r="F75" s="278" t="s">
        <v>29</v>
      </c>
      <c r="G75" s="278" t="s">
        <v>48</v>
      </c>
      <c r="H75" s="278" t="s">
        <v>31</v>
      </c>
      <c r="I75" s="279" t="s">
        <v>32</v>
      </c>
      <c r="J75" s="276" t="s">
        <v>33</v>
      </c>
      <c r="K75" s="350" t="s">
        <v>1570</v>
      </c>
      <c r="L75" s="350" t="s">
        <v>498</v>
      </c>
      <c r="M75" s="359" t="s">
        <v>1612</v>
      </c>
      <c r="N75" s="278" t="s">
        <v>1575</v>
      </c>
      <c r="O75" s="347">
        <v>41284</v>
      </c>
      <c r="P75" s="358">
        <v>42745</v>
      </c>
      <c r="Q75" s="358">
        <v>42745</v>
      </c>
      <c r="R75" s="279"/>
      <c r="S75" s="279"/>
      <c r="T75" s="279"/>
      <c r="U75" s="377" t="str">
        <f t="shared" ca="1" si="6"/>
        <v>More than a Year</v>
      </c>
      <c r="V75" s="376">
        <f t="shared" ca="1" si="7"/>
        <v>1063</v>
      </c>
      <c r="W75" s="375">
        <f t="shared" ca="1" si="8"/>
        <v>2.9123287671232876</v>
      </c>
      <c r="X75" s="354"/>
      <c r="Y75" s="203"/>
      <c r="Z75" s="203"/>
      <c r="AA75" s="203"/>
      <c r="AB75" s="203"/>
      <c r="AC75" s="377" t="str">
        <f t="shared" ca="1" si="9"/>
        <v>More than a Year</v>
      </c>
      <c r="AD75" s="2" t="str">
        <f t="shared" ca="1" si="10"/>
        <v>More than a Year</v>
      </c>
      <c r="AE75" s="2" t="str">
        <f t="shared" ca="1" si="11"/>
        <v>More than a Year</v>
      </c>
    </row>
    <row r="76" spans="1:60">
      <c r="A76" s="153" t="s">
        <v>24</v>
      </c>
      <c r="B76" s="162" t="s">
        <v>25</v>
      </c>
      <c r="C76" s="154" t="s">
        <v>126</v>
      </c>
      <c r="D76" s="162" t="s">
        <v>127</v>
      </c>
      <c r="E76" s="156" t="s">
        <v>118</v>
      </c>
      <c r="F76" s="154" t="s">
        <v>29</v>
      </c>
      <c r="G76" s="154" t="s">
        <v>55</v>
      </c>
      <c r="H76" s="154" t="s">
        <v>31</v>
      </c>
      <c r="I76" s="157" t="s">
        <v>32</v>
      </c>
      <c r="J76" s="162" t="s">
        <v>33</v>
      </c>
      <c r="K76" s="154" t="s">
        <v>128</v>
      </c>
      <c r="L76" s="350" t="s">
        <v>498</v>
      </c>
      <c r="M76" s="359" t="s">
        <v>1612</v>
      </c>
      <c r="N76" s="154" t="s">
        <v>129</v>
      </c>
      <c r="O76" s="158">
        <v>39526</v>
      </c>
      <c r="P76" s="159">
        <v>40986</v>
      </c>
      <c r="Q76" s="393">
        <v>42004</v>
      </c>
      <c r="R76" s="157" t="s">
        <v>130</v>
      </c>
      <c r="S76" s="157" t="s">
        <v>128</v>
      </c>
      <c r="T76" s="157" t="s">
        <v>22</v>
      </c>
      <c r="U76" s="377" t="str">
        <f t="shared" ca="1" si="6"/>
        <v>Less Than a Year</v>
      </c>
      <c r="V76" s="376">
        <f t="shared" ca="1" si="7"/>
        <v>334</v>
      </c>
      <c r="W76" s="375">
        <f t="shared" ca="1" si="8"/>
        <v>0.91506849315068495</v>
      </c>
      <c r="X76" s="354"/>
      <c r="AC76" s="377" t="str">
        <f t="shared" ca="1" si="9"/>
        <v>Less Than a Year</v>
      </c>
      <c r="AD76" s="2" t="str">
        <f t="shared" ca="1" si="10"/>
        <v>Less Than a Year</v>
      </c>
      <c r="AE76" s="2" t="str">
        <f t="shared" ca="1" si="11"/>
        <v>Less Than a Year</v>
      </c>
    </row>
    <row r="77" spans="1:60">
      <c r="A77" s="153" t="s">
        <v>24</v>
      </c>
      <c r="B77" s="162" t="s">
        <v>25</v>
      </c>
      <c r="C77" s="154" t="s">
        <v>131</v>
      </c>
      <c r="D77" s="162" t="s">
        <v>132</v>
      </c>
      <c r="E77" s="156" t="s">
        <v>118</v>
      </c>
      <c r="F77" s="154" t="s">
        <v>29</v>
      </c>
      <c r="G77" s="154" t="s">
        <v>55</v>
      </c>
      <c r="H77" s="154" t="s">
        <v>31</v>
      </c>
      <c r="I77" s="157" t="s">
        <v>32</v>
      </c>
      <c r="J77" s="162" t="s">
        <v>33</v>
      </c>
      <c r="K77" s="154" t="s">
        <v>133</v>
      </c>
      <c r="L77" s="350" t="s">
        <v>498</v>
      </c>
      <c r="M77" s="359" t="s">
        <v>1612</v>
      </c>
      <c r="N77" s="154" t="s">
        <v>129</v>
      </c>
      <c r="O77" s="158">
        <v>39526</v>
      </c>
      <c r="P77" s="159">
        <v>40987</v>
      </c>
      <c r="Q77" s="393">
        <v>42004</v>
      </c>
      <c r="R77" s="157" t="s">
        <v>134</v>
      </c>
      <c r="S77" s="157" t="s">
        <v>133</v>
      </c>
      <c r="T77" s="157" t="s">
        <v>22</v>
      </c>
      <c r="U77" s="377" t="str">
        <f t="shared" ca="1" si="6"/>
        <v>Less Than a Year</v>
      </c>
      <c r="V77" s="376">
        <f t="shared" ca="1" si="7"/>
        <v>334</v>
      </c>
      <c r="W77" s="375">
        <f t="shared" ca="1" si="8"/>
        <v>0.91506849315068495</v>
      </c>
      <c r="X77" s="354"/>
      <c r="AC77" s="377" t="str">
        <f t="shared" ca="1" si="9"/>
        <v>Less Than a Year</v>
      </c>
      <c r="AD77" s="2" t="str">
        <f t="shared" ca="1" si="10"/>
        <v>Less Than a Year</v>
      </c>
      <c r="AE77" s="2" t="str">
        <f t="shared" ca="1" si="11"/>
        <v>Less Than a Year</v>
      </c>
    </row>
    <row r="78" spans="1:60">
      <c r="A78" s="153" t="s">
        <v>24</v>
      </c>
      <c r="B78" s="162" t="s">
        <v>25</v>
      </c>
      <c r="C78" s="154" t="s">
        <v>1254</v>
      </c>
      <c r="D78" s="148" t="s">
        <v>1260</v>
      </c>
      <c r="E78" s="156" t="s">
        <v>118</v>
      </c>
      <c r="F78" s="154" t="s">
        <v>29</v>
      </c>
      <c r="G78" s="154" t="s">
        <v>55</v>
      </c>
      <c r="H78" s="154" t="s">
        <v>31</v>
      </c>
      <c r="I78" s="157" t="s">
        <v>32</v>
      </c>
      <c r="J78" s="162" t="s">
        <v>33</v>
      </c>
      <c r="K78" s="148" t="s">
        <v>1259</v>
      </c>
      <c r="L78" s="357" t="s">
        <v>498</v>
      </c>
      <c r="M78" s="359" t="s">
        <v>1612</v>
      </c>
      <c r="N78" s="148" t="s">
        <v>1258</v>
      </c>
      <c r="O78" s="159">
        <v>40848</v>
      </c>
      <c r="P78" s="159">
        <v>42309</v>
      </c>
      <c r="Q78" s="390">
        <v>42262</v>
      </c>
      <c r="R78" s="157" t="s">
        <v>1253</v>
      </c>
      <c r="S78" s="148" t="s">
        <v>1259</v>
      </c>
      <c r="T78" s="157" t="s">
        <v>22</v>
      </c>
      <c r="U78" s="377" t="str">
        <f t="shared" ca="1" si="6"/>
        <v>More than a Year</v>
      </c>
      <c r="V78" s="376">
        <f t="shared" ca="1" si="7"/>
        <v>588</v>
      </c>
      <c r="W78" s="375">
        <f t="shared" ca="1" si="8"/>
        <v>1.6109589041095891</v>
      </c>
      <c r="X78" s="357"/>
      <c r="Y78" s="309"/>
      <c r="AC78" s="377" t="str">
        <f t="shared" ca="1" si="9"/>
        <v>More than a Year</v>
      </c>
      <c r="AD78" s="2" t="str">
        <f t="shared" ca="1" si="10"/>
        <v>More than a Year</v>
      </c>
      <c r="AE78" s="2" t="str">
        <f t="shared" ca="1" si="11"/>
        <v>More than a Year</v>
      </c>
    </row>
    <row r="79" spans="1:60" s="167" customFormat="1">
      <c r="A79" s="153" t="s">
        <v>24</v>
      </c>
      <c r="B79" s="162" t="s">
        <v>25</v>
      </c>
      <c r="C79" s="154" t="s">
        <v>252</v>
      </c>
      <c r="D79" s="162" t="s">
        <v>253</v>
      </c>
      <c r="E79" s="156" t="s">
        <v>248</v>
      </c>
      <c r="F79" s="154" t="s">
        <v>148</v>
      </c>
      <c r="G79" s="154" t="s">
        <v>55</v>
      </c>
      <c r="H79" s="154" t="s">
        <v>31</v>
      </c>
      <c r="I79" s="157" t="s">
        <v>32</v>
      </c>
      <c r="J79" s="162" t="s">
        <v>33</v>
      </c>
      <c r="K79" s="154" t="s">
        <v>254</v>
      </c>
      <c r="L79" s="350" t="s">
        <v>498</v>
      </c>
      <c r="M79" s="359" t="s">
        <v>1612</v>
      </c>
      <c r="N79" s="154" t="s">
        <v>255</v>
      </c>
      <c r="O79" s="158">
        <v>39526</v>
      </c>
      <c r="P79" s="159">
        <v>41079</v>
      </c>
      <c r="Q79" s="393">
        <v>42004</v>
      </c>
      <c r="R79" s="157" t="s">
        <v>256</v>
      </c>
      <c r="S79" s="154" t="s">
        <v>254</v>
      </c>
      <c r="T79" s="157" t="s">
        <v>22</v>
      </c>
      <c r="U79" s="377" t="str">
        <f t="shared" ca="1" si="6"/>
        <v>Less Than a Year</v>
      </c>
      <c r="V79" s="376">
        <f t="shared" ca="1" si="7"/>
        <v>334</v>
      </c>
      <c r="W79" s="375">
        <f t="shared" ca="1" si="8"/>
        <v>0.91506849315068495</v>
      </c>
      <c r="X79" s="354"/>
      <c r="Y79" s="204"/>
      <c r="Z79" s="204"/>
      <c r="AA79" s="204"/>
      <c r="AB79" s="204"/>
      <c r="AC79" s="377" t="str">
        <f t="shared" ca="1" si="9"/>
        <v>Less Than a Year</v>
      </c>
      <c r="AD79" s="2" t="str">
        <f t="shared" ca="1" si="10"/>
        <v>Less Than a Year</v>
      </c>
      <c r="AE79" s="2" t="str">
        <f t="shared" ca="1" si="11"/>
        <v>Less Than a Year</v>
      </c>
    </row>
    <row r="80" spans="1:60">
      <c r="A80" s="153" t="s">
        <v>24</v>
      </c>
      <c r="B80" s="162" t="s">
        <v>25</v>
      </c>
      <c r="C80" s="154" t="s">
        <v>272</v>
      </c>
      <c r="D80" s="162" t="s">
        <v>273</v>
      </c>
      <c r="E80" s="156" t="s">
        <v>107</v>
      </c>
      <c r="F80" s="154" t="s">
        <v>148</v>
      </c>
      <c r="G80" s="154" t="s">
        <v>55</v>
      </c>
      <c r="H80" s="154" t="s">
        <v>31</v>
      </c>
      <c r="I80" s="157" t="s">
        <v>32</v>
      </c>
      <c r="J80" s="162" t="s">
        <v>33</v>
      </c>
      <c r="K80" s="154" t="s">
        <v>274</v>
      </c>
      <c r="L80" s="350" t="s">
        <v>498</v>
      </c>
      <c r="M80" s="359" t="s">
        <v>1612</v>
      </c>
      <c r="N80" s="154" t="s">
        <v>275</v>
      </c>
      <c r="O80" s="158">
        <v>39521</v>
      </c>
      <c r="P80" s="159">
        <v>40982</v>
      </c>
      <c r="Q80" s="393">
        <v>42004</v>
      </c>
      <c r="R80" s="157" t="s">
        <v>276</v>
      </c>
      <c r="S80" s="157" t="s">
        <v>274</v>
      </c>
      <c r="T80" s="157" t="s">
        <v>22</v>
      </c>
      <c r="U80" s="377" t="str">
        <f t="shared" ca="1" si="6"/>
        <v>Less Than a Year</v>
      </c>
      <c r="V80" s="376">
        <f t="shared" ca="1" si="7"/>
        <v>334</v>
      </c>
      <c r="W80" s="375">
        <f t="shared" ca="1" si="8"/>
        <v>0.91506849315068495</v>
      </c>
      <c r="X80" s="354"/>
      <c r="AC80" s="377" t="str">
        <f t="shared" ca="1" si="9"/>
        <v>Less Than a Year</v>
      </c>
      <c r="AD80" s="2" t="str">
        <f t="shared" ca="1" si="10"/>
        <v>Less Than a Year</v>
      </c>
      <c r="AE80" s="2" t="str">
        <f t="shared" ca="1" si="11"/>
        <v>Less Than a Year</v>
      </c>
    </row>
    <row r="81" spans="1:46" s="167" customFormat="1">
      <c r="A81" s="153" t="s">
        <v>24</v>
      </c>
      <c r="B81" s="162" t="s">
        <v>25</v>
      </c>
      <c r="C81" s="154" t="s">
        <v>277</v>
      </c>
      <c r="D81" s="162" t="s">
        <v>278</v>
      </c>
      <c r="E81" s="156" t="s">
        <v>107</v>
      </c>
      <c r="F81" s="154" t="s">
        <v>148</v>
      </c>
      <c r="G81" s="154" t="s">
        <v>55</v>
      </c>
      <c r="H81" s="154" t="s">
        <v>31</v>
      </c>
      <c r="I81" s="157" t="s">
        <v>32</v>
      </c>
      <c r="J81" s="162" t="s">
        <v>33</v>
      </c>
      <c r="K81" s="154" t="s">
        <v>279</v>
      </c>
      <c r="L81" s="350" t="s">
        <v>498</v>
      </c>
      <c r="M81" s="359" t="s">
        <v>1612</v>
      </c>
      <c r="N81" s="154" t="s">
        <v>280</v>
      </c>
      <c r="O81" s="158">
        <v>39526</v>
      </c>
      <c r="P81" s="159">
        <v>41079</v>
      </c>
      <c r="Q81" s="393">
        <v>42004</v>
      </c>
      <c r="R81" s="157" t="s">
        <v>281</v>
      </c>
      <c r="S81" s="154" t="s">
        <v>279</v>
      </c>
      <c r="T81" s="157" t="s">
        <v>22</v>
      </c>
      <c r="U81" s="377" t="str">
        <f t="shared" ca="1" si="6"/>
        <v>Less Than a Year</v>
      </c>
      <c r="V81" s="376">
        <f t="shared" ca="1" si="7"/>
        <v>334</v>
      </c>
      <c r="W81" s="375">
        <f t="shared" ca="1" si="8"/>
        <v>0.91506849315068495</v>
      </c>
      <c r="X81" s="354"/>
      <c r="Y81" s="204"/>
      <c r="Z81" s="204"/>
      <c r="AA81" s="204"/>
      <c r="AB81" s="204"/>
      <c r="AC81" s="377" t="str">
        <f t="shared" ca="1" si="9"/>
        <v>Less Than a Year</v>
      </c>
      <c r="AD81" s="2" t="str">
        <f t="shared" ca="1" si="10"/>
        <v>Less Than a Year</v>
      </c>
      <c r="AE81" s="2" t="str">
        <f t="shared" ca="1" si="11"/>
        <v>Less Than a Year</v>
      </c>
    </row>
    <row r="82" spans="1:46">
      <c r="A82" s="153" t="s">
        <v>24</v>
      </c>
      <c r="B82" s="162" t="s">
        <v>25</v>
      </c>
      <c r="C82" s="154" t="s">
        <v>282</v>
      </c>
      <c r="D82" s="162" t="s">
        <v>283</v>
      </c>
      <c r="E82" s="156" t="s">
        <v>107</v>
      </c>
      <c r="F82" s="154" t="s">
        <v>148</v>
      </c>
      <c r="G82" s="154" t="s">
        <v>55</v>
      </c>
      <c r="H82" s="154" t="s">
        <v>31</v>
      </c>
      <c r="I82" s="157" t="s">
        <v>32</v>
      </c>
      <c r="J82" s="162" t="s">
        <v>33</v>
      </c>
      <c r="K82" s="154" t="s">
        <v>284</v>
      </c>
      <c r="L82" s="350" t="s">
        <v>558</v>
      </c>
      <c r="M82" s="359" t="s">
        <v>1612</v>
      </c>
      <c r="N82" s="154" t="s">
        <v>285</v>
      </c>
      <c r="O82" s="159" t="s">
        <v>271</v>
      </c>
      <c r="P82" s="163">
        <v>41118</v>
      </c>
      <c r="Q82" s="391">
        <v>41912</v>
      </c>
      <c r="R82" s="154" t="s">
        <v>286</v>
      </c>
      <c r="S82" s="154" t="s">
        <v>284</v>
      </c>
      <c r="T82" s="157" t="s">
        <v>22</v>
      </c>
      <c r="U82" s="377" t="str">
        <f t="shared" ca="1" si="6"/>
        <v>Less Than a Year</v>
      </c>
      <c r="V82" s="376">
        <f t="shared" ca="1" si="7"/>
        <v>243</v>
      </c>
      <c r="W82" s="375">
        <f t="shared" ca="1" si="8"/>
        <v>0.66575342465753429</v>
      </c>
      <c r="X82" s="354" t="s">
        <v>1601</v>
      </c>
      <c r="AC82" s="377" t="str">
        <f t="shared" ca="1" si="9"/>
        <v>Less Than a Year</v>
      </c>
      <c r="AD82" s="2" t="str">
        <f t="shared" ca="1" si="10"/>
        <v>Less Than a Year</v>
      </c>
      <c r="AE82" s="2" t="str">
        <f t="shared" ca="1" si="11"/>
        <v>Less Than a Year</v>
      </c>
    </row>
    <row r="83" spans="1:46">
      <c r="A83" s="153" t="s">
        <v>24</v>
      </c>
      <c r="B83" s="162" t="s">
        <v>25</v>
      </c>
      <c r="C83" s="154" t="s">
        <v>301</v>
      </c>
      <c r="D83" s="162" t="s">
        <v>302</v>
      </c>
      <c r="E83" s="156" t="s">
        <v>118</v>
      </c>
      <c r="F83" s="154" t="s">
        <v>148</v>
      </c>
      <c r="G83" s="154" t="s">
        <v>55</v>
      </c>
      <c r="H83" s="154" t="s">
        <v>31</v>
      </c>
      <c r="I83" s="157" t="s">
        <v>32</v>
      </c>
      <c r="J83" s="162" t="s">
        <v>33</v>
      </c>
      <c r="K83" s="154" t="s">
        <v>303</v>
      </c>
      <c r="L83" s="350" t="s">
        <v>498</v>
      </c>
      <c r="M83" s="359" t="s">
        <v>1612</v>
      </c>
      <c r="N83" s="154" t="s">
        <v>304</v>
      </c>
      <c r="O83" s="158">
        <v>39526</v>
      </c>
      <c r="P83" s="159">
        <v>40987</v>
      </c>
      <c r="Q83" s="413">
        <v>42004</v>
      </c>
      <c r="R83" s="157" t="s">
        <v>305</v>
      </c>
      <c r="S83" s="157" t="s">
        <v>303</v>
      </c>
      <c r="T83" s="157" t="s">
        <v>22</v>
      </c>
      <c r="U83" s="377" t="str">
        <f t="shared" ca="1" si="6"/>
        <v>Less Than a Year</v>
      </c>
      <c r="V83" s="376">
        <f t="shared" ca="1" si="7"/>
        <v>334</v>
      </c>
      <c r="W83" s="375">
        <f t="shared" ca="1" si="8"/>
        <v>0.91506849315068495</v>
      </c>
      <c r="X83" s="354"/>
      <c r="AC83" s="377" t="str">
        <f t="shared" ca="1" si="9"/>
        <v>Less Than a Year</v>
      </c>
      <c r="AD83" s="2" t="str">
        <f t="shared" ca="1" si="10"/>
        <v>Less Than a Year</v>
      </c>
      <c r="AE83" s="2" t="str">
        <f t="shared" ca="1" si="11"/>
        <v>Less Than a Year</v>
      </c>
    </row>
    <row r="84" spans="1:46">
      <c r="A84" s="153" t="s">
        <v>24</v>
      </c>
      <c r="B84" s="162" t="s">
        <v>25</v>
      </c>
      <c r="C84" s="154" t="s">
        <v>306</v>
      </c>
      <c r="D84" s="162" t="s">
        <v>307</v>
      </c>
      <c r="E84" s="156" t="s">
        <v>118</v>
      </c>
      <c r="F84" s="154" t="s">
        <v>148</v>
      </c>
      <c r="G84" s="154" t="s">
        <v>55</v>
      </c>
      <c r="H84" s="154" t="s">
        <v>31</v>
      </c>
      <c r="I84" s="157" t="s">
        <v>32</v>
      </c>
      <c r="J84" s="162" t="s">
        <v>33</v>
      </c>
      <c r="K84" s="154" t="s">
        <v>308</v>
      </c>
      <c r="L84" s="350" t="s">
        <v>498</v>
      </c>
      <c r="M84" s="359" t="s">
        <v>1612</v>
      </c>
      <c r="N84" s="154" t="s">
        <v>304</v>
      </c>
      <c r="O84" s="158">
        <v>39614</v>
      </c>
      <c r="P84" s="159">
        <v>41075</v>
      </c>
      <c r="Q84" s="413">
        <v>42004</v>
      </c>
      <c r="R84" s="157" t="s">
        <v>309</v>
      </c>
      <c r="S84" s="157" t="s">
        <v>308</v>
      </c>
      <c r="T84" s="157" t="s">
        <v>22</v>
      </c>
      <c r="U84" s="377" t="str">
        <f t="shared" ca="1" si="6"/>
        <v>Less Than a Year</v>
      </c>
      <c r="V84" s="376">
        <f t="shared" ca="1" si="7"/>
        <v>334</v>
      </c>
      <c r="W84" s="375">
        <f t="shared" ca="1" si="8"/>
        <v>0.91506849315068495</v>
      </c>
      <c r="X84" s="354"/>
      <c r="AC84" s="377" t="str">
        <f t="shared" ca="1" si="9"/>
        <v>Less Than a Year</v>
      </c>
      <c r="AD84" s="2" t="str">
        <f t="shared" ca="1" si="10"/>
        <v>Less Than a Year</v>
      </c>
      <c r="AE84" s="2" t="str">
        <f t="shared" ca="1" si="11"/>
        <v>Less Than a Year</v>
      </c>
    </row>
    <row r="85" spans="1:46" s="168" customFormat="1">
      <c r="A85" s="153" t="s">
        <v>24</v>
      </c>
      <c r="B85" s="162" t="s">
        <v>25</v>
      </c>
      <c r="C85" s="154" t="s">
        <v>310</v>
      </c>
      <c r="D85" s="162" t="s">
        <v>311</v>
      </c>
      <c r="E85" s="156" t="s">
        <v>118</v>
      </c>
      <c r="F85" s="154" t="s">
        <v>148</v>
      </c>
      <c r="G85" s="154" t="s">
        <v>55</v>
      </c>
      <c r="H85" s="154" t="s">
        <v>31</v>
      </c>
      <c r="I85" s="157" t="s">
        <v>32</v>
      </c>
      <c r="J85" s="162" t="s">
        <v>33</v>
      </c>
      <c r="K85" s="154" t="s">
        <v>312</v>
      </c>
      <c r="L85" s="350" t="s">
        <v>558</v>
      </c>
      <c r="M85" s="359" t="s">
        <v>1612</v>
      </c>
      <c r="N85" s="154" t="s">
        <v>313</v>
      </c>
      <c r="O85" s="158">
        <v>39526</v>
      </c>
      <c r="P85" s="159">
        <v>41274</v>
      </c>
      <c r="Q85" s="413">
        <v>41820</v>
      </c>
      <c r="R85" s="157" t="s">
        <v>314</v>
      </c>
      <c r="S85" s="157" t="s">
        <v>312</v>
      </c>
      <c r="T85" s="157" t="s">
        <v>22</v>
      </c>
      <c r="U85" s="377" t="str">
        <f t="shared" ca="1" si="6"/>
        <v>Less Than a Year</v>
      </c>
      <c r="V85" s="376">
        <f t="shared" ca="1" si="7"/>
        <v>153</v>
      </c>
      <c r="W85" s="375">
        <f t="shared" ca="1" si="8"/>
        <v>0.41917808219178082</v>
      </c>
      <c r="X85" s="354"/>
      <c r="Y85" s="203"/>
      <c r="Z85" s="203"/>
      <c r="AA85" s="203"/>
      <c r="AB85" s="203"/>
      <c r="AC85" s="377" t="str">
        <f t="shared" ca="1" si="9"/>
        <v>Less Than a Year</v>
      </c>
      <c r="AD85" s="2" t="str">
        <f t="shared" ca="1" si="10"/>
        <v>Less Than a Year</v>
      </c>
      <c r="AE85" s="2" t="str">
        <f t="shared" ca="1" si="11"/>
        <v>Less Than a Year</v>
      </c>
    </row>
    <row r="86" spans="1:46" s="167" customFormat="1" ht="14.25">
      <c r="A86" s="153" t="s">
        <v>24</v>
      </c>
      <c r="B86" s="162" t="s">
        <v>37</v>
      </c>
      <c r="C86" s="154" t="s">
        <v>1368</v>
      </c>
      <c r="D86" s="162" t="s">
        <v>1406</v>
      </c>
      <c r="E86" s="156" t="s">
        <v>107</v>
      </c>
      <c r="F86" s="154" t="s">
        <v>148</v>
      </c>
      <c r="G86" s="154" t="s">
        <v>48</v>
      </c>
      <c r="H86" s="154" t="s">
        <v>31</v>
      </c>
      <c r="I86" s="157" t="s">
        <v>32</v>
      </c>
      <c r="J86" s="162" t="s">
        <v>33</v>
      </c>
      <c r="K86" s="357" t="s">
        <v>1365</v>
      </c>
      <c r="L86" s="357" t="s">
        <v>498</v>
      </c>
      <c r="M86" s="359" t="s">
        <v>1612</v>
      </c>
      <c r="N86" s="357" t="s">
        <v>1350</v>
      </c>
      <c r="O86" s="158">
        <v>40796</v>
      </c>
      <c r="P86" s="159">
        <f>O86+(4*365)</f>
        <v>42256</v>
      </c>
      <c r="Q86" s="392">
        <v>42122</v>
      </c>
      <c r="R86" s="262" t="s">
        <v>1364</v>
      </c>
      <c r="S86" s="262" t="s">
        <v>1365</v>
      </c>
      <c r="T86" s="157" t="s">
        <v>22</v>
      </c>
      <c r="U86" s="377" t="str">
        <f t="shared" ca="1" si="6"/>
        <v>More than a Year</v>
      </c>
      <c r="V86" s="376">
        <f t="shared" ca="1" si="7"/>
        <v>451</v>
      </c>
      <c r="W86" s="375">
        <f t="shared" ca="1" si="8"/>
        <v>1.2356164383561643</v>
      </c>
      <c r="X86" s="354"/>
      <c r="Y86" s="204"/>
      <c r="Z86" s="204"/>
      <c r="AA86" s="204"/>
      <c r="AB86" s="204"/>
      <c r="AC86" s="377" t="str">
        <f t="shared" ca="1" si="9"/>
        <v>More than a Year</v>
      </c>
      <c r="AD86" s="2" t="str">
        <f t="shared" ca="1" si="10"/>
        <v>More than a Year</v>
      </c>
      <c r="AE86" s="2" t="str">
        <f t="shared" ca="1" si="11"/>
        <v>More than a Year</v>
      </c>
    </row>
    <row r="87" spans="1:46" ht="14.25">
      <c r="A87" s="153" t="s">
        <v>24</v>
      </c>
      <c r="B87" s="162" t="s">
        <v>25</v>
      </c>
      <c r="C87" s="154" t="s">
        <v>1369</v>
      </c>
      <c r="D87" s="162" t="s">
        <v>1429</v>
      </c>
      <c r="E87" s="156" t="s">
        <v>107</v>
      </c>
      <c r="F87" s="154" t="s">
        <v>148</v>
      </c>
      <c r="G87" s="154" t="s">
        <v>55</v>
      </c>
      <c r="H87" s="154" t="s">
        <v>31</v>
      </c>
      <c r="I87" s="157" t="s">
        <v>32</v>
      </c>
      <c r="J87" s="162" t="s">
        <v>33</v>
      </c>
      <c r="K87" s="357" t="s">
        <v>1367</v>
      </c>
      <c r="L87" s="357" t="s">
        <v>498</v>
      </c>
      <c r="M87" s="359" t="s">
        <v>1612</v>
      </c>
      <c r="N87" s="357" t="s">
        <v>1347</v>
      </c>
      <c r="O87" s="158">
        <v>40796</v>
      </c>
      <c r="P87" s="159">
        <f>O87+(4*365)</f>
        <v>42256</v>
      </c>
      <c r="Q87" s="392">
        <v>42122</v>
      </c>
      <c r="R87" s="262" t="s">
        <v>1366</v>
      </c>
      <c r="S87" s="262" t="s">
        <v>1367</v>
      </c>
      <c r="T87" s="157" t="s">
        <v>22</v>
      </c>
      <c r="U87" s="377" t="str">
        <f t="shared" ca="1" si="6"/>
        <v>More than a Year</v>
      </c>
      <c r="V87" s="388">
        <f t="shared" ca="1" si="7"/>
        <v>451</v>
      </c>
      <c r="W87" s="375">
        <f t="shared" ca="1" si="8"/>
        <v>1.2356164383561643</v>
      </c>
      <c r="X87" s="354"/>
      <c r="AC87" s="377" t="str">
        <f t="shared" ca="1" si="9"/>
        <v>More than a Year</v>
      </c>
      <c r="AD87" s="2" t="str">
        <f t="shared" ca="1" si="10"/>
        <v>More than a Year</v>
      </c>
      <c r="AE87" s="2" t="str">
        <f t="shared" ca="1" si="11"/>
        <v>More than a Year</v>
      </c>
    </row>
    <row r="88" spans="1:46" s="168" customFormat="1">
      <c r="A88" s="153" t="s">
        <v>24</v>
      </c>
      <c r="B88" s="162" t="s">
        <v>25</v>
      </c>
      <c r="C88" s="154" t="s">
        <v>1348</v>
      </c>
      <c r="D88" s="162" t="s">
        <v>1345</v>
      </c>
      <c r="E88" s="156" t="s">
        <v>107</v>
      </c>
      <c r="F88" s="154" t="s">
        <v>148</v>
      </c>
      <c r="G88" s="154" t="s">
        <v>55</v>
      </c>
      <c r="H88" s="154" t="s">
        <v>31</v>
      </c>
      <c r="I88" s="157" t="s">
        <v>32</v>
      </c>
      <c r="J88" s="162" t="s">
        <v>33</v>
      </c>
      <c r="K88" s="154" t="s">
        <v>1346</v>
      </c>
      <c r="L88" s="350" t="s">
        <v>498</v>
      </c>
      <c r="M88" s="359" t="s">
        <v>1612</v>
      </c>
      <c r="N88" s="154" t="s">
        <v>1347</v>
      </c>
      <c r="O88" s="158">
        <v>39526</v>
      </c>
      <c r="P88" s="159">
        <v>40987</v>
      </c>
      <c r="Q88" s="413">
        <v>42402</v>
      </c>
      <c r="R88" s="157" t="s">
        <v>314</v>
      </c>
      <c r="S88" s="157" t="s">
        <v>312</v>
      </c>
      <c r="T88" s="157" t="s">
        <v>22</v>
      </c>
      <c r="U88" s="377" t="str">
        <f t="shared" ca="1" si="6"/>
        <v>More than a Year</v>
      </c>
      <c r="V88" s="388">
        <f t="shared" ca="1" si="7"/>
        <v>725</v>
      </c>
      <c r="W88" s="375">
        <f t="shared" ca="1" si="8"/>
        <v>1.9863013698630136</v>
      </c>
      <c r="X88" s="354"/>
      <c r="Y88" s="203"/>
      <c r="Z88" s="203"/>
      <c r="AA88" s="203"/>
      <c r="AB88" s="203"/>
      <c r="AC88" s="377" t="str">
        <f t="shared" ca="1" si="9"/>
        <v>More than a Year</v>
      </c>
      <c r="AD88" s="2" t="str">
        <f t="shared" ca="1" si="10"/>
        <v>More than a Year</v>
      </c>
      <c r="AE88" s="2" t="str">
        <f t="shared" ca="1" si="11"/>
        <v>More than a Year</v>
      </c>
    </row>
    <row r="89" spans="1:46" s="168" customFormat="1">
      <c r="A89" s="153" t="s">
        <v>24</v>
      </c>
      <c r="B89" s="162" t="s">
        <v>25</v>
      </c>
      <c r="C89" s="154" t="s">
        <v>1424</v>
      </c>
      <c r="D89" s="162" t="s">
        <v>1425</v>
      </c>
      <c r="E89" s="156" t="s">
        <v>107</v>
      </c>
      <c r="F89" s="154" t="s">
        <v>148</v>
      </c>
      <c r="G89" s="154" t="s">
        <v>55</v>
      </c>
      <c r="H89" s="154" t="s">
        <v>31</v>
      </c>
      <c r="I89" s="157" t="s">
        <v>32</v>
      </c>
      <c r="J89" s="162" t="s">
        <v>33</v>
      </c>
      <c r="K89" s="154" t="s">
        <v>1508</v>
      </c>
      <c r="L89" s="350" t="s">
        <v>498</v>
      </c>
      <c r="M89" s="359" t="s">
        <v>1612</v>
      </c>
      <c r="N89" s="154" t="s">
        <v>285</v>
      </c>
      <c r="O89" s="158">
        <v>41023</v>
      </c>
      <c r="P89" s="158">
        <v>42484</v>
      </c>
      <c r="Q89" s="413">
        <v>42483</v>
      </c>
      <c r="R89" s="157" t="s">
        <v>314</v>
      </c>
      <c r="S89" s="157" t="s">
        <v>312</v>
      </c>
      <c r="T89" s="157" t="s">
        <v>22</v>
      </c>
      <c r="U89" s="377" t="str">
        <f t="shared" ca="1" si="6"/>
        <v>More than a Year</v>
      </c>
      <c r="V89" s="388">
        <f t="shared" ca="1" si="7"/>
        <v>806</v>
      </c>
      <c r="W89" s="375">
        <f t="shared" ca="1" si="8"/>
        <v>2.2082191780821918</v>
      </c>
      <c r="X89" s="354"/>
      <c r="Y89" s="203"/>
      <c r="Z89" s="203"/>
      <c r="AA89" s="203"/>
      <c r="AB89" s="203"/>
      <c r="AC89" s="377" t="str">
        <f t="shared" ca="1" si="9"/>
        <v>More than a Year</v>
      </c>
      <c r="AD89" s="2" t="str">
        <f t="shared" ca="1" si="10"/>
        <v>More than a Year</v>
      </c>
      <c r="AE89" s="2" t="str">
        <f t="shared" ca="1" si="11"/>
        <v>More than a Year</v>
      </c>
    </row>
    <row r="90" spans="1:46">
      <c r="A90" s="153" t="s">
        <v>24</v>
      </c>
      <c r="B90" s="162" t="s">
        <v>25</v>
      </c>
      <c r="C90" s="347" t="s">
        <v>1503</v>
      </c>
      <c r="D90" s="347" t="s">
        <v>1504</v>
      </c>
      <c r="E90" s="347" t="s">
        <v>118</v>
      </c>
      <c r="F90" s="180" t="s">
        <v>29</v>
      </c>
      <c r="G90" s="347" t="s">
        <v>55</v>
      </c>
      <c r="H90" s="180" t="s">
        <v>31</v>
      </c>
      <c r="I90" s="157" t="s">
        <v>32</v>
      </c>
      <c r="J90" s="162" t="s">
        <v>33</v>
      </c>
      <c r="K90" s="347" t="s">
        <v>1505</v>
      </c>
      <c r="L90" s="180" t="s">
        <v>498</v>
      </c>
      <c r="M90" s="359" t="s">
        <v>1612</v>
      </c>
      <c r="N90" s="347" t="s">
        <v>1506</v>
      </c>
      <c r="O90" s="347">
        <v>41284</v>
      </c>
      <c r="P90" s="358">
        <v>42745</v>
      </c>
      <c r="Q90" s="414">
        <v>42884</v>
      </c>
      <c r="U90" s="377" t="str">
        <f t="shared" ca="1" si="6"/>
        <v>More than a Year</v>
      </c>
      <c r="V90" s="388">
        <f t="shared" ca="1" si="7"/>
        <v>1202</v>
      </c>
      <c r="W90" s="375">
        <f t="shared" ca="1" si="8"/>
        <v>3.2931506849315069</v>
      </c>
      <c r="X90" s="354"/>
      <c r="AC90" s="377" t="str">
        <f t="shared" ca="1" si="9"/>
        <v>More than a Year</v>
      </c>
      <c r="AD90" s="2" t="str">
        <f t="shared" ca="1" si="10"/>
        <v>More than a Year</v>
      </c>
      <c r="AE90" s="2" t="str">
        <f t="shared" ca="1" si="11"/>
        <v>More than a Year</v>
      </c>
    </row>
    <row r="91" spans="1:46" s="168" customFormat="1">
      <c r="A91" s="340" t="s">
        <v>24</v>
      </c>
      <c r="B91" s="351" t="s">
        <v>37</v>
      </c>
      <c r="C91" s="278" t="s">
        <v>1525</v>
      </c>
      <c r="D91" s="276" t="s">
        <v>1559</v>
      </c>
      <c r="E91" s="303" t="s">
        <v>107</v>
      </c>
      <c r="F91" s="278" t="s">
        <v>148</v>
      </c>
      <c r="G91" s="278" t="s">
        <v>48</v>
      </c>
      <c r="H91" s="278" t="s">
        <v>31</v>
      </c>
      <c r="I91" s="279" t="s">
        <v>32</v>
      </c>
      <c r="J91" s="276" t="s">
        <v>33</v>
      </c>
      <c r="K91" s="350" t="s">
        <v>1569</v>
      </c>
      <c r="L91" s="350" t="s">
        <v>498</v>
      </c>
      <c r="M91" s="359" t="s">
        <v>1612</v>
      </c>
      <c r="N91" s="278" t="s">
        <v>1576</v>
      </c>
      <c r="O91" s="341">
        <v>41385</v>
      </c>
      <c r="P91" s="341">
        <v>42846</v>
      </c>
      <c r="Q91" s="400">
        <v>42845</v>
      </c>
      <c r="R91" s="279" t="s">
        <v>314</v>
      </c>
      <c r="S91" s="279" t="s">
        <v>312</v>
      </c>
      <c r="T91" s="279" t="s">
        <v>22</v>
      </c>
      <c r="U91" s="377" t="str">
        <f t="shared" ca="1" si="6"/>
        <v>More than a Year</v>
      </c>
      <c r="V91" s="388">
        <f t="shared" ca="1" si="7"/>
        <v>1163</v>
      </c>
      <c r="W91" s="375">
        <f t="shared" ca="1" si="8"/>
        <v>3.1863013698630138</v>
      </c>
      <c r="X91" s="354"/>
      <c r="Y91" s="203"/>
      <c r="Z91" s="203"/>
      <c r="AA91" s="203"/>
      <c r="AB91" s="203"/>
      <c r="AC91" s="377" t="str">
        <f t="shared" ca="1" si="9"/>
        <v>More than a Year</v>
      </c>
      <c r="AD91" s="2" t="str">
        <f t="shared" ca="1" si="10"/>
        <v>More than a Year</v>
      </c>
      <c r="AE91" s="2" t="str">
        <f t="shared" ca="1" si="11"/>
        <v>More than a Year</v>
      </c>
    </row>
    <row r="92" spans="1:46" ht="15">
      <c r="A92" s="157" t="s">
        <v>24</v>
      </c>
      <c r="B92" s="154" t="s">
        <v>380</v>
      </c>
      <c r="C92" s="155" t="s">
        <v>381</v>
      </c>
      <c r="D92" s="155" t="s">
        <v>382</v>
      </c>
      <c r="E92" s="156" t="s">
        <v>248</v>
      </c>
      <c r="F92" s="154" t="s">
        <v>29</v>
      </c>
      <c r="G92" s="154" t="s">
        <v>379</v>
      </c>
      <c r="H92" s="154" t="s">
        <v>360</v>
      </c>
      <c r="I92" s="157" t="s">
        <v>372</v>
      </c>
      <c r="J92" s="155" t="s">
        <v>361</v>
      </c>
      <c r="K92" s="155" t="s">
        <v>383</v>
      </c>
      <c r="L92" s="363"/>
      <c r="M92" s="154" t="s">
        <v>1613</v>
      </c>
      <c r="N92" s="157" t="s">
        <v>1064</v>
      </c>
      <c r="O92" s="157" t="s">
        <v>374</v>
      </c>
      <c r="P92" s="159" t="s">
        <v>375</v>
      </c>
      <c r="Q92" s="393">
        <v>41670</v>
      </c>
      <c r="R92" s="157" t="s">
        <v>384</v>
      </c>
      <c r="S92" s="157" t="s">
        <v>385</v>
      </c>
      <c r="T92" s="157" t="s">
        <v>386</v>
      </c>
      <c r="U92" s="377" t="str">
        <f t="shared" ca="1" si="6"/>
        <v>Less Than a Year</v>
      </c>
      <c r="V92" s="388">
        <f t="shared" ca="1" si="7"/>
        <v>4</v>
      </c>
      <c r="W92" s="375">
        <f t="shared" ca="1" si="8"/>
        <v>1.0958904109589041E-2</v>
      </c>
      <c r="X92" s="421" t="s">
        <v>1615</v>
      </c>
      <c r="AC92" s="377" t="str">
        <f t="shared" ca="1" si="9"/>
        <v>Less Than a Year</v>
      </c>
      <c r="AD92" s="2" t="str">
        <f t="shared" ca="1" si="10"/>
        <v>Less Than a Year</v>
      </c>
      <c r="AE92" s="2" t="str">
        <f t="shared" ca="1" si="11"/>
        <v>Less Than a Year</v>
      </c>
    </row>
    <row r="93" spans="1:46" ht="15">
      <c r="A93" s="157" t="s">
        <v>24</v>
      </c>
      <c r="B93" s="154" t="s">
        <v>380</v>
      </c>
      <c r="C93" s="155" t="s">
        <v>394</v>
      </c>
      <c r="D93" s="155" t="s">
        <v>395</v>
      </c>
      <c r="E93" s="156" t="s">
        <v>248</v>
      </c>
      <c r="F93" s="154" t="s">
        <v>148</v>
      </c>
      <c r="G93" s="154" t="s">
        <v>379</v>
      </c>
      <c r="H93" s="154" t="s">
        <v>360</v>
      </c>
      <c r="I93" s="157" t="s">
        <v>372</v>
      </c>
      <c r="J93" s="155" t="s">
        <v>361</v>
      </c>
      <c r="K93" s="155" t="s">
        <v>396</v>
      </c>
      <c r="L93" s="363"/>
      <c r="M93" s="154" t="s">
        <v>1613</v>
      </c>
      <c r="N93" s="157" t="s">
        <v>1064</v>
      </c>
      <c r="O93" s="157" t="s">
        <v>397</v>
      </c>
      <c r="P93" s="159" t="s">
        <v>368</v>
      </c>
      <c r="Q93" s="393">
        <v>41670</v>
      </c>
      <c r="R93" s="157" t="s">
        <v>398</v>
      </c>
      <c r="S93" s="157" t="s">
        <v>399</v>
      </c>
      <c r="T93" s="157" t="s">
        <v>386</v>
      </c>
      <c r="U93" s="387" t="str">
        <f t="shared" ca="1" si="6"/>
        <v>Less Than a Year</v>
      </c>
      <c r="V93" s="388">
        <f t="shared" ca="1" si="7"/>
        <v>4</v>
      </c>
      <c r="W93" s="375">
        <f t="shared" ca="1" si="8"/>
        <v>1.0958904109589041E-2</v>
      </c>
      <c r="X93" s="421" t="s">
        <v>1615</v>
      </c>
      <c r="AC93" s="377" t="str">
        <f t="shared" ca="1" si="9"/>
        <v>Less Than a Year</v>
      </c>
      <c r="AD93" s="2" t="str">
        <f t="shared" ca="1" si="10"/>
        <v>Less Than a Year</v>
      </c>
      <c r="AE93" s="2" t="str">
        <f t="shared" ca="1" si="11"/>
        <v>Less Than a Year</v>
      </c>
      <c r="AF93" s="203"/>
      <c r="AG93" s="203"/>
      <c r="AH93" s="203"/>
      <c r="AI93" s="203"/>
      <c r="AJ93" s="203"/>
      <c r="AK93" s="203"/>
      <c r="AL93" s="203"/>
      <c r="AM93" s="203"/>
      <c r="AN93" s="203"/>
      <c r="AO93" s="203"/>
      <c r="AP93" s="203"/>
      <c r="AQ93" s="203"/>
      <c r="AR93" s="203"/>
      <c r="AS93" s="203"/>
      <c r="AT93" s="203"/>
    </row>
    <row r="94" spans="1:46" s="168" customFormat="1" ht="15">
      <c r="A94" s="157" t="s">
        <v>24</v>
      </c>
      <c r="B94" s="154" t="s">
        <v>380</v>
      </c>
      <c r="C94" s="155" t="s">
        <v>405</v>
      </c>
      <c r="D94" s="155" t="s">
        <v>406</v>
      </c>
      <c r="E94" s="156" t="s">
        <v>248</v>
      </c>
      <c r="F94" s="154" t="s">
        <v>148</v>
      </c>
      <c r="G94" s="154" t="s">
        <v>379</v>
      </c>
      <c r="H94" s="154" t="s">
        <v>360</v>
      </c>
      <c r="I94" s="157" t="s">
        <v>372</v>
      </c>
      <c r="J94" s="155" t="s">
        <v>361</v>
      </c>
      <c r="K94" s="155" t="s">
        <v>407</v>
      </c>
      <c r="L94" s="363"/>
      <c r="M94" s="154" t="s">
        <v>1613</v>
      </c>
      <c r="N94" s="157" t="s">
        <v>1064</v>
      </c>
      <c r="O94" s="157" t="s">
        <v>374</v>
      </c>
      <c r="P94" s="159" t="s">
        <v>368</v>
      </c>
      <c r="Q94" s="393">
        <v>41670</v>
      </c>
      <c r="R94" s="157" t="s">
        <v>408</v>
      </c>
      <c r="S94" s="157" t="s">
        <v>409</v>
      </c>
      <c r="T94" s="157" t="s">
        <v>386</v>
      </c>
      <c r="U94" s="387" t="str">
        <f t="shared" ca="1" si="6"/>
        <v>Less Than a Year</v>
      </c>
      <c r="V94" s="388">
        <f t="shared" ca="1" si="7"/>
        <v>4</v>
      </c>
      <c r="W94" s="375">
        <f t="shared" ca="1" si="8"/>
        <v>1.0958904109589041E-2</v>
      </c>
      <c r="X94" s="421" t="s">
        <v>1615</v>
      </c>
      <c r="Y94" s="203"/>
      <c r="Z94" s="203"/>
      <c r="AA94" s="203"/>
      <c r="AB94" s="203"/>
      <c r="AC94" s="377" t="str">
        <f t="shared" ca="1" si="9"/>
        <v>Less Than a Year</v>
      </c>
      <c r="AD94" s="2" t="str">
        <f t="shared" ca="1" si="10"/>
        <v>Less Than a Year</v>
      </c>
      <c r="AE94" s="2" t="str">
        <f t="shared" ca="1" si="11"/>
        <v>Less Than a Year</v>
      </c>
      <c r="AF94" s="203"/>
      <c r="AG94" s="203"/>
      <c r="AH94" s="203"/>
      <c r="AI94" s="203"/>
      <c r="AJ94" s="203"/>
      <c r="AK94" s="203"/>
      <c r="AL94" s="203"/>
      <c r="AM94" s="203"/>
      <c r="AN94" s="203"/>
      <c r="AO94" s="203"/>
      <c r="AP94" s="203"/>
      <c r="AQ94" s="203"/>
      <c r="AR94" s="203"/>
      <c r="AS94" s="203"/>
      <c r="AT94" s="203"/>
    </row>
    <row r="95" spans="1:46" ht="15">
      <c r="A95" s="157" t="s">
        <v>24</v>
      </c>
      <c r="B95" s="157" t="s">
        <v>380</v>
      </c>
      <c r="C95" s="161" t="s">
        <v>418</v>
      </c>
      <c r="D95" s="161" t="s">
        <v>419</v>
      </c>
      <c r="E95" s="157" t="s">
        <v>118</v>
      </c>
      <c r="F95" s="157" t="s">
        <v>29</v>
      </c>
      <c r="G95" s="157" t="s">
        <v>379</v>
      </c>
      <c r="H95" s="157" t="s">
        <v>360</v>
      </c>
      <c r="I95" s="157" t="s">
        <v>361</v>
      </c>
      <c r="J95" s="161" t="s">
        <v>361</v>
      </c>
      <c r="K95" s="161" t="s">
        <v>420</v>
      </c>
      <c r="L95" s="362"/>
      <c r="M95" s="157" t="s">
        <v>1613</v>
      </c>
      <c r="N95" s="157" t="s">
        <v>421</v>
      </c>
      <c r="O95" s="158">
        <v>38054</v>
      </c>
      <c r="P95" s="158">
        <v>39515</v>
      </c>
      <c r="Q95" s="392">
        <v>41670</v>
      </c>
      <c r="R95" s="157" t="s">
        <v>422</v>
      </c>
      <c r="S95" s="157" t="s">
        <v>420</v>
      </c>
      <c r="T95" s="157" t="s">
        <v>423</v>
      </c>
      <c r="U95" s="387" t="str">
        <f t="shared" ca="1" si="6"/>
        <v>Less Than a Year</v>
      </c>
      <c r="V95" s="388">
        <f t="shared" ca="1" si="7"/>
        <v>4</v>
      </c>
      <c r="W95" s="375">
        <f t="shared" ca="1" si="8"/>
        <v>1.0958904109589041E-2</v>
      </c>
      <c r="X95" s="421" t="s">
        <v>1615</v>
      </c>
      <c r="AC95" s="377" t="str">
        <f t="shared" ca="1" si="9"/>
        <v>Less Than a Year</v>
      </c>
      <c r="AD95" s="2" t="str">
        <f t="shared" ca="1" si="10"/>
        <v>Less Than a Year</v>
      </c>
      <c r="AE95" s="2" t="str">
        <f t="shared" ca="1" si="11"/>
        <v>Less Than a Year</v>
      </c>
      <c r="AF95" s="203"/>
      <c r="AG95" s="203"/>
      <c r="AH95" s="203"/>
      <c r="AI95" s="203"/>
      <c r="AJ95" s="203"/>
      <c r="AK95" s="203"/>
      <c r="AL95" s="203"/>
      <c r="AM95" s="203"/>
      <c r="AN95" s="203"/>
      <c r="AO95" s="203"/>
      <c r="AP95" s="203"/>
      <c r="AQ95" s="203"/>
      <c r="AR95" s="203"/>
      <c r="AS95" s="203"/>
      <c r="AT95" s="203"/>
    </row>
    <row r="96" spans="1:46" s="220" customFormat="1" ht="15">
      <c r="A96" s="405" t="s">
        <v>24</v>
      </c>
      <c r="B96" s="405" t="s">
        <v>380</v>
      </c>
      <c r="C96" s="420" t="s">
        <v>428</v>
      </c>
      <c r="D96" s="420" t="s">
        <v>429</v>
      </c>
      <c r="E96" s="405" t="s">
        <v>118</v>
      </c>
      <c r="F96" s="405" t="s">
        <v>148</v>
      </c>
      <c r="G96" s="405" t="s">
        <v>379</v>
      </c>
      <c r="H96" s="405" t="s">
        <v>360</v>
      </c>
      <c r="I96" s="405" t="s">
        <v>361</v>
      </c>
      <c r="J96" s="420" t="s">
        <v>361</v>
      </c>
      <c r="K96" s="420" t="s">
        <v>430</v>
      </c>
      <c r="L96" s="404"/>
      <c r="M96" s="405" t="s">
        <v>1613</v>
      </c>
      <c r="N96" s="405" t="s">
        <v>421</v>
      </c>
      <c r="O96" s="158">
        <v>38054</v>
      </c>
      <c r="P96" s="158">
        <v>39515</v>
      </c>
      <c r="Q96" s="392">
        <v>41670</v>
      </c>
      <c r="R96" s="219" t="s">
        <v>431</v>
      </c>
      <c r="S96" s="219" t="s">
        <v>430</v>
      </c>
      <c r="T96" s="219" t="s">
        <v>423</v>
      </c>
      <c r="U96" s="387" t="str">
        <f t="shared" ca="1" si="6"/>
        <v>Less Than a Year</v>
      </c>
      <c r="V96" s="388">
        <f t="shared" ca="1" si="7"/>
        <v>4</v>
      </c>
      <c r="W96" s="375">
        <f t="shared" ca="1" si="8"/>
        <v>1.0958904109589041E-2</v>
      </c>
      <c r="X96" s="421" t="s">
        <v>1615</v>
      </c>
      <c r="Y96" s="204"/>
      <c r="Z96" s="204"/>
      <c r="AA96" s="204"/>
      <c r="AB96" s="204"/>
      <c r="AC96" s="387" t="str">
        <f t="shared" ca="1" si="9"/>
        <v>Less Than a Year</v>
      </c>
      <c r="AD96" s="2" t="str">
        <f t="shared" ca="1" si="10"/>
        <v>Less Than a Year</v>
      </c>
      <c r="AE96" s="2" t="str">
        <f t="shared" ca="1" si="11"/>
        <v>Less Than a Year</v>
      </c>
    </row>
    <row r="97" spans="1:60" s="168" customFormat="1" ht="15">
      <c r="A97" s="157" t="s">
        <v>24</v>
      </c>
      <c r="B97" s="157" t="s">
        <v>380</v>
      </c>
      <c r="C97" s="161" t="s">
        <v>446</v>
      </c>
      <c r="D97" s="161" t="s">
        <v>447</v>
      </c>
      <c r="E97" s="157" t="s">
        <v>118</v>
      </c>
      <c r="F97" s="157" t="s">
        <v>29</v>
      </c>
      <c r="G97" s="157" t="s">
        <v>379</v>
      </c>
      <c r="H97" s="157" t="s">
        <v>360</v>
      </c>
      <c r="I97" s="157" t="s">
        <v>361</v>
      </c>
      <c r="J97" s="161" t="s">
        <v>361</v>
      </c>
      <c r="K97" s="161" t="s">
        <v>448</v>
      </c>
      <c r="L97" s="362"/>
      <c r="M97" s="157" t="s">
        <v>1613</v>
      </c>
      <c r="N97" s="157" t="s">
        <v>449</v>
      </c>
      <c r="O97" s="158">
        <v>38932</v>
      </c>
      <c r="P97" s="158">
        <v>40393</v>
      </c>
      <c r="Q97" s="392">
        <v>41670</v>
      </c>
      <c r="R97" s="157" t="s">
        <v>450</v>
      </c>
      <c r="S97" s="157" t="s">
        <v>448</v>
      </c>
      <c r="T97" s="157" t="s">
        <v>423</v>
      </c>
      <c r="U97" s="387" t="str">
        <f t="shared" ca="1" si="6"/>
        <v>Less Than a Year</v>
      </c>
      <c r="V97" s="388">
        <f t="shared" ca="1" si="7"/>
        <v>4</v>
      </c>
      <c r="W97" s="375">
        <f t="shared" ca="1" si="8"/>
        <v>1.0958904109589041E-2</v>
      </c>
      <c r="X97" s="421" t="s">
        <v>1615</v>
      </c>
      <c r="Y97" s="203"/>
      <c r="Z97" s="203"/>
      <c r="AA97" s="203"/>
      <c r="AB97" s="203"/>
      <c r="AC97" s="377" t="str">
        <f t="shared" ca="1" si="9"/>
        <v>Less Than a Year</v>
      </c>
      <c r="AD97" s="2" t="str">
        <f t="shared" ca="1" si="10"/>
        <v>Less Than a Year</v>
      </c>
      <c r="AE97" s="2" t="str">
        <f t="shared" ca="1" si="11"/>
        <v>Less Than a Year</v>
      </c>
      <c r="AF97" s="203"/>
      <c r="AG97" s="203"/>
      <c r="AH97" s="203"/>
      <c r="AI97" s="203"/>
      <c r="AJ97" s="203"/>
      <c r="AK97" s="203"/>
      <c r="AL97" s="203"/>
      <c r="AM97" s="203"/>
      <c r="AN97" s="203"/>
      <c r="AO97" s="203"/>
      <c r="AP97" s="203"/>
      <c r="AQ97" s="203"/>
      <c r="AR97" s="203"/>
      <c r="AS97" s="203"/>
      <c r="AT97" s="203"/>
    </row>
    <row r="98" spans="1:60" ht="15">
      <c r="A98" s="157" t="s">
        <v>24</v>
      </c>
      <c r="B98" s="154" t="s">
        <v>380</v>
      </c>
      <c r="C98" s="155" t="s">
        <v>458</v>
      </c>
      <c r="D98" s="155" t="s">
        <v>459</v>
      </c>
      <c r="E98" s="156" t="s">
        <v>107</v>
      </c>
      <c r="F98" s="154" t="s">
        <v>148</v>
      </c>
      <c r="G98" s="154" t="s">
        <v>379</v>
      </c>
      <c r="H98" s="154" t="s">
        <v>360</v>
      </c>
      <c r="I98" s="157" t="s">
        <v>361</v>
      </c>
      <c r="J98" s="155" t="s">
        <v>361</v>
      </c>
      <c r="K98" s="155" t="s">
        <v>460</v>
      </c>
      <c r="L98" s="363"/>
      <c r="M98" s="154" t="s">
        <v>1613</v>
      </c>
      <c r="N98" s="157" t="s">
        <v>449</v>
      </c>
      <c r="O98" s="158" t="s">
        <v>455</v>
      </c>
      <c r="P98" s="159" t="s">
        <v>368</v>
      </c>
      <c r="Q98" s="393">
        <v>41670</v>
      </c>
      <c r="R98" s="157" t="s">
        <v>461</v>
      </c>
      <c r="S98" s="156" t="s">
        <v>460</v>
      </c>
      <c r="T98" s="157" t="s">
        <v>386</v>
      </c>
      <c r="U98" s="387" t="str">
        <f t="shared" ca="1" si="6"/>
        <v>Less Than a Year</v>
      </c>
      <c r="V98" s="388">
        <f t="shared" ca="1" si="7"/>
        <v>4</v>
      </c>
      <c r="W98" s="375">
        <f t="shared" ca="1" si="8"/>
        <v>1.0958904109589041E-2</v>
      </c>
      <c r="X98" s="421" t="s">
        <v>1615</v>
      </c>
      <c r="AC98" s="377" t="str">
        <f t="shared" ca="1" si="9"/>
        <v>Less Than a Year</v>
      </c>
      <c r="AD98" s="2" t="str">
        <f t="shared" ca="1" si="10"/>
        <v>Less Than a Year</v>
      </c>
      <c r="AE98" s="2" t="str">
        <f t="shared" ca="1" si="11"/>
        <v>Less Than a Year</v>
      </c>
      <c r="AF98" s="203"/>
      <c r="AG98" s="203"/>
      <c r="AH98" s="203"/>
      <c r="AI98" s="203"/>
      <c r="AJ98" s="203"/>
      <c r="AK98" s="203"/>
      <c r="AL98" s="203"/>
      <c r="AM98" s="203"/>
      <c r="AN98" s="203"/>
      <c r="AO98" s="203"/>
      <c r="AP98" s="203"/>
      <c r="AQ98" s="203"/>
      <c r="AR98" s="203"/>
      <c r="AS98" s="203"/>
      <c r="AT98" s="203"/>
    </row>
    <row r="99" spans="1:60" ht="15">
      <c r="A99" s="157" t="s">
        <v>24</v>
      </c>
      <c r="B99" s="154" t="s">
        <v>380</v>
      </c>
      <c r="C99" s="155" t="s">
        <v>466</v>
      </c>
      <c r="D99" s="155" t="s">
        <v>467</v>
      </c>
      <c r="E99" s="156" t="s">
        <v>107</v>
      </c>
      <c r="F99" s="154" t="s">
        <v>148</v>
      </c>
      <c r="G99" s="154" t="s">
        <v>379</v>
      </c>
      <c r="H99" s="154" t="s">
        <v>360</v>
      </c>
      <c r="I99" s="157" t="s">
        <v>361</v>
      </c>
      <c r="J99" s="155" t="s">
        <v>361</v>
      </c>
      <c r="K99" s="155" t="s">
        <v>468</v>
      </c>
      <c r="L99" s="363"/>
      <c r="M99" s="154" t="s">
        <v>1613</v>
      </c>
      <c r="N99" s="157" t="s">
        <v>469</v>
      </c>
      <c r="O99" s="169" t="s">
        <v>470</v>
      </c>
      <c r="P99" s="159" t="s">
        <v>368</v>
      </c>
      <c r="Q99" s="392">
        <v>41670</v>
      </c>
      <c r="R99" s="157" t="s">
        <v>471</v>
      </c>
      <c r="S99" s="156" t="s">
        <v>468</v>
      </c>
      <c r="T99" s="157" t="s">
        <v>386</v>
      </c>
      <c r="U99" s="387" t="str">
        <f t="shared" ca="1" si="6"/>
        <v>Less Than a Year</v>
      </c>
      <c r="V99" s="388">
        <f t="shared" ca="1" si="7"/>
        <v>4</v>
      </c>
      <c r="W99" s="375">
        <f t="shared" ca="1" si="8"/>
        <v>1.0958904109589041E-2</v>
      </c>
      <c r="X99" s="421" t="s">
        <v>1615</v>
      </c>
      <c r="AC99" s="377" t="str">
        <f t="shared" ca="1" si="9"/>
        <v>Less Than a Year</v>
      </c>
      <c r="AD99" s="2" t="str">
        <f t="shared" ca="1" si="10"/>
        <v>Less Than a Year</v>
      </c>
      <c r="AE99" s="2" t="str">
        <f t="shared" ca="1" si="11"/>
        <v>Less Than a Year</v>
      </c>
      <c r="AF99" s="203"/>
      <c r="AG99" s="203"/>
      <c r="AH99" s="203"/>
      <c r="AI99" s="203"/>
      <c r="AJ99" s="203"/>
      <c r="AK99" s="203"/>
      <c r="AL99" s="203"/>
      <c r="AM99" s="203"/>
      <c r="AN99" s="203"/>
      <c r="AO99" s="203"/>
      <c r="AP99" s="203"/>
      <c r="AQ99" s="203"/>
      <c r="AR99" s="203"/>
      <c r="AS99" s="203"/>
      <c r="AT99" s="203"/>
    </row>
    <row r="100" spans="1:60" ht="15">
      <c r="A100" s="157" t="s">
        <v>24</v>
      </c>
      <c r="B100" s="154" t="s">
        <v>380</v>
      </c>
      <c r="C100" s="155" t="s">
        <v>478</v>
      </c>
      <c r="D100" s="155" t="s">
        <v>479</v>
      </c>
      <c r="E100" s="156" t="s">
        <v>118</v>
      </c>
      <c r="F100" s="154" t="s">
        <v>148</v>
      </c>
      <c r="G100" s="154" t="s">
        <v>379</v>
      </c>
      <c r="H100" s="154" t="s">
        <v>360</v>
      </c>
      <c r="I100" s="157" t="s">
        <v>361</v>
      </c>
      <c r="J100" s="155" t="s">
        <v>361</v>
      </c>
      <c r="K100" s="155" t="s">
        <v>480</v>
      </c>
      <c r="L100" s="363"/>
      <c r="M100" s="154" t="s">
        <v>1613</v>
      </c>
      <c r="N100" s="157" t="s">
        <v>469</v>
      </c>
      <c r="O100" s="158">
        <v>39427</v>
      </c>
      <c r="P100" s="159" t="s">
        <v>368</v>
      </c>
      <c r="Q100" s="393">
        <v>41670</v>
      </c>
      <c r="R100" s="157" t="s">
        <v>481</v>
      </c>
      <c r="S100" s="156" t="s">
        <v>480</v>
      </c>
      <c r="T100" s="157" t="s">
        <v>482</v>
      </c>
      <c r="U100" s="387" t="str">
        <f t="shared" ca="1" si="6"/>
        <v>Less Than a Year</v>
      </c>
      <c r="V100" s="388">
        <f t="shared" ca="1" si="7"/>
        <v>4</v>
      </c>
      <c r="W100" s="375">
        <f t="shared" ca="1" si="8"/>
        <v>1.0958904109589041E-2</v>
      </c>
      <c r="X100" s="421" t="s">
        <v>1615</v>
      </c>
      <c r="AC100" s="377" t="str">
        <f t="shared" ca="1" si="9"/>
        <v>Less Than a Year</v>
      </c>
      <c r="AD100" s="2" t="str">
        <f t="shared" ca="1" si="10"/>
        <v>Less Than a Year</v>
      </c>
      <c r="AE100" s="2" t="str">
        <f t="shared" ca="1" si="11"/>
        <v>Less Than a Year</v>
      </c>
      <c r="AF100" s="203"/>
      <c r="AG100" s="203"/>
      <c r="AH100" s="203"/>
      <c r="AI100" s="203"/>
      <c r="AJ100" s="203"/>
      <c r="AK100" s="203"/>
      <c r="AL100" s="203"/>
      <c r="AM100" s="203"/>
      <c r="AN100" s="203"/>
      <c r="AO100" s="203"/>
      <c r="AP100" s="203"/>
      <c r="AQ100" s="203"/>
      <c r="AR100" s="203"/>
      <c r="AS100" s="203"/>
      <c r="AT100" s="203"/>
    </row>
    <row r="101" spans="1:60" ht="15">
      <c r="A101" s="153" t="s">
        <v>24</v>
      </c>
      <c r="B101" s="154" t="s">
        <v>369</v>
      </c>
      <c r="C101" s="155" t="s">
        <v>370</v>
      </c>
      <c r="D101" s="155" t="s">
        <v>371</v>
      </c>
      <c r="E101" s="156" t="s">
        <v>248</v>
      </c>
      <c r="F101" s="154" t="s">
        <v>29</v>
      </c>
      <c r="G101" s="154" t="s">
        <v>359</v>
      </c>
      <c r="H101" s="154" t="s">
        <v>360</v>
      </c>
      <c r="I101" s="157" t="s">
        <v>372</v>
      </c>
      <c r="J101" s="155" t="s">
        <v>361</v>
      </c>
      <c r="K101" s="155" t="s">
        <v>373</v>
      </c>
      <c r="L101" s="363"/>
      <c r="M101" s="154" t="s">
        <v>1613</v>
      </c>
      <c r="N101" s="157" t="s">
        <v>1227</v>
      </c>
      <c r="O101" s="157" t="s">
        <v>374</v>
      </c>
      <c r="P101" s="159" t="s">
        <v>375</v>
      </c>
      <c r="Q101" s="393">
        <v>41670</v>
      </c>
      <c r="R101" s="157" t="s">
        <v>376</v>
      </c>
      <c r="S101" s="157" t="s">
        <v>377</v>
      </c>
      <c r="T101" s="157" t="s">
        <v>378</v>
      </c>
      <c r="U101" s="387" t="str">
        <f t="shared" ca="1" si="6"/>
        <v>Less Than a Year</v>
      </c>
      <c r="V101" s="388">
        <f t="shared" ca="1" si="7"/>
        <v>4</v>
      </c>
      <c r="W101" s="375">
        <f t="shared" ca="1" si="8"/>
        <v>1.0958904109589041E-2</v>
      </c>
      <c r="X101" s="421" t="s">
        <v>1615</v>
      </c>
      <c r="AC101" s="377" t="str">
        <f t="shared" ca="1" si="9"/>
        <v>Less Than a Year</v>
      </c>
      <c r="AD101" s="2" t="str">
        <f t="shared" ca="1" si="10"/>
        <v>Less Than a Year</v>
      </c>
      <c r="AE101" s="2" t="str">
        <f t="shared" ca="1" si="11"/>
        <v>Less Than a Year</v>
      </c>
      <c r="AF101" s="203"/>
      <c r="AG101" s="203"/>
      <c r="AH101" s="203"/>
      <c r="AI101" s="203"/>
      <c r="AJ101" s="203"/>
      <c r="AK101" s="203"/>
      <c r="AL101" s="203"/>
      <c r="AM101" s="203"/>
      <c r="AN101" s="203"/>
      <c r="AO101" s="203"/>
      <c r="AP101" s="203"/>
      <c r="AQ101" s="203"/>
      <c r="AR101" s="203"/>
      <c r="AS101" s="203"/>
      <c r="AT101" s="203"/>
      <c r="AU101" s="203"/>
      <c r="AV101" s="203"/>
      <c r="AW101" s="203"/>
      <c r="AX101" s="203"/>
      <c r="AY101" s="203"/>
      <c r="AZ101" s="203"/>
      <c r="BA101" s="203"/>
      <c r="BB101" s="203"/>
      <c r="BC101" s="203"/>
      <c r="BD101" s="203"/>
      <c r="BE101" s="203"/>
      <c r="BF101" s="203"/>
      <c r="BG101" s="203"/>
      <c r="BH101" s="203"/>
    </row>
    <row r="102" spans="1:60" ht="15">
      <c r="A102" s="153" t="s">
        <v>24</v>
      </c>
      <c r="B102" s="154" t="s">
        <v>369</v>
      </c>
      <c r="C102" s="155" t="s">
        <v>388</v>
      </c>
      <c r="D102" s="155" t="s">
        <v>389</v>
      </c>
      <c r="E102" s="156" t="s">
        <v>248</v>
      </c>
      <c r="F102" s="154" t="s">
        <v>148</v>
      </c>
      <c r="G102" s="154" t="s">
        <v>359</v>
      </c>
      <c r="H102" s="154" t="s">
        <v>360</v>
      </c>
      <c r="I102" s="157" t="s">
        <v>372</v>
      </c>
      <c r="J102" s="155" t="s">
        <v>361</v>
      </c>
      <c r="K102" s="155" t="s">
        <v>390</v>
      </c>
      <c r="L102" s="363"/>
      <c r="M102" s="154" t="s">
        <v>1613</v>
      </c>
      <c r="N102" s="157" t="s">
        <v>1227</v>
      </c>
      <c r="O102" s="158">
        <v>38361</v>
      </c>
      <c r="P102" s="159" t="s">
        <v>368</v>
      </c>
      <c r="Q102" s="393">
        <v>41670</v>
      </c>
      <c r="R102" s="157" t="s">
        <v>391</v>
      </c>
      <c r="S102" s="157" t="s">
        <v>392</v>
      </c>
      <c r="T102" s="157" t="s">
        <v>378</v>
      </c>
      <c r="U102" s="387" t="str">
        <f t="shared" ca="1" si="6"/>
        <v>Less Than a Year</v>
      </c>
      <c r="V102" s="388">
        <f t="shared" ca="1" si="7"/>
        <v>4</v>
      </c>
      <c r="W102" s="375">
        <f t="shared" ca="1" si="8"/>
        <v>1.0958904109589041E-2</v>
      </c>
      <c r="X102" s="421" t="s">
        <v>1615</v>
      </c>
      <c r="AC102" s="377" t="str">
        <f t="shared" ca="1" si="9"/>
        <v>Less Than a Year</v>
      </c>
      <c r="AD102" s="2" t="str">
        <f t="shared" ca="1" si="10"/>
        <v>Less Than a Year</v>
      </c>
      <c r="AE102" s="2" t="str">
        <f t="shared" ca="1" si="11"/>
        <v>Less Than a Year</v>
      </c>
      <c r="AF102" s="203"/>
      <c r="AG102" s="203"/>
      <c r="AH102" s="203"/>
      <c r="AI102" s="203"/>
      <c r="AJ102" s="203"/>
      <c r="AK102" s="203"/>
      <c r="AL102" s="203"/>
      <c r="AM102" s="203"/>
      <c r="AN102" s="203"/>
      <c r="AO102" s="203"/>
      <c r="AP102" s="203"/>
      <c r="AQ102" s="203"/>
      <c r="AR102" s="203"/>
      <c r="AS102" s="203"/>
      <c r="AT102" s="203"/>
      <c r="AU102" s="203"/>
      <c r="AV102" s="203"/>
      <c r="AW102" s="203"/>
      <c r="AX102" s="203"/>
      <c r="AY102" s="203"/>
      <c r="AZ102" s="203"/>
      <c r="BA102" s="203"/>
      <c r="BB102" s="203"/>
      <c r="BC102" s="203"/>
      <c r="BD102" s="203"/>
      <c r="BE102" s="203"/>
      <c r="BF102" s="203"/>
      <c r="BG102" s="203"/>
      <c r="BH102" s="203"/>
    </row>
    <row r="103" spans="1:60" s="164" customFormat="1" ht="15">
      <c r="A103" s="153" t="s">
        <v>24</v>
      </c>
      <c r="B103" s="154" t="s">
        <v>369</v>
      </c>
      <c r="C103" s="155" t="s">
        <v>400</v>
      </c>
      <c r="D103" s="155" t="s">
        <v>401</v>
      </c>
      <c r="E103" s="156" t="s">
        <v>248</v>
      </c>
      <c r="F103" s="154" t="s">
        <v>148</v>
      </c>
      <c r="G103" s="154" t="s">
        <v>359</v>
      </c>
      <c r="H103" s="154" t="s">
        <v>360</v>
      </c>
      <c r="I103" s="157" t="s">
        <v>372</v>
      </c>
      <c r="J103" s="170" t="s">
        <v>361</v>
      </c>
      <c r="K103" s="155" t="s">
        <v>402</v>
      </c>
      <c r="L103" s="363"/>
      <c r="M103" s="154" t="s">
        <v>1613</v>
      </c>
      <c r="N103" s="157" t="s">
        <v>1227</v>
      </c>
      <c r="O103" s="158">
        <v>38361</v>
      </c>
      <c r="P103" s="159" t="s">
        <v>368</v>
      </c>
      <c r="Q103" s="393">
        <v>41670</v>
      </c>
      <c r="R103" s="157" t="s">
        <v>403</v>
      </c>
      <c r="S103" s="157" t="s">
        <v>404</v>
      </c>
      <c r="T103" s="157" t="s">
        <v>378</v>
      </c>
      <c r="U103" s="387" t="str">
        <f t="shared" ca="1" si="6"/>
        <v>Less Than a Year</v>
      </c>
      <c r="V103" s="388">
        <f t="shared" ca="1" si="7"/>
        <v>4</v>
      </c>
      <c r="W103" s="375">
        <f t="shared" ca="1" si="8"/>
        <v>1.0958904109589041E-2</v>
      </c>
      <c r="X103" s="421" t="s">
        <v>1615</v>
      </c>
      <c r="Y103" s="203"/>
      <c r="Z103" s="203"/>
      <c r="AA103" s="203"/>
      <c r="AB103" s="203"/>
      <c r="AC103" s="377" t="str">
        <f t="shared" ca="1" si="9"/>
        <v>Less Than a Year</v>
      </c>
      <c r="AD103" s="2" t="str">
        <f t="shared" ca="1" si="10"/>
        <v>Less Than a Year</v>
      </c>
      <c r="AE103" s="2" t="str">
        <f t="shared" ca="1" si="11"/>
        <v>Less Than a Year</v>
      </c>
      <c r="AF103" s="203"/>
      <c r="AG103" s="203"/>
      <c r="AH103" s="203"/>
      <c r="AI103" s="203"/>
      <c r="AJ103" s="203"/>
      <c r="AK103" s="203"/>
      <c r="AL103" s="203"/>
      <c r="AM103" s="203"/>
      <c r="AN103" s="203"/>
      <c r="AO103" s="203"/>
      <c r="AP103" s="203"/>
      <c r="AQ103" s="203"/>
      <c r="AR103" s="203"/>
      <c r="AS103" s="203"/>
      <c r="AT103" s="203"/>
      <c r="AU103" s="203"/>
      <c r="AV103" s="203"/>
      <c r="AW103" s="203"/>
      <c r="AX103" s="203"/>
      <c r="AY103" s="203"/>
      <c r="AZ103" s="203"/>
      <c r="BA103" s="203"/>
      <c r="BB103" s="203"/>
      <c r="BC103" s="203"/>
      <c r="BD103" s="203"/>
      <c r="BE103" s="203"/>
      <c r="BF103" s="203"/>
      <c r="BG103" s="203"/>
      <c r="BH103" s="203"/>
    </row>
    <row r="104" spans="1:60" ht="15">
      <c r="A104" s="157" t="s">
        <v>24</v>
      </c>
      <c r="B104" s="157" t="s">
        <v>369</v>
      </c>
      <c r="C104" s="161" t="s">
        <v>412</v>
      </c>
      <c r="D104" s="161" t="s">
        <v>413</v>
      </c>
      <c r="E104" s="157" t="s">
        <v>118</v>
      </c>
      <c r="F104" s="157" t="s">
        <v>29</v>
      </c>
      <c r="G104" s="157" t="s">
        <v>359</v>
      </c>
      <c r="H104" s="157" t="s">
        <v>360</v>
      </c>
      <c r="I104" s="157" t="s">
        <v>361</v>
      </c>
      <c r="J104" s="161" t="s">
        <v>361</v>
      </c>
      <c r="K104" s="161" t="s">
        <v>414</v>
      </c>
      <c r="L104" s="362"/>
      <c r="M104" s="157" t="s">
        <v>1613</v>
      </c>
      <c r="N104" s="157" t="s">
        <v>415</v>
      </c>
      <c r="O104" s="158">
        <v>38026</v>
      </c>
      <c r="P104" s="158">
        <v>39487</v>
      </c>
      <c r="Q104" s="393">
        <v>41820</v>
      </c>
      <c r="R104" s="157" t="s">
        <v>416</v>
      </c>
      <c r="S104" s="157" t="s">
        <v>414</v>
      </c>
      <c r="T104" s="157" t="s">
        <v>417</v>
      </c>
      <c r="U104" s="387" t="str">
        <f t="shared" ca="1" si="6"/>
        <v>Less Than a Year</v>
      </c>
      <c r="V104" s="388">
        <f t="shared" ca="1" si="7"/>
        <v>153</v>
      </c>
      <c r="W104" s="375">
        <f t="shared" ca="1" si="8"/>
        <v>0.41917808219178082</v>
      </c>
      <c r="X104" s="421" t="s">
        <v>1615</v>
      </c>
      <c r="AC104" s="377" t="str">
        <f t="shared" ca="1" si="9"/>
        <v>Less Than a Year</v>
      </c>
      <c r="AD104" s="2" t="str">
        <f t="shared" ca="1" si="10"/>
        <v>Less Than a Year</v>
      </c>
      <c r="AE104" s="2" t="str">
        <f t="shared" ca="1" si="11"/>
        <v>Less Than a Year</v>
      </c>
      <c r="AF104" s="203"/>
      <c r="AG104" s="203"/>
      <c r="AH104" s="203"/>
      <c r="AI104" s="203"/>
      <c r="AJ104" s="203"/>
      <c r="AK104" s="203"/>
      <c r="AL104" s="203"/>
      <c r="AM104" s="203"/>
      <c r="AN104" s="203"/>
      <c r="AO104" s="203"/>
      <c r="AP104" s="203"/>
      <c r="AQ104" s="203"/>
      <c r="AR104" s="203"/>
      <c r="AS104" s="203"/>
      <c r="AT104" s="203"/>
      <c r="AU104" s="203"/>
      <c r="AV104" s="203"/>
      <c r="AW104" s="203"/>
      <c r="AX104" s="203"/>
      <c r="AY104" s="203"/>
      <c r="AZ104" s="203"/>
      <c r="BA104" s="203"/>
      <c r="BB104" s="203"/>
      <c r="BC104" s="203"/>
      <c r="BD104" s="203"/>
      <c r="BE104" s="203"/>
      <c r="BF104" s="203"/>
      <c r="BG104" s="203"/>
      <c r="BH104" s="203"/>
    </row>
    <row r="105" spans="1:60" s="164" customFormat="1" ht="15">
      <c r="A105" s="157" t="s">
        <v>24</v>
      </c>
      <c r="B105" s="157" t="s">
        <v>369</v>
      </c>
      <c r="C105" s="161" t="s">
        <v>424</v>
      </c>
      <c r="D105" s="161" t="s">
        <v>425</v>
      </c>
      <c r="E105" s="157" t="s">
        <v>118</v>
      </c>
      <c r="F105" s="157" t="s">
        <v>148</v>
      </c>
      <c r="G105" s="157" t="s">
        <v>359</v>
      </c>
      <c r="H105" s="157" t="s">
        <v>360</v>
      </c>
      <c r="I105" s="157" t="s">
        <v>361</v>
      </c>
      <c r="J105" s="161" t="s">
        <v>361</v>
      </c>
      <c r="K105" s="161" t="s">
        <v>426</v>
      </c>
      <c r="L105" s="362"/>
      <c r="M105" s="157" t="s">
        <v>1613</v>
      </c>
      <c r="N105" s="157" t="s">
        <v>415</v>
      </c>
      <c r="O105" s="158">
        <v>38222</v>
      </c>
      <c r="P105" s="158">
        <v>39683</v>
      </c>
      <c r="Q105" s="392">
        <v>41670</v>
      </c>
      <c r="R105" s="157" t="s">
        <v>427</v>
      </c>
      <c r="S105" s="157" t="s">
        <v>426</v>
      </c>
      <c r="T105" s="157" t="s">
        <v>417</v>
      </c>
      <c r="U105" s="387" t="str">
        <f t="shared" ca="1" si="6"/>
        <v>Less Than a Year</v>
      </c>
      <c r="V105" s="388">
        <f t="shared" ca="1" si="7"/>
        <v>4</v>
      </c>
      <c r="W105" s="375">
        <f t="shared" ca="1" si="8"/>
        <v>1.0958904109589041E-2</v>
      </c>
      <c r="X105" s="421" t="s">
        <v>1615</v>
      </c>
      <c r="Y105" s="203"/>
      <c r="Z105" s="203"/>
      <c r="AA105" s="203"/>
      <c r="AB105" s="203"/>
      <c r="AC105" s="377" t="str">
        <f t="shared" ca="1" si="9"/>
        <v>Less Than a Year</v>
      </c>
      <c r="AD105" s="2" t="str">
        <f t="shared" ca="1" si="10"/>
        <v>Less Than a Year</v>
      </c>
      <c r="AE105" s="2" t="str">
        <f t="shared" ca="1" si="11"/>
        <v>Less Than a Year</v>
      </c>
      <c r="AF105" s="203"/>
      <c r="AG105" s="203"/>
      <c r="AH105" s="203"/>
      <c r="AI105" s="203"/>
      <c r="AJ105" s="203"/>
      <c r="AK105" s="203"/>
      <c r="AL105" s="203"/>
      <c r="AM105" s="203"/>
      <c r="AN105" s="203"/>
      <c r="AO105" s="203"/>
      <c r="AP105" s="203"/>
      <c r="AQ105" s="203"/>
      <c r="AR105" s="203"/>
      <c r="AS105" s="203"/>
      <c r="AT105" s="203"/>
      <c r="AU105" s="203"/>
      <c r="AV105" s="203"/>
      <c r="AW105" s="203"/>
      <c r="AX105" s="203"/>
      <c r="AY105" s="203"/>
      <c r="AZ105" s="203"/>
      <c r="BA105" s="203"/>
      <c r="BB105" s="203"/>
      <c r="BC105" s="203"/>
      <c r="BD105" s="203"/>
      <c r="BE105" s="203"/>
      <c r="BF105" s="203"/>
      <c r="BG105" s="203"/>
      <c r="BH105" s="203"/>
    </row>
    <row r="106" spans="1:60" s="167" customFormat="1" ht="15">
      <c r="A106" s="157" t="s">
        <v>24</v>
      </c>
      <c r="B106" s="157" t="s">
        <v>369</v>
      </c>
      <c r="C106" s="161" t="s">
        <v>436</v>
      </c>
      <c r="D106" s="161" t="s">
        <v>437</v>
      </c>
      <c r="E106" s="157" t="s">
        <v>118</v>
      </c>
      <c r="F106" s="157" t="s">
        <v>29</v>
      </c>
      <c r="G106" s="157" t="s">
        <v>359</v>
      </c>
      <c r="H106" s="157" t="s">
        <v>360</v>
      </c>
      <c r="I106" s="157" t="s">
        <v>361</v>
      </c>
      <c r="J106" s="161" t="s">
        <v>361</v>
      </c>
      <c r="K106" s="161" t="s">
        <v>438</v>
      </c>
      <c r="L106" s="362"/>
      <c r="M106" s="157" t="s">
        <v>1613</v>
      </c>
      <c r="N106" s="157" t="s">
        <v>415</v>
      </c>
      <c r="O106" s="158">
        <v>39464</v>
      </c>
      <c r="P106" s="158">
        <v>40925</v>
      </c>
      <c r="Q106" s="392">
        <v>41670</v>
      </c>
      <c r="R106" s="157" t="s">
        <v>439</v>
      </c>
      <c r="S106" s="157" t="s">
        <v>438</v>
      </c>
      <c r="T106" s="157" t="s">
        <v>417</v>
      </c>
      <c r="U106" s="387" t="str">
        <f t="shared" ca="1" si="6"/>
        <v>Less Than a Year</v>
      </c>
      <c r="V106" s="388">
        <f t="shared" ca="1" si="7"/>
        <v>4</v>
      </c>
      <c r="W106" s="375">
        <f t="shared" ca="1" si="8"/>
        <v>1.0958904109589041E-2</v>
      </c>
      <c r="X106" s="421" t="s">
        <v>1615</v>
      </c>
      <c r="Y106" s="204"/>
      <c r="Z106" s="204"/>
      <c r="AA106" s="204"/>
      <c r="AB106" s="204"/>
      <c r="AC106" s="377" t="str">
        <f t="shared" ca="1" si="9"/>
        <v>Less Than a Year</v>
      </c>
      <c r="AD106" s="2" t="str">
        <f t="shared" ca="1" si="10"/>
        <v>Less Than a Year</v>
      </c>
      <c r="AE106" s="2" t="str">
        <f t="shared" ca="1" si="11"/>
        <v>Less Than a Year</v>
      </c>
      <c r="AF106" s="204"/>
      <c r="AG106" s="204"/>
      <c r="AH106" s="204"/>
      <c r="AI106" s="204"/>
      <c r="AJ106" s="204"/>
      <c r="AK106" s="204"/>
      <c r="AL106" s="204"/>
      <c r="AM106" s="204"/>
      <c r="AN106" s="204"/>
      <c r="AO106" s="204"/>
      <c r="AP106" s="204"/>
      <c r="AQ106" s="204"/>
      <c r="AR106" s="204"/>
      <c r="AS106" s="204"/>
      <c r="AT106" s="204"/>
      <c r="AU106" s="204"/>
      <c r="AV106" s="204"/>
      <c r="AW106" s="204"/>
      <c r="AX106" s="204"/>
      <c r="AY106" s="204"/>
      <c r="AZ106" s="204"/>
      <c r="BA106" s="204"/>
      <c r="BB106" s="204"/>
      <c r="BC106" s="204"/>
      <c r="BD106" s="204"/>
      <c r="BE106" s="204"/>
      <c r="BF106" s="204"/>
      <c r="BG106" s="204"/>
      <c r="BH106" s="204"/>
    </row>
    <row r="107" spans="1:60" s="167" customFormat="1" ht="15">
      <c r="A107" s="153" t="s">
        <v>24</v>
      </c>
      <c r="B107" s="154" t="s">
        <v>369</v>
      </c>
      <c r="C107" s="155" t="s">
        <v>451</v>
      </c>
      <c r="D107" s="155" t="s">
        <v>452</v>
      </c>
      <c r="E107" s="156" t="s">
        <v>107</v>
      </c>
      <c r="F107" s="154" t="s">
        <v>148</v>
      </c>
      <c r="G107" s="154" t="s">
        <v>359</v>
      </c>
      <c r="H107" s="154" t="s">
        <v>360</v>
      </c>
      <c r="I107" s="157" t="s">
        <v>361</v>
      </c>
      <c r="J107" s="155" t="s">
        <v>361</v>
      </c>
      <c r="K107" s="155" t="s">
        <v>453</v>
      </c>
      <c r="L107" s="363"/>
      <c r="M107" s="154" t="s">
        <v>1613</v>
      </c>
      <c r="N107" s="157" t="s">
        <v>454</v>
      </c>
      <c r="O107" s="158" t="s">
        <v>455</v>
      </c>
      <c r="P107" s="159" t="s">
        <v>368</v>
      </c>
      <c r="Q107" s="393">
        <v>41670</v>
      </c>
      <c r="R107" s="157" t="s">
        <v>456</v>
      </c>
      <c r="S107" s="156" t="s">
        <v>453</v>
      </c>
      <c r="T107" s="157" t="s">
        <v>457</v>
      </c>
      <c r="U107" s="387" t="str">
        <f t="shared" ca="1" si="6"/>
        <v>Less Than a Year</v>
      </c>
      <c r="V107" s="388">
        <f t="shared" ca="1" si="7"/>
        <v>4</v>
      </c>
      <c r="W107" s="375">
        <f t="shared" ca="1" si="8"/>
        <v>1.0958904109589041E-2</v>
      </c>
      <c r="X107" s="421" t="s">
        <v>1615</v>
      </c>
      <c r="Y107" s="204"/>
      <c r="Z107" s="204"/>
      <c r="AA107" s="204"/>
      <c r="AB107" s="204"/>
      <c r="AC107" s="377" t="str">
        <f t="shared" ca="1" si="9"/>
        <v>Less Than a Year</v>
      </c>
      <c r="AD107" s="2" t="str">
        <f t="shared" ca="1" si="10"/>
        <v>Less Than a Year</v>
      </c>
      <c r="AE107" s="2" t="str">
        <f t="shared" ca="1" si="11"/>
        <v>Less Than a Year</v>
      </c>
      <c r="AF107" s="204"/>
      <c r="AG107" s="204"/>
      <c r="AH107" s="204"/>
      <c r="AI107" s="204"/>
      <c r="AJ107" s="204"/>
      <c r="AK107" s="204"/>
      <c r="AL107" s="204"/>
      <c r="AM107" s="204"/>
      <c r="AN107" s="204"/>
      <c r="AO107" s="204"/>
      <c r="AP107" s="204"/>
      <c r="AQ107" s="204"/>
      <c r="AR107" s="204"/>
      <c r="AS107" s="204"/>
      <c r="AT107" s="204"/>
      <c r="AU107" s="204"/>
      <c r="AV107" s="204"/>
      <c r="AW107" s="204"/>
      <c r="AX107" s="204"/>
      <c r="AY107" s="204"/>
      <c r="AZ107" s="204"/>
      <c r="BA107" s="204"/>
      <c r="BB107" s="204"/>
      <c r="BC107" s="204"/>
      <c r="BD107" s="204"/>
      <c r="BE107" s="204"/>
      <c r="BF107" s="204"/>
      <c r="BG107" s="204"/>
      <c r="BH107" s="204"/>
    </row>
    <row r="108" spans="1:60" s="167" customFormat="1" ht="15">
      <c r="A108" s="153" t="s">
        <v>24</v>
      </c>
      <c r="B108" s="154" t="s">
        <v>369</v>
      </c>
      <c r="C108" s="155" t="s">
        <v>462</v>
      </c>
      <c r="D108" s="155" t="s">
        <v>463</v>
      </c>
      <c r="E108" s="156" t="s">
        <v>107</v>
      </c>
      <c r="F108" s="154" t="s">
        <v>148</v>
      </c>
      <c r="G108" s="154" t="s">
        <v>359</v>
      </c>
      <c r="H108" s="154" t="s">
        <v>360</v>
      </c>
      <c r="I108" s="157" t="s">
        <v>361</v>
      </c>
      <c r="J108" s="155" t="s">
        <v>361</v>
      </c>
      <c r="K108" s="155" t="s">
        <v>464</v>
      </c>
      <c r="L108" s="363"/>
      <c r="M108" s="154" t="s">
        <v>1613</v>
      </c>
      <c r="N108" s="157" t="s">
        <v>454</v>
      </c>
      <c r="O108" s="158" t="s">
        <v>455</v>
      </c>
      <c r="P108" s="159" t="s">
        <v>368</v>
      </c>
      <c r="Q108" s="393">
        <v>41670</v>
      </c>
      <c r="R108" s="157" t="s">
        <v>465</v>
      </c>
      <c r="S108" s="156" t="s">
        <v>464</v>
      </c>
      <c r="T108" s="157" t="s">
        <v>457</v>
      </c>
      <c r="U108" s="387" t="str">
        <f t="shared" ca="1" si="6"/>
        <v>Less Than a Year</v>
      </c>
      <c r="V108" s="388">
        <f t="shared" ca="1" si="7"/>
        <v>4</v>
      </c>
      <c r="W108" s="375">
        <f t="shared" ca="1" si="8"/>
        <v>1.0958904109589041E-2</v>
      </c>
      <c r="X108" s="421" t="s">
        <v>1615</v>
      </c>
      <c r="Y108" s="204"/>
      <c r="Z108" s="204"/>
      <c r="AA108" s="204"/>
      <c r="AB108" s="204"/>
      <c r="AC108" s="377" t="str">
        <f t="shared" ca="1" si="9"/>
        <v>Less Than a Year</v>
      </c>
      <c r="AD108" s="2" t="str">
        <f t="shared" ca="1" si="10"/>
        <v>Less Than a Year</v>
      </c>
      <c r="AE108" s="2" t="str">
        <f t="shared" ca="1" si="11"/>
        <v>Less Than a Year</v>
      </c>
    </row>
    <row r="109" spans="1:60" s="167" customFormat="1" ht="15">
      <c r="A109" s="153" t="s">
        <v>24</v>
      </c>
      <c r="B109" s="154" t="s">
        <v>369</v>
      </c>
      <c r="C109" s="155" t="s">
        <v>472</v>
      </c>
      <c r="D109" s="155" t="s">
        <v>473</v>
      </c>
      <c r="E109" s="156" t="s">
        <v>118</v>
      </c>
      <c r="F109" s="154" t="s">
        <v>148</v>
      </c>
      <c r="G109" s="154" t="s">
        <v>359</v>
      </c>
      <c r="H109" s="154" t="s">
        <v>360</v>
      </c>
      <c r="I109" s="157" t="s">
        <v>361</v>
      </c>
      <c r="J109" s="155" t="s">
        <v>361</v>
      </c>
      <c r="K109" s="155" t="s">
        <v>474</v>
      </c>
      <c r="L109" s="363"/>
      <c r="M109" s="154" t="s">
        <v>1613</v>
      </c>
      <c r="N109" s="157" t="s">
        <v>475</v>
      </c>
      <c r="O109" s="158">
        <v>39427</v>
      </c>
      <c r="P109" s="159" t="s">
        <v>368</v>
      </c>
      <c r="Q109" s="392">
        <v>41670</v>
      </c>
      <c r="R109" s="157" t="s">
        <v>476</v>
      </c>
      <c r="S109" s="156" t="s">
        <v>474</v>
      </c>
      <c r="T109" s="157" t="s">
        <v>477</v>
      </c>
      <c r="U109" s="387" t="str">
        <f t="shared" ca="1" si="6"/>
        <v>Less Than a Year</v>
      </c>
      <c r="V109" s="388">
        <f t="shared" ca="1" si="7"/>
        <v>4</v>
      </c>
      <c r="W109" s="375">
        <f t="shared" ca="1" si="8"/>
        <v>1.0958904109589041E-2</v>
      </c>
      <c r="X109" s="421" t="s">
        <v>1615</v>
      </c>
      <c r="Y109" s="204"/>
      <c r="Z109" s="204"/>
      <c r="AA109" s="204"/>
      <c r="AB109" s="204"/>
      <c r="AC109" s="377" t="str">
        <f t="shared" ca="1" si="9"/>
        <v>Less Than a Year</v>
      </c>
      <c r="AD109" s="2" t="str">
        <f t="shared" ca="1" si="10"/>
        <v>Less Than a Year</v>
      </c>
      <c r="AE109" s="2" t="str">
        <f t="shared" ca="1" si="11"/>
        <v>Less Than a Year</v>
      </c>
    </row>
    <row r="110" spans="1:60">
      <c r="A110" s="165"/>
      <c r="B110" s="165"/>
      <c r="C110" s="207"/>
      <c r="D110" s="165"/>
      <c r="E110" s="165"/>
      <c r="F110" s="165"/>
      <c r="G110" s="165"/>
      <c r="H110" s="165"/>
      <c r="I110" s="165"/>
      <c r="J110" s="165"/>
      <c r="K110" s="165"/>
      <c r="L110" s="365"/>
      <c r="M110" s="165"/>
      <c r="N110" s="165"/>
      <c r="O110" s="165"/>
      <c r="P110" s="171"/>
      <c r="Q110" s="210"/>
      <c r="R110" s="165"/>
      <c r="S110" s="165"/>
      <c r="T110" s="165"/>
      <c r="U110" s="198"/>
      <c r="V110" s="411"/>
      <c r="W110" s="412"/>
      <c r="X110" s="354"/>
    </row>
    <row r="111" spans="1:60">
      <c r="A111" s="172"/>
      <c r="B111" s="172"/>
      <c r="D111" s="172"/>
      <c r="E111" s="172"/>
      <c r="F111" s="172"/>
      <c r="G111" s="172"/>
      <c r="H111" s="172"/>
      <c r="I111" s="172"/>
      <c r="J111" s="172"/>
      <c r="K111" s="172"/>
      <c r="L111" s="172"/>
      <c r="M111" s="172"/>
      <c r="N111" s="172"/>
      <c r="O111" s="172"/>
      <c r="P111" s="173"/>
      <c r="Q111" s="211"/>
      <c r="R111" s="172"/>
      <c r="S111" s="172"/>
      <c r="T111" s="172"/>
      <c r="U111" s="160"/>
    </row>
    <row r="112" spans="1:60">
      <c r="A112" s="172"/>
      <c r="B112" s="172"/>
      <c r="D112" s="172"/>
      <c r="E112" s="172"/>
      <c r="F112" s="172"/>
      <c r="G112" s="172"/>
      <c r="H112" s="172"/>
      <c r="I112" s="172"/>
      <c r="J112" s="172"/>
      <c r="K112" s="172"/>
      <c r="L112" s="172"/>
      <c r="M112" s="172"/>
      <c r="N112" s="172"/>
      <c r="O112" s="172"/>
      <c r="P112" s="173"/>
      <c r="Q112" s="211"/>
      <c r="R112" s="172"/>
      <c r="S112" s="172"/>
      <c r="T112" s="172"/>
      <c r="U112" s="160"/>
    </row>
    <row r="113" spans="1:21">
      <c r="A113" s="174"/>
      <c r="B113" s="174"/>
      <c r="C113" s="208" t="s">
        <v>1261</v>
      </c>
      <c r="D113" s="174"/>
      <c r="E113" s="175"/>
      <c r="F113" s="174"/>
      <c r="G113" s="174"/>
      <c r="H113" s="174"/>
      <c r="I113" s="175"/>
      <c r="J113" s="174"/>
      <c r="K113" s="174"/>
      <c r="L113" s="174"/>
      <c r="M113" s="175"/>
      <c r="N113" s="175"/>
      <c r="O113" s="175"/>
      <c r="P113" s="176"/>
      <c r="Q113" s="212"/>
      <c r="R113" s="177"/>
      <c r="S113" s="175"/>
      <c r="T113" s="175"/>
      <c r="U113" s="160"/>
    </row>
    <row r="114" spans="1:21">
      <c r="A114" s="178"/>
      <c r="B114" s="178"/>
      <c r="C114" s="205" t="s">
        <v>485</v>
      </c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9"/>
      <c r="Q114" s="213"/>
      <c r="R114" s="178"/>
      <c r="S114" s="178"/>
      <c r="T114" s="178"/>
    </row>
    <row r="115" spans="1:21">
      <c r="A115" s="178"/>
      <c r="B115" s="178"/>
      <c r="C115" s="206" t="s">
        <v>486</v>
      </c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9"/>
      <c r="Q115" s="213"/>
      <c r="R115" s="178"/>
      <c r="S115" s="178"/>
      <c r="T115" s="178"/>
    </row>
    <row r="117" spans="1:21">
      <c r="A117" s="182"/>
      <c r="B117" s="183"/>
      <c r="C117" s="221" t="s">
        <v>1295</v>
      </c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4"/>
      <c r="O117" s="183"/>
      <c r="P117" s="185"/>
      <c r="Q117" s="215"/>
      <c r="R117" s="183"/>
      <c r="S117" s="183"/>
      <c r="T117" s="183"/>
      <c r="U117" s="160"/>
    </row>
  </sheetData>
  <sortState ref="A10:W25">
    <sortCondition descending="1" ref="C1"/>
  </sortState>
  <conditionalFormatting sqref="U1:U110 AC2:AC109">
    <cfRule type="containsText" dxfId="19" priority="107" operator="containsText" text="more">
      <formula>NOT(ISERROR(SEARCH("more",U1)))</formula>
    </cfRule>
    <cfRule type="containsText" dxfId="18" priority="108" operator="containsText" text="Less">
      <formula>NOT(ISERROR(SEARCH("Less",U1)))</formula>
    </cfRule>
  </conditionalFormatting>
  <conditionalFormatting sqref="V2:V110">
    <cfRule type="cellIs" dxfId="17" priority="103" operator="greaterThan">
      <formula>365</formula>
    </cfRule>
    <cfRule type="cellIs" dxfId="16" priority="104" operator="lessThan">
      <formula>0</formula>
    </cfRule>
    <cfRule type="cellIs" dxfId="15" priority="105" operator="lessThan">
      <formula>365</formula>
    </cfRule>
    <cfRule type="cellIs" dxfId="14" priority="106" operator="lessThan">
      <formula>0</formula>
    </cfRule>
  </conditionalFormatting>
  <conditionalFormatting sqref="W2:W110">
    <cfRule type="cellIs" dxfId="13" priority="100" operator="between">
      <formula>0</formula>
      <formula>1</formula>
    </cfRule>
    <cfRule type="cellIs" dxfId="12" priority="101" operator="greaterThan">
      <formula>1</formula>
    </cfRule>
    <cfRule type="cellIs" dxfId="11" priority="102" operator="lessThanOrEqual">
      <formula>0</formula>
    </cfRule>
  </conditionalFormatting>
  <conditionalFormatting sqref="U2:U110 AC2:AC109">
    <cfRule type="containsText" dxfId="10" priority="97" operator="containsText" text="Expired">
      <formula>NOT(ISERROR(SEARCH("Expired",U2)))</formula>
    </cfRule>
  </conditionalFormatting>
  <conditionalFormatting sqref="S23">
    <cfRule type="cellIs" dxfId="9" priority="40" operator="greaterThan">
      <formula>365</formula>
    </cfRule>
    <cfRule type="cellIs" dxfId="8" priority="41" operator="lessThan">
      <formula>0</formula>
    </cfRule>
    <cfRule type="cellIs" dxfId="7" priority="42" operator="lessThan">
      <formula>365</formula>
    </cfRule>
    <cfRule type="cellIs" dxfId="6" priority="43" operator="lessThan">
      <formula>0</formula>
    </cfRule>
  </conditionalFormatting>
  <conditionalFormatting sqref="T23">
    <cfRule type="cellIs" dxfId="5" priority="37" operator="between">
      <formula>0</formula>
      <formula>1</formula>
    </cfRule>
    <cfRule type="cellIs" dxfId="4" priority="38" operator="greaterThan">
      <formula>1</formula>
    </cfRule>
    <cfRule type="cellIs" dxfId="3" priority="39" operator="lessThanOrEqual">
      <formula>0</formula>
    </cfRule>
  </conditionalFormatting>
  <conditionalFormatting sqref="R23">
    <cfRule type="containsText" dxfId="2" priority="34" operator="containsText" text="Expired">
      <formula>NOT(ISERROR(SEARCH("Expired",R23)))</formula>
    </cfRule>
  </conditionalFormatting>
  <conditionalFormatting sqref="R23">
    <cfRule type="containsText" dxfId="1" priority="35" operator="containsText" text="more">
      <formula>NOT(ISERROR(SEARCH("more",R23)))</formula>
    </cfRule>
    <cfRule type="containsText" dxfId="0" priority="36" operator="containsText" text="Less">
      <formula>NOT(ISERROR(SEARCH("Less",R23)))</formula>
    </cfRule>
  </conditionalFormatting>
  <hyperlinks>
    <hyperlink ref="C25" r:id="rId1" location="cmdsfdc1a_jd_01!A1"/>
    <hyperlink ref="C24" r:id="rId2" location="cmdsfdc1a_jd_02!A1"/>
    <hyperlink ref="C23" r:id="rId3" location="cmdsfdc1a_jd_09!A1"/>
    <hyperlink ref="C22" r:id="rId4" location="cmdsfdc1a_jd_12!A1"/>
    <hyperlink ref="C19" r:id="rId5" location="emdsfdc1a_jd_03!A1"/>
    <hyperlink ref="C18" r:id="rId6" location="emdsfdc1a_jd_04!A1"/>
    <hyperlink ref="C11" r:id="rId7" location="emdsfdc1b_jd_05!A1"/>
    <hyperlink ref="C17" r:id="rId8" location="emdsfdc1a_jd_06!A1"/>
    <hyperlink ref="C14" r:id="rId9" location="emdsfdc1a_jd_11!A1"/>
    <hyperlink ref="C10" r:id="rId10" location="emdsfdc1b_jd_10!A1"/>
    <hyperlink ref="C26" r:id="rId11" location="cmdsfdc1a_rb_01!A1"/>
    <hyperlink ref="C27" r:id="rId12" location="cmdsfdc1a_rb_02!A1"/>
    <hyperlink ref="C28" r:id="rId13" location="cmdsfdc1a_rb_09!A1"/>
    <hyperlink ref="C29" r:id="rId14" location="cmdsfdc1a_rb_12!A1"/>
    <hyperlink ref="C30" r:id="rId15" location="emdsfdc1a_rb_03!A1"/>
    <hyperlink ref="C31" r:id="rId16" location="emdsfdc1a_rb_04!A1"/>
    <hyperlink ref="C40" r:id="rId17" location="emdsfdc1b_rb_05!A1"/>
    <hyperlink ref="C32" r:id="rId18" location="emdsfdc1a_rb_06!A1"/>
    <hyperlink ref="C33" r:id="rId19" location="emdsfdc1a_rb_07!A1"/>
    <hyperlink ref="C34" r:id="rId20" location="emdsfdc1a_rb_08!A1"/>
    <hyperlink ref="C35" r:id="rId21" location="emdsfdc1a_rb_11!A1"/>
    <hyperlink ref="C41" r:id="rId22" location="emdsfdc1b_rb_10!A1"/>
    <hyperlink ref="C8" r:id="rId23" location="cmdsfdc1b_dg_01!A1"/>
    <hyperlink ref="C48" r:id="rId24" location="cmdscgc1_jd_01!A1"/>
    <hyperlink ref="C49" r:id="rId25" location="emdscgc1_jd_03!A1"/>
    <hyperlink ref="C50" r:id="rId26" location="emdscgc1_jd_04!A1"/>
    <hyperlink ref="C51" r:id="rId27" location="emdscgc1_jd_05!A1"/>
    <hyperlink ref="C53" r:id="rId28" location="emdscgc1_rb_03!A1"/>
    <hyperlink ref="C54" r:id="rId29" location="emdscgc1_rb_04!A1"/>
    <hyperlink ref="C55" r:id="rId30" location="emdscgc1_rb_05!A1"/>
    <hyperlink ref="C52" r:id="rId31" location="cmdscgc1_rb_01!A1"/>
    <hyperlink ref="C6" r:id="rId32" location="cmdsfdc1b_ct_01!A1"/>
    <hyperlink ref="C9" r:id="rId33" location="cmdswell_dg_01!A1"/>
    <hyperlink ref="C7" r:id="rId34" location="cmdswell_ct_01!A1"/>
    <hyperlink ref="C15" r:id="rId35" location="emdsfdc1a_jd_08!A1"/>
    <hyperlink ref="C16" r:id="rId36" location="emdsfdc1a_jd_08!A1" display="emdsfdc1a-jd-08"/>
  </hyperlinks>
  <pageMargins left="0.7" right="0.7" top="0.75" bottom="0.75" header="0.3" footer="0.3"/>
  <pageSetup paperSize="9" orientation="portrait" r:id="rId3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K25"/>
  <sheetViews>
    <sheetView workbookViewId="0">
      <selection activeCell="B40" sqref="B40"/>
    </sheetView>
  </sheetViews>
  <sheetFormatPr defaultColWidth="18" defaultRowHeight="12"/>
  <cols>
    <col min="1" max="1" width="19.85546875" style="2" bestFit="1" customWidth="1"/>
    <col min="2" max="2" width="9.28515625" style="2" bestFit="1" customWidth="1"/>
    <col min="3" max="3" width="6" style="2" bestFit="1" customWidth="1"/>
    <col min="4" max="4" width="11.7109375" style="2" bestFit="1" customWidth="1"/>
    <col min="5" max="5" width="17" style="2" bestFit="1" customWidth="1"/>
    <col min="6" max="6" width="13.140625" style="2" bestFit="1" customWidth="1"/>
    <col min="7" max="16384" width="18" style="2"/>
  </cols>
  <sheetData>
    <row r="1" spans="1:11">
      <c r="A1" s="71" t="s">
        <v>707</v>
      </c>
      <c r="B1" s="71" t="s">
        <v>991</v>
      </c>
      <c r="C1" s="71" t="s">
        <v>7</v>
      </c>
      <c r="D1" s="71" t="s">
        <v>992</v>
      </c>
      <c r="E1" s="71" t="s">
        <v>993</v>
      </c>
      <c r="F1" s="71" t="s">
        <v>994</v>
      </c>
    </row>
    <row r="2" spans="1:11">
      <c r="A2" s="70" t="s">
        <v>995</v>
      </c>
      <c r="B2" s="70" t="s">
        <v>996</v>
      </c>
      <c r="C2" s="70" t="s">
        <v>558</v>
      </c>
      <c r="D2" s="70" t="s">
        <v>997</v>
      </c>
      <c r="E2" s="70" t="s">
        <v>998</v>
      </c>
      <c r="F2" s="70" t="s">
        <v>999</v>
      </c>
    </row>
    <row r="3" spans="1:11">
      <c r="A3" s="70" t="s">
        <v>1000</v>
      </c>
      <c r="B3" s="70" t="s">
        <v>996</v>
      </c>
      <c r="C3" s="70" t="s">
        <v>558</v>
      </c>
      <c r="D3" s="70" t="s">
        <v>1001</v>
      </c>
      <c r="E3" s="70" t="s">
        <v>998</v>
      </c>
      <c r="F3" s="70" t="s">
        <v>1002</v>
      </c>
    </row>
    <row r="4" spans="1:11">
      <c r="A4" s="70" t="s">
        <v>1000</v>
      </c>
      <c r="B4" s="70" t="s">
        <v>996</v>
      </c>
      <c r="C4" s="70" t="s">
        <v>558</v>
      </c>
      <c r="D4" s="70" t="s">
        <v>1003</v>
      </c>
      <c r="E4" s="70" t="s">
        <v>998</v>
      </c>
      <c r="F4" s="70" t="s">
        <v>1004</v>
      </c>
    </row>
    <row r="5" spans="1:11">
      <c r="A5" s="70" t="s">
        <v>1000</v>
      </c>
      <c r="B5" s="70" t="s">
        <v>996</v>
      </c>
      <c r="C5" s="70" t="s">
        <v>558</v>
      </c>
      <c r="D5" s="70" t="s">
        <v>1005</v>
      </c>
      <c r="E5" s="70" t="s">
        <v>998</v>
      </c>
      <c r="F5" s="70" t="s">
        <v>1006</v>
      </c>
      <c r="K5" s="2">
        <v>4</v>
      </c>
    </row>
    <row r="6" spans="1:11">
      <c r="A6" s="70" t="s">
        <v>1007</v>
      </c>
      <c r="B6" s="70" t="s">
        <v>996</v>
      </c>
      <c r="C6" s="70" t="s">
        <v>558</v>
      </c>
      <c r="D6" s="70" t="s">
        <v>1008</v>
      </c>
      <c r="E6" s="70" t="s">
        <v>998</v>
      </c>
      <c r="F6" s="70" t="s">
        <v>1009</v>
      </c>
    </row>
    <row r="7" spans="1:11">
      <c r="A7" s="70" t="s">
        <v>1010</v>
      </c>
      <c r="B7" s="70" t="s">
        <v>996</v>
      </c>
      <c r="C7" s="70" t="s">
        <v>558</v>
      </c>
      <c r="D7" s="70" t="s">
        <v>1011</v>
      </c>
      <c r="E7" s="70" t="s">
        <v>998</v>
      </c>
      <c r="F7" s="70" t="s">
        <v>1012</v>
      </c>
    </row>
    <row r="8" spans="1:11">
      <c r="A8" s="70" t="s">
        <v>1010</v>
      </c>
      <c r="B8" s="70" t="s">
        <v>996</v>
      </c>
      <c r="C8" s="70" t="s">
        <v>558</v>
      </c>
      <c r="D8" s="70" t="s">
        <v>1013</v>
      </c>
      <c r="E8" s="70" t="s">
        <v>998</v>
      </c>
      <c r="F8" s="70" t="s">
        <v>1014</v>
      </c>
    </row>
    <row r="9" spans="1:11">
      <c r="A9" s="70" t="s">
        <v>1010</v>
      </c>
      <c r="B9" s="70" t="s">
        <v>996</v>
      </c>
      <c r="C9" s="70" t="s">
        <v>558</v>
      </c>
      <c r="D9" s="70" t="s">
        <v>1015</v>
      </c>
      <c r="E9" s="70" t="s">
        <v>998</v>
      </c>
      <c r="F9" s="70" t="s">
        <v>1016</v>
      </c>
    </row>
    <row r="10" spans="1:11">
      <c r="A10" s="70" t="s">
        <v>1010</v>
      </c>
      <c r="B10" s="70" t="s">
        <v>996</v>
      </c>
      <c r="C10" s="70" t="s">
        <v>558</v>
      </c>
      <c r="D10" s="70" t="s">
        <v>1017</v>
      </c>
      <c r="E10" s="70" t="s">
        <v>998</v>
      </c>
      <c r="F10" s="70" t="s">
        <v>1018</v>
      </c>
    </row>
    <row r="11" spans="1:11">
      <c r="A11" s="70" t="s">
        <v>1010</v>
      </c>
      <c r="B11" s="70" t="s">
        <v>996</v>
      </c>
      <c r="C11" s="70" t="s">
        <v>558</v>
      </c>
      <c r="D11" s="70" t="s">
        <v>1019</v>
      </c>
      <c r="E11" s="70" t="s">
        <v>998</v>
      </c>
      <c r="F11" s="70" t="s">
        <v>1020</v>
      </c>
    </row>
    <row r="12" spans="1:11">
      <c r="A12" s="70" t="s">
        <v>1010</v>
      </c>
      <c r="B12" s="70" t="s">
        <v>996</v>
      </c>
      <c r="C12" s="70" t="s">
        <v>558</v>
      </c>
      <c r="D12" s="70" t="s">
        <v>1021</v>
      </c>
      <c r="E12" s="70" t="s">
        <v>1022</v>
      </c>
      <c r="F12" s="70" t="s">
        <v>1023</v>
      </c>
    </row>
    <row r="13" spans="1:11">
      <c r="A13" s="70" t="s">
        <v>1010</v>
      </c>
      <c r="B13" s="70" t="s">
        <v>996</v>
      </c>
      <c r="C13" s="70" t="s">
        <v>558</v>
      </c>
      <c r="D13" s="70" t="s">
        <v>1024</v>
      </c>
      <c r="E13" s="70" t="s">
        <v>1022</v>
      </c>
      <c r="F13" s="70" t="s">
        <v>1025</v>
      </c>
    </row>
    <row r="14" spans="1:11">
      <c r="A14" s="69"/>
      <c r="B14" s="69"/>
      <c r="C14" s="69"/>
      <c r="D14" s="69"/>
      <c r="E14" s="69"/>
      <c r="F14" s="69"/>
    </row>
    <row r="15" spans="1:11">
      <c r="A15" s="69"/>
      <c r="B15" s="69"/>
      <c r="C15" s="69"/>
      <c r="D15" s="69"/>
      <c r="E15" s="69"/>
      <c r="F15" s="69"/>
    </row>
    <row r="16" spans="1:11">
      <c r="A16" s="68"/>
      <c r="B16" s="68"/>
      <c r="C16" s="68" t="s">
        <v>805</v>
      </c>
      <c r="D16" s="68"/>
      <c r="E16" s="68"/>
      <c r="F16" s="68"/>
    </row>
    <row r="17" spans="1:6">
      <c r="A17" s="68"/>
      <c r="B17" s="68"/>
      <c r="C17" s="68"/>
      <c r="D17" s="68"/>
      <c r="E17" s="68"/>
      <c r="F17" s="68"/>
    </row>
    <row r="25" spans="1:6">
      <c r="E25" s="2" t="s">
        <v>1580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K45"/>
  <sheetViews>
    <sheetView workbookViewId="0">
      <selection activeCell="I42" sqref="I42"/>
    </sheetView>
  </sheetViews>
  <sheetFormatPr defaultColWidth="20.5703125" defaultRowHeight="12"/>
  <cols>
    <col min="1" max="1" width="25.28515625" style="2" bestFit="1" customWidth="1"/>
    <col min="2" max="2" width="9.7109375" style="2" bestFit="1" customWidth="1"/>
    <col min="3" max="3" width="6.5703125" style="2" bestFit="1" customWidth="1"/>
    <col min="4" max="4" width="12.42578125" style="2" bestFit="1" customWidth="1"/>
    <col min="5" max="5" width="9.42578125" style="2" bestFit="1" customWidth="1"/>
    <col min="6" max="6" width="14.42578125" style="2" bestFit="1" customWidth="1"/>
    <col min="7" max="7" width="14.5703125" style="2" bestFit="1" customWidth="1"/>
    <col min="8" max="16384" width="20.5703125" style="2"/>
  </cols>
  <sheetData>
    <row r="1" spans="1:11" ht="12.75" thickBot="1">
      <c r="A1" s="83" t="s">
        <v>707</v>
      </c>
      <c r="B1" s="84" t="s">
        <v>991</v>
      </c>
      <c r="C1" s="84" t="s">
        <v>7</v>
      </c>
      <c r="D1" s="84" t="s">
        <v>992</v>
      </c>
      <c r="E1" s="84" t="s">
        <v>993</v>
      </c>
      <c r="F1" s="84" t="s">
        <v>994</v>
      </c>
      <c r="G1" s="85" t="s">
        <v>593</v>
      </c>
    </row>
    <row r="2" spans="1:11">
      <c r="A2" s="86" t="s">
        <v>1090</v>
      </c>
      <c r="B2" s="87" t="s">
        <v>1091</v>
      </c>
      <c r="C2" s="87" t="s">
        <v>498</v>
      </c>
      <c r="D2" s="88" t="s">
        <v>1092</v>
      </c>
      <c r="E2" s="87" t="s">
        <v>1093</v>
      </c>
      <c r="F2" s="88" t="s">
        <v>1094</v>
      </c>
      <c r="G2" s="89"/>
    </row>
    <row r="3" spans="1:11">
      <c r="A3" s="90" t="s">
        <v>483</v>
      </c>
      <c r="B3" s="91" t="s">
        <v>1091</v>
      </c>
      <c r="C3" s="91" t="s">
        <v>498</v>
      </c>
      <c r="D3" s="92" t="s">
        <v>1095</v>
      </c>
      <c r="E3" s="91" t="s">
        <v>1093</v>
      </c>
      <c r="F3" s="92" t="s">
        <v>1096</v>
      </c>
      <c r="G3" s="93"/>
    </row>
    <row r="4" spans="1:11">
      <c r="A4" s="90" t="s">
        <v>483</v>
      </c>
      <c r="B4" s="91" t="s">
        <v>1091</v>
      </c>
      <c r="C4" s="91" t="s">
        <v>498</v>
      </c>
      <c r="D4" s="82" t="s">
        <v>1097</v>
      </c>
      <c r="E4" s="91" t="s">
        <v>1098</v>
      </c>
      <c r="F4" s="92" t="s">
        <v>1099</v>
      </c>
      <c r="G4" s="93"/>
    </row>
    <row r="5" spans="1:11">
      <c r="A5" s="90" t="s">
        <v>483</v>
      </c>
      <c r="B5" s="91" t="s">
        <v>1091</v>
      </c>
      <c r="C5" s="91" t="s">
        <v>498</v>
      </c>
      <c r="D5" s="82" t="s">
        <v>1100</v>
      </c>
      <c r="E5" s="91" t="s">
        <v>1098</v>
      </c>
      <c r="F5" s="92" t="s">
        <v>1101</v>
      </c>
      <c r="G5" s="93"/>
      <c r="K5" s="2">
        <v>4</v>
      </c>
    </row>
    <row r="6" spans="1:11">
      <c r="A6" s="90" t="s">
        <v>483</v>
      </c>
      <c r="B6" s="91" t="s">
        <v>1091</v>
      </c>
      <c r="C6" s="91" t="s">
        <v>498</v>
      </c>
      <c r="D6" s="82" t="s">
        <v>1102</v>
      </c>
      <c r="E6" s="91" t="s">
        <v>1098</v>
      </c>
      <c r="F6" s="92" t="s">
        <v>1103</v>
      </c>
      <c r="G6" s="93"/>
    </row>
    <row r="7" spans="1:11">
      <c r="A7" s="90" t="s">
        <v>483</v>
      </c>
      <c r="B7" s="91" t="s">
        <v>1091</v>
      </c>
      <c r="C7" s="91" t="s">
        <v>498</v>
      </c>
      <c r="D7" s="92" t="s">
        <v>1104</v>
      </c>
      <c r="E7" s="91" t="s">
        <v>1098</v>
      </c>
      <c r="F7" s="92" t="s">
        <v>1105</v>
      </c>
      <c r="G7" s="93"/>
    </row>
    <row r="8" spans="1:11">
      <c r="A8" s="90" t="s">
        <v>483</v>
      </c>
      <c r="B8" s="91" t="s">
        <v>1091</v>
      </c>
      <c r="C8" s="91" t="s">
        <v>498</v>
      </c>
      <c r="D8" s="92" t="s">
        <v>1106</v>
      </c>
      <c r="E8" s="91" t="s">
        <v>1098</v>
      </c>
      <c r="F8" s="92" t="s">
        <v>1107</v>
      </c>
      <c r="G8" s="93"/>
    </row>
    <row r="9" spans="1:11">
      <c r="A9" s="90" t="s">
        <v>483</v>
      </c>
      <c r="B9" s="91" t="s">
        <v>1091</v>
      </c>
      <c r="C9" s="91" t="s">
        <v>498</v>
      </c>
      <c r="D9" s="92" t="s">
        <v>1108</v>
      </c>
      <c r="E9" s="91" t="s">
        <v>1098</v>
      </c>
      <c r="F9" s="92" t="s">
        <v>1109</v>
      </c>
      <c r="G9" s="93"/>
    </row>
    <row r="10" spans="1:11">
      <c r="A10" s="90" t="s">
        <v>483</v>
      </c>
      <c r="B10" s="91" t="s">
        <v>1091</v>
      </c>
      <c r="C10" s="91" t="s">
        <v>498</v>
      </c>
      <c r="D10" s="92" t="s">
        <v>1110</v>
      </c>
      <c r="E10" s="91" t="s">
        <v>1098</v>
      </c>
      <c r="F10" s="92" t="s">
        <v>1111</v>
      </c>
      <c r="G10" s="93"/>
    </row>
    <row r="11" spans="1:11">
      <c r="A11" s="90" t="s">
        <v>483</v>
      </c>
      <c r="B11" s="91" t="s">
        <v>1091</v>
      </c>
      <c r="C11" s="91" t="s">
        <v>498</v>
      </c>
      <c r="D11" s="92" t="s">
        <v>1112</v>
      </c>
      <c r="E11" s="91" t="s">
        <v>1098</v>
      </c>
      <c r="F11" s="92" t="s">
        <v>1113</v>
      </c>
      <c r="G11" s="93"/>
    </row>
    <row r="12" spans="1:11">
      <c r="A12" s="90" t="s">
        <v>483</v>
      </c>
      <c r="B12" s="91" t="s">
        <v>1091</v>
      </c>
      <c r="C12" s="91" t="s">
        <v>498</v>
      </c>
      <c r="D12" s="92" t="s">
        <v>1114</v>
      </c>
      <c r="E12" s="91" t="s">
        <v>1098</v>
      </c>
      <c r="F12" s="92" t="s">
        <v>1115</v>
      </c>
      <c r="G12" s="94"/>
    </row>
    <row r="13" spans="1:11">
      <c r="A13" s="90" t="s">
        <v>483</v>
      </c>
      <c r="B13" s="91" t="s">
        <v>1091</v>
      </c>
      <c r="C13" s="91" t="s">
        <v>498</v>
      </c>
      <c r="D13" s="92" t="s">
        <v>1116</v>
      </c>
      <c r="E13" s="91" t="s">
        <v>1098</v>
      </c>
      <c r="F13" s="92" t="s">
        <v>1117</v>
      </c>
      <c r="G13" s="93"/>
    </row>
    <row r="14" spans="1:11">
      <c r="A14" s="90" t="s">
        <v>483</v>
      </c>
      <c r="B14" s="91" t="s">
        <v>1091</v>
      </c>
      <c r="C14" s="91" t="s">
        <v>498</v>
      </c>
      <c r="D14" s="92" t="s">
        <v>1118</v>
      </c>
      <c r="E14" s="91" t="s">
        <v>1098</v>
      </c>
      <c r="F14" s="92" t="s">
        <v>1119</v>
      </c>
      <c r="G14" s="94"/>
    </row>
    <row r="15" spans="1:11">
      <c r="A15" s="95" t="s">
        <v>483</v>
      </c>
      <c r="B15" s="96" t="s">
        <v>1091</v>
      </c>
      <c r="C15" s="96" t="s">
        <v>498</v>
      </c>
      <c r="D15" s="97" t="s">
        <v>1120</v>
      </c>
      <c r="E15" s="96" t="s">
        <v>1098</v>
      </c>
      <c r="F15" s="96" t="s">
        <v>1121</v>
      </c>
      <c r="G15" s="98" t="s">
        <v>1122</v>
      </c>
    </row>
    <row r="16" spans="1:11">
      <c r="A16" s="90"/>
      <c r="B16" s="91"/>
      <c r="C16" s="91" t="s">
        <v>805</v>
      </c>
      <c r="D16" s="91"/>
      <c r="E16" s="91"/>
      <c r="F16" s="91"/>
      <c r="G16" s="93"/>
    </row>
    <row r="17" spans="1:7">
      <c r="A17" s="90" t="s">
        <v>1123</v>
      </c>
      <c r="B17" s="91" t="s">
        <v>1091</v>
      </c>
      <c r="C17" s="91" t="s">
        <v>498</v>
      </c>
      <c r="D17" s="82" t="s">
        <v>1124</v>
      </c>
      <c r="E17" s="91" t="s">
        <v>1098</v>
      </c>
      <c r="F17" s="92" t="s">
        <v>1125</v>
      </c>
      <c r="G17" s="93"/>
    </row>
    <row r="18" spans="1:7">
      <c r="A18" s="90" t="s">
        <v>570</v>
      </c>
      <c r="B18" s="91" t="s">
        <v>1091</v>
      </c>
      <c r="C18" s="91" t="s">
        <v>498</v>
      </c>
      <c r="D18" s="92" t="s">
        <v>1126</v>
      </c>
      <c r="E18" s="91" t="s">
        <v>1098</v>
      </c>
      <c r="F18" s="92" t="s">
        <v>1127</v>
      </c>
      <c r="G18" s="93"/>
    </row>
    <row r="19" spans="1:7">
      <c r="A19" s="90" t="s">
        <v>570</v>
      </c>
      <c r="B19" s="91" t="s">
        <v>1091</v>
      </c>
      <c r="C19" s="91" t="s">
        <v>498</v>
      </c>
      <c r="D19" s="92" t="s">
        <v>1128</v>
      </c>
      <c r="E19" s="91" t="s">
        <v>1098</v>
      </c>
      <c r="F19" s="92" t="s">
        <v>1129</v>
      </c>
      <c r="G19" s="93"/>
    </row>
    <row r="20" spans="1:7">
      <c r="A20" s="90" t="s">
        <v>570</v>
      </c>
      <c r="B20" s="91" t="s">
        <v>1091</v>
      </c>
      <c r="C20" s="91" t="s">
        <v>498</v>
      </c>
      <c r="D20" s="92" t="s">
        <v>1130</v>
      </c>
      <c r="E20" s="91" t="s">
        <v>1098</v>
      </c>
      <c r="F20" s="92" t="s">
        <v>1131</v>
      </c>
      <c r="G20" s="93"/>
    </row>
    <row r="21" spans="1:7">
      <c r="A21" s="90" t="s">
        <v>570</v>
      </c>
      <c r="B21" s="91" t="s">
        <v>1091</v>
      </c>
      <c r="C21" s="91" t="s">
        <v>498</v>
      </c>
      <c r="D21" s="92" t="s">
        <v>1132</v>
      </c>
      <c r="E21" s="91" t="s">
        <v>1098</v>
      </c>
      <c r="F21" s="92" t="s">
        <v>1133</v>
      </c>
      <c r="G21" s="93"/>
    </row>
    <row r="22" spans="1:7">
      <c r="A22" s="90" t="s">
        <v>570</v>
      </c>
      <c r="B22" s="91" t="s">
        <v>1091</v>
      </c>
      <c r="C22" s="91" t="s">
        <v>498</v>
      </c>
      <c r="D22" s="92" t="s">
        <v>1134</v>
      </c>
      <c r="E22" s="91" t="s">
        <v>1098</v>
      </c>
      <c r="F22" s="92" t="s">
        <v>1135</v>
      </c>
      <c r="G22" s="93"/>
    </row>
    <row r="23" spans="1:7">
      <c r="A23" s="90"/>
      <c r="B23" s="91"/>
      <c r="C23" s="91"/>
      <c r="D23" s="91"/>
      <c r="E23" s="91"/>
      <c r="F23" s="91"/>
      <c r="G23" s="93"/>
    </row>
    <row r="24" spans="1:7">
      <c r="A24" s="90" t="s">
        <v>1136</v>
      </c>
      <c r="B24" s="91" t="s">
        <v>1091</v>
      </c>
      <c r="C24" s="91" t="s">
        <v>498</v>
      </c>
      <c r="D24" s="99" t="s">
        <v>1137</v>
      </c>
      <c r="E24" s="91" t="s">
        <v>1098</v>
      </c>
      <c r="F24" s="100" t="s">
        <v>1138</v>
      </c>
      <c r="G24" s="93"/>
    </row>
    <row r="25" spans="1:7">
      <c r="A25" s="90" t="s">
        <v>547</v>
      </c>
      <c r="B25" s="91" t="s">
        <v>1091</v>
      </c>
      <c r="C25" s="91" t="s">
        <v>498</v>
      </c>
      <c r="D25" s="99" t="s">
        <v>1139</v>
      </c>
      <c r="E25" s="91" t="s">
        <v>1580</v>
      </c>
      <c r="F25" s="100" t="s">
        <v>1140</v>
      </c>
      <c r="G25" s="93"/>
    </row>
    <row r="26" spans="1:7">
      <c r="A26" s="90" t="s">
        <v>547</v>
      </c>
      <c r="B26" s="91" t="s">
        <v>1091</v>
      </c>
      <c r="C26" s="91" t="s">
        <v>498</v>
      </c>
      <c r="D26" s="99" t="s">
        <v>1141</v>
      </c>
      <c r="E26" s="91" t="s">
        <v>1098</v>
      </c>
      <c r="F26" s="100" t="s">
        <v>1142</v>
      </c>
      <c r="G26" s="93"/>
    </row>
    <row r="27" spans="1:7">
      <c r="A27" s="90" t="s">
        <v>547</v>
      </c>
      <c r="B27" s="91" t="s">
        <v>1091</v>
      </c>
      <c r="C27" s="91" t="s">
        <v>498</v>
      </c>
      <c r="D27" s="99" t="s">
        <v>1143</v>
      </c>
      <c r="E27" s="91" t="s">
        <v>1098</v>
      </c>
      <c r="F27" s="100" t="s">
        <v>1144</v>
      </c>
      <c r="G27" s="93"/>
    </row>
    <row r="28" spans="1:7">
      <c r="A28" s="90" t="s">
        <v>547</v>
      </c>
      <c r="B28" s="91" t="s">
        <v>1091</v>
      </c>
      <c r="C28" s="91" t="s">
        <v>498</v>
      </c>
      <c r="D28" s="99" t="s">
        <v>1145</v>
      </c>
      <c r="E28" s="91" t="s">
        <v>1098</v>
      </c>
      <c r="F28" s="100" t="s">
        <v>1146</v>
      </c>
      <c r="G28" s="93"/>
    </row>
    <row r="29" spans="1:7">
      <c r="A29" s="90" t="s">
        <v>547</v>
      </c>
      <c r="B29" s="91" t="s">
        <v>1091</v>
      </c>
      <c r="C29" s="91" t="s">
        <v>498</v>
      </c>
      <c r="D29" s="99" t="s">
        <v>1147</v>
      </c>
      <c r="E29" s="91" t="s">
        <v>1098</v>
      </c>
      <c r="F29" s="91" t="s">
        <v>1148</v>
      </c>
      <c r="G29" s="93"/>
    </row>
    <row r="30" spans="1:7">
      <c r="A30" s="90"/>
      <c r="B30" s="91"/>
      <c r="C30" s="91"/>
      <c r="D30" s="91"/>
      <c r="E30" s="91"/>
      <c r="F30" s="91"/>
      <c r="G30" s="93"/>
    </row>
    <row r="31" spans="1:7">
      <c r="A31" s="311" t="s">
        <v>1149</v>
      </c>
      <c r="B31" s="312" t="s">
        <v>1091</v>
      </c>
      <c r="C31" s="312" t="s">
        <v>498</v>
      </c>
      <c r="D31" s="313" t="s">
        <v>1150</v>
      </c>
      <c r="E31" s="312" t="s">
        <v>1098</v>
      </c>
      <c r="F31" s="312" t="s">
        <v>1151</v>
      </c>
      <c r="G31" s="314"/>
    </row>
    <row r="32" spans="1:7">
      <c r="A32" s="311" t="s">
        <v>330</v>
      </c>
      <c r="B32" s="312" t="s">
        <v>1091</v>
      </c>
      <c r="C32" s="312" t="s">
        <v>498</v>
      </c>
      <c r="D32" s="315" t="s">
        <v>588</v>
      </c>
      <c r="E32" s="312" t="s">
        <v>1093</v>
      </c>
      <c r="F32" s="316" t="s">
        <v>1152</v>
      </c>
      <c r="G32" s="314"/>
    </row>
    <row r="33" spans="1:7">
      <c r="A33" s="311" t="s">
        <v>330</v>
      </c>
      <c r="B33" s="312" t="s">
        <v>1091</v>
      </c>
      <c r="C33" s="312" t="s">
        <v>498</v>
      </c>
      <c r="D33" s="315" t="s">
        <v>589</v>
      </c>
      <c r="E33" s="312" t="s">
        <v>1093</v>
      </c>
      <c r="F33" s="316" t="s">
        <v>1153</v>
      </c>
      <c r="G33" s="314"/>
    </row>
    <row r="34" spans="1:7">
      <c r="A34" s="311" t="s">
        <v>330</v>
      </c>
      <c r="B34" s="312" t="s">
        <v>1091</v>
      </c>
      <c r="C34" s="312" t="s">
        <v>498</v>
      </c>
      <c r="D34" s="315" t="s">
        <v>590</v>
      </c>
      <c r="E34" s="312" t="s">
        <v>1093</v>
      </c>
      <c r="F34" s="316" t="s">
        <v>1154</v>
      </c>
      <c r="G34" s="314"/>
    </row>
    <row r="35" spans="1:7">
      <c r="A35" s="311" t="s">
        <v>330</v>
      </c>
      <c r="B35" s="312" t="s">
        <v>1091</v>
      </c>
      <c r="C35" s="312" t="s">
        <v>498</v>
      </c>
      <c r="D35" s="315" t="s">
        <v>1155</v>
      </c>
      <c r="E35" s="312" t="s">
        <v>1098</v>
      </c>
      <c r="F35" s="312" t="s">
        <v>1156</v>
      </c>
      <c r="G35" s="314"/>
    </row>
    <row r="36" spans="1:7">
      <c r="A36" s="90"/>
      <c r="B36" s="91"/>
      <c r="C36" s="91"/>
      <c r="D36" s="91"/>
      <c r="E36" s="91"/>
      <c r="F36" s="91"/>
      <c r="G36" s="93"/>
    </row>
    <row r="37" spans="1:7">
      <c r="A37" s="90" t="s">
        <v>1157</v>
      </c>
      <c r="B37" s="91" t="s">
        <v>1091</v>
      </c>
      <c r="C37" s="91" t="s">
        <v>498</v>
      </c>
      <c r="D37" s="101" t="s">
        <v>1158</v>
      </c>
      <c r="E37" s="91" t="s">
        <v>1098</v>
      </c>
      <c r="F37" s="91" t="s">
        <v>1159</v>
      </c>
      <c r="G37" s="93"/>
    </row>
    <row r="38" spans="1:7" ht="12.75" thickBot="1">
      <c r="A38" s="102" t="s">
        <v>1160</v>
      </c>
      <c r="B38" s="103" t="s">
        <v>1091</v>
      </c>
      <c r="C38" s="103" t="s">
        <v>498</v>
      </c>
      <c r="D38" s="104" t="s">
        <v>1161</v>
      </c>
      <c r="E38" s="103" t="s">
        <v>1098</v>
      </c>
      <c r="F38" s="103" t="s">
        <v>1162</v>
      </c>
      <c r="G38" s="105"/>
    </row>
    <row r="40" spans="1:7">
      <c r="A40" s="106"/>
    </row>
    <row r="42" spans="1:7">
      <c r="B42" s="597" t="s">
        <v>485</v>
      </c>
      <c r="C42" s="598"/>
    </row>
    <row r="43" spans="1:7">
      <c r="B43" s="487" t="s">
        <v>486</v>
      </c>
      <c r="C43" s="488"/>
    </row>
    <row r="44" spans="1:7">
      <c r="B44" s="489" t="s">
        <v>367</v>
      </c>
      <c r="C44" s="490"/>
    </row>
    <row r="45" spans="1:7">
      <c r="B45" s="480" t="s">
        <v>1201</v>
      </c>
      <c r="C45" s="481"/>
    </row>
  </sheetData>
  <mergeCells count="4">
    <mergeCell ref="B42:C42"/>
    <mergeCell ref="B43:C43"/>
    <mergeCell ref="B44:C44"/>
    <mergeCell ref="B45:C4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4a405086127d0c7a8e58b57557e53e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fb976ab605b5f60333964a2e70d781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473BF1-92CA-486E-9095-B6DCAF434074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917F61-3200-4EBF-95A2-A0973423859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F99D63E-AAC9-4A70-B81F-B69746A96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C0F2917-A688-4E8E-9406-82EA1B0DCB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Version Control</vt:lpstr>
      <vt:lpstr>Inventory Reconciliation San</vt:lpstr>
      <vt:lpstr>SAN Inventory San</vt:lpstr>
      <vt:lpstr>Centera Inventory San</vt:lpstr>
      <vt:lpstr>SAN Management</vt:lpstr>
      <vt:lpstr>Centera _Unknown_Arrays</vt:lpstr>
      <vt:lpstr>Clarion-Exchange San</vt:lpstr>
      <vt:lpstr>Clarion-Public_Folders San</vt:lpstr>
      <vt:lpstr>VNX Exchange 2010 San</vt:lpstr>
      <vt:lpstr>Russia San</vt:lpstr>
      <vt:lpstr>Swiss Hardware</vt:lpstr>
      <vt:lpstr>Switch San</vt:lpstr>
      <vt:lpstr>HDS Service processors</vt:lpstr>
      <vt:lpstr>Connectrix Service Switches 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aj97754</dc:creator>
  <cp:lastModifiedBy>Ashok Kumar Reddy</cp:lastModifiedBy>
  <dcterms:created xsi:type="dcterms:W3CDTF">2011-08-25T07:41:23Z</dcterms:created>
  <dcterms:modified xsi:type="dcterms:W3CDTF">2014-01-27T02:49:31Z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0x010100F1D2B1E99999754892D1D81B41442C11</vt:lpwstr>
  </property>
</Properties>
</file>