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21" i="2" l="1"/>
  <c r="D21" i="2"/>
  <c r="C21" i="2"/>
  <c r="B21" i="2"/>
  <c r="G20" i="2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H9" i="2"/>
  <c r="L9" i="2" s="1"/>
  <c r="G9" i="2"/>
  <c r="E8" i="2"/>
  <c r="G8" i="2" s="1"/>
  <c r="H8" i="2" s="1"/>
  <c r="L8" i="2" s="1"/>
  <c r="G7" i="2"/>
  <c r="H7" i="2" s="1"/>
  <c r="K7" i="2" s="1"/>
  <c r="O7" i="2" s="1"/>
  <c r="G6" i="2"/>
  <c r="H6" i="2" s="1"/>
  <c r="G5" i="2"/>
  <c r="H5" i="2" s="1"/>
  <c r="G4" i="2"/>
  <c r="H4" i="2" s="1"/>
  <c r="F19" i="1"/>
  <c r="G18" i="1"/>
  <c r="H18" i="1" s="1"/>
  <c r="G4" i="1"/>
  <c r="H4" i="1" s="1"/>
  <c r="J4" i="1" s="1"/>
  <c r="G5" i="1"/>
  <c r="H5" i="1" s="1"/>
  <c r="G6" i="1"/>
  <c r="G8" i="1"/>
  <c r="H8" i="1" s="1"/>
  <c r="J8" i="1" s="1"/>
  <c r="G9" i="1"/>
  <c r="H9" i="1" s="1"/>
  <c r="L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L16" i="1" s="1"/>
  <c r="G17" i="1"/>
  <c r="H17" i="1" s="1"/>
  <c r="K17" i="1" s="1"/>
  <c r="G3" i="1"/>
  <c r="H3" i="1" s="1"/>
  <c r="L3" i="1" s="1"/>
  <c r="D19" i="1"/>
  <c r="C19" i="1"/>
  <c r="B19" i="1"/>
  <c r="E7" i="1"/>
  <c r="G7" i="1" s="1"/>
  <c r="H6" i="1"/>
  <c r="E19" i="1" l="1"/>
  <c r="M4" i="2"/>
  <c r="N4" i="2"/>
  <c r="N21" i="2" s="1"/>
  <c r="F22" i="2" s="1"/>
  <c r="J4" i="2"/>
  <c r="M11" i="2"/>
  <c r="J11" i="2"/>
  <c r="N11" i="2"/>
  <c r="N15" i="2"/>
  <c r="J15" i="2"/>
  <c r="M5" i="2"/>
  <c r="J5" i="2"/>
  <c r="O5" i="2" s="1"/>
  <c r="N5" i="2"/>
  <c r="M12" i="2"/>
  <c r="J12" i="2"/>
  <c r="N12" i="2"/>
  <c r="M6" i="2"/>
  <c r="J6" i="2"/>
  <c r="N6" i="2"/>
  <c r="M13" i="2"/>
  <c r="J13" i="2"/>
  <c r="N13" i="2"/>
  <c r="M10" i="2"/>
  <c r="J10" i="2"/>
  <c r="N10" i="2"/>
  <c r="M14" i="2"/>
  <c r="N14" i="2"/>
  <c r="J14" i="2"/>
  <c r="E21" i="2"/>
  <c r="G21" i="2"/>
  <c r="H21" i="2" s="1"/>
  <c r="K16" i="2"/>
  <c r="N16" i="2"/>
  <c r="J16" i="2"/>
  <c r="M16" i="2"/>
  <c r="L16" i="2"/>
  <c r="K18" i="2"/>
  <c r="N18" i="2"/>
  <c r="J18" i="2"/>
  <c r="M18" i="2"/>
  <c r="L18" i="2"/>
  <c r="K19" i="2"/>
  <c r="N19" i="2"/>
  <c r="J19" i="2"/>
  <c r="M19" i="2"/>
  <c r="L19" i="2"/>
  <c r="K17" i="2"/>
  <c r="N17" i="2"/>
  <c r="J17" i="2"/>
  <c r="M17" i="2"/>
  <c r="L17" i="2"/>
  <c r="M8" i="2"/>
  <c r="M9" i="2"/>
  <c r="K4" i="2"/>
  <c r="O4" i="2" s="1"/>
  <c r="K5" i="2"/>
  <c r="K6" i="2"/>
  <c r="J8" i="2"/>
  <c r="N8" i="2"/>
  <c r="J9" i="2"/>
  <c r="K10" i="2"/>
  <c r="K11" i="2"/>
  <c r="K12" i="2"/>
  <c r="K13" i="2"/>
  <c r="K14" i="2"/>
  <c r="M15" i="2"/>
  <c r="O15" i="2" s="1"/>
  <c r="L4" i="2"/>
  <c r="L5" i="2"/>
  <c r="L6" i="2"/>
  <c r="K8" i="2"/>
  <c r="K9" i="2"/>
  <c r="L10" i="2"/>
  <c r="L11" i="2"/>
  <c r="L12" i="2"/>
  <c r="L13" i="2"/>
  <c r="L14" i="2"/>
  <c r="G19" i="1"/>
  <c r="H19" i="1" s="1"/>
  <c r="H7" i="1"/>
  <c r="M5" i="1"/>
  <c r="L5" i="1"/>
  <c r="K5" i="1"/>
  <c r="K8" i="1"/>
  <c r="L8" i="1"/>
  <c r="N5" i="1"/>
  <c r="M8" i="1"/>
  <c r="J5" i="1"/>
  <c r="K6" i="1"/>
  <c r="M18" i="1"/>
  <c r="L18" i="1"/>
  <c r="K18" i="1"/>
  <c r="N18" i="1"/>
  <c r="J18" i="1"/>
  <c r="M4" i="1"/>
  <c r="L4" i="1"/>
  <c r="K4" i="1"/>
  <c r="N4" i="1"/>
  <c r="L12" i="1"/>
  <c r="N12" i="1"/>
  <c r="K10" i="1"/>
  <c r="L10" i="1"/>
  <c r="K13" i="1"/>
  <c r="L13" i="1"/>
  <c r="J12" i="1"/>
  <c r="M12" i="1"/>
  <c r="M9" i="1"/>
  <c r="M3" i="1"/>
  <c r="J9" i="1"/>
  <c r="N9" i="1"/>
  <c r="M10" i="1"/>
  <c r="K12" i="1"/>
  <c r="J3" i="1"/>
  <c r="N3" i="1"/>
  <c r="M13" i="1"/>
  <c r="K9" i="1"/>
  <c r="J10" i="1"/>
  <c r="N10" i="1"/>
  <c r="K3" i="1"/>
  <c r="J13" i="1"/>
  <c r="N13" i="1"/>
  <c r="L17" i="1"/>
  <c r="M17" i="1"/>
  <c r="J17" i="1"/>
  <c r="N17" i="1"/>
  <c r="M16" i="1"/>
  <c r="J16" i="1"/>
  <c r="N16" i="1"/>
  <c r="K16" i="1"/>
  <c r="N15" i="1"/>
  <c r="J15" i="1"/>
  <c r="M15" i="1"/>
  <c r="L15" i="1"/>
  <c r="K15" i="1"/>
  <c r="M14" i="1"/>
  <c r="J14" i="1"/>
  <c r="N14" i="1"/>
  <c r="O12" i="2" l="1"/>
  <c r="O11" i="2"/>
  <c r="O18" i="2"/>
  <c r="O14" i="2"/>
  <c r="O10" i="2"/>
  <c r="O6" i="2"/>
  <c r="M21" i="2"/>
  <c r="D22" i="2" s="1"/>
  <c r="O13" i="2"/>
  <c r="O8" i="2"/>
  <c r="J21" i="2"/>
  <c r="B22" i="2" s="1"/>
  <c r="G22" i="2" s="1"/>
  <c r="H22" i="2" s="1"/>
  <c r="O17" i="2"/>
  <c r="O9" i="2"/>
  <c r="O19" i="2"/>
  <c r="O16" i="2"/>
  <c r="L21" i="2"/>
  <c r="E22" i="2" s="1"/>
  <c r="K21" i="2"/>
  <c r="C22" i="2" s="1"/>
  <c r="M7" i="1"/>
  <c r="M19" i="1" s="1"/>
  <c r="D20" i="1" s="1"/>
  <c r="K7" i="1"/>
  <c r="K19" i="1" s="1"/>
  <c r="C20" i="1" s="1"/>
  <c r="L7" i="1"/>
  <c r="L19" i="1" s="1"/>
  <c r="E20" i="1" s="1"/>
  <c r="J7" i="1"/>
  <c r="J19" i="1" s="1"/>
  <c r="B20" i="1" s="1"/>
  <c r="N7" i="1"/>
  <c r="N19" i="1" s="1"/>
  <c r="F20" i="1" s="1"/>
  <c r="O5" i="1"/>
  <c r="O8" i="1"/>
  <c r="O18" i="1"/>
  <c r="O6" i="1"/>
  <c r="O4" i="1"/>
  <c r="O12" i="1"/>
  <c r="O14" i="1"/>
  <c r="O17" i="1"/>
  <c r="O16" i="1"/>
  <c r="O10" i="1"/>
  <c r="O3" i="1"/>
  <c r="O9" i="1"/>
  <c r="O13" i="1"/>
  <c r="O11" i="1"/>
  <c r="O15" i="1"/>
  <c r="G20" i="1" l="1"/>
  <c r="H20" i="1" s="1"/>
  <c r="O21" i="2"/>
  <c r="O7" i="1"/>
  <c r="O19" i="1" s="1"/>
</calcChain>
</file>

<file path=xl/sharedStrings.xml><?xml version="1.0" encoding="utf-8"?>
<sst xmlns="http://schemas.openxmlformats.org/spreadsheetml/2006/main" count="81" uniqueCount="42">
  <si>
    <t>Ashok</t>
  </si>
  <si>
    <t>Dileep</t>
  </si>
  <si>
    <t>Ravi</t>
  </si>
  <si>
    <t>Sankar</t>
  </si>
  <si>
    <t>Madhu</t>
  </si>
  <si>
    <t>Total</t>
  </si>
  <si>
    <t>Wine+Bacadi</t>
  </si>
  <si>
    <t>Turi Beach Resort Advance</t>
  </si>
  <si>
    <t>Turi Beach Hotel</t>
  </si>
  <si>
    <t>Turi Beach Final settlement</t>
  </si>
  <si>
    <t>Per family</t>
  </si>
  <si>
    <t>Batam Gaint shop</t>
  </si>
  <si>
    <t>IDR currency convert</t>
  </si>
  <si>
    <t>Coconut+Carn @Baralang</t>
  </si>
  <si>
    <t>Jet Ski</t>
  </si>
  <si>
    <t>Playing cards @supermarket</t>
  </si>
  <si>
    <t>Friday lunch</t>
  </si>
  <si>
    <t>Van transportation</t>
  </si>
  <si>
    <t>Ferry fair - Adult</t>
  </si>
  <si>
    <t>Ferry fair - child</t>
  </si>
  <si>
    <t>Terminal fee +surcharge</t>
  </si>
  <si>
    <t>Ferry fair - infant</t>
  </si>
  <si>
    <t>Spending Expenses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</si>
  <si>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</si>
  <si>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</si>
  <si>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</si>
  <si>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</si>
  <si>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</si>
  <si>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</si>
  <si>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</si>
  <si>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</si>
  <si>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</si>
  <si>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</si>
  <si>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</si>
  <si>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</si>
  <si>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</si>
  <si>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</si>
  <si>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Balance Amount</t>
  </si>
  <si>
    <t>Expeneses sharing per family</t>
  </si>
  <si>
    <t>Column15</t>
  </si>
  <si>
    <t xml:space="preserve">Expenses </t>
  </si>
  <si>
    <t>McDonalds &amp; AW Chicken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</si>
</sst>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2" fillId="0" borderId="1" xfId="0" applyNumberFormat="1" applyFont="1" applyBorder="1"/>
    <xf numFmtId="3" fontId="0" fillId="0" borderId="0" xfId="0" applyNumberFormat="1"/>
    <xf numFmtId="0" fontId="2" fillId="0" borderId="2" xfId="0" applyFont="1" applyBorder="1"/>
    <xf numFmtId="3" fontId="2" fillId="3" borderId="3" xfId="0" applyNumberFormat="1" applyFont="1" applyFill="1" applyBorder="1"/>
    <xf numFmtId="0" fontId="0" fillId="0" borderId="5" xfId="0" applyBorder="1"/>
    <xf numFmtId="3" fontId="1" fillId="2" borderId="6" xfId="0" applyNumberFormat="1" applyFont="1" applyFill="1" applyBorder="1"/>
    <xf numFmtId="0" fontId="2" fillId="0" borderId="5" xfId="0" applyFont="1" applyBorder="1"/>
    <xf numFmtId="0" fontId="2" fillId="0" borderId="7" xfId="0" applyFont="1" applyFill="1" applyBorder="1"/>
    <xf numFmtId="3" fontId="2" fillId="0" borderId="3" xfId="0" applyNumberFormat="1" applyFont="1" applyBorder="1" applyAlignment="1">
      <alignment horizontal="center"/>
    </xf>
    <xf numFmtId="0" fontId="0" fillId="0" borderId="11" xfId="0" applyBorder="1"/>
    <xf numFmtId="0" fontId="2" fillId="0" borderId="11" xfId="0" applyFont="1" applyBorder="1"/>
    <xf numFmtId="3" fontId="2" fillId="0" borderId="12" xfId="0" applyNumberFormat="1" applyFont="1" applyBorder="1" applyAlignment="1">
      <alignment horizontal="center"/>
    </xf>
    <xf numFmtId="3" fontId="1" fillId="2" borderId="13" xfId="0" applyNumberFormat="1" applyFont="1" applyFill="1" applyBorder="1"/>
    <xf numFmtId="3" fontId="0" fillId="0" borderId="13" xfId="0" applyNumberForma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 applyAlignment="1">
      <alignment horizontal="center"/>
    </xf>
    <xf numFmtId="3" fontId="2" fillId="3" borderId="15" xfId="0" applyNumberFormat="1" applyFont="1" applyFill="1" applyBorder="1"/>
    <xf numFmtId="3" fontId="2" fillId="0" borderId="16" xfId="0" applyNumberFormat="1" applyFont="1" applyBorder="1" applyAlignment="1">
      <alignment horizontal="center"/>
    </xf>
    <xf numFmtId="0" fontId="2" fillId="0" borderId="17" xfId="0" applyFont="1" applyFill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10" xfId="0" applyFont="1" applyBorder="1" applyAlignment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2" fillId="4" borderId="8" xfId="0" applyNumberFormat="1" applyFont="1" applyFill="1" applyBorder="1"/>
    <xf numFmtId="3" fontId="0" fillId="5" borderId="1" xfId="0" applyNumberFormat="1" applyFill="1" applyBorder="1"/>
    <xf numFmtId="3" fontId="2" fillId="5" borderId="1" xfId="0" applyNumberFormat="1" applyFont="1" applyFill="1" applyBorder="1"/>
    <xf numFmtId="3" fontId="2" fillId="5" borderId="6" xfId="0" applyNumberFormat="1" applyFont="1" applyFill="1" applyBorder="1"/>
    <xf numFmtId="3" fontId="2" fillId="5" borderId="8" xfId="0" applyNumberFormat="1" applyFont="1" applyFill="1" applyBorder="1"/>
    <xf numFmtId="3" fontId="2" fillId="5" borderId="9" xfId="0" applyNumberFormat="1" applyFont="1" applyFill="1" applyBorder="1"/>
    <xf numFmtId="3" fontId="0" fillId="3" borderId="8" xfId="0" applyNumberFormat="1" applyFill="1" applyBorder="1"/>
    <xf numFmtId="3" fontId="0" fillId="6" borderId="1" xfId="0" applyNumberFormat="1" applyFill="1" applyBorder="1"/>
    <xf numFmtId="3" fontId="0" fillId="6" borderId="8" xfId="0" applyNumberFormat="1" applyFill="1" applyBorder="1"/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18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CC"/>
      <color rgb="FFCC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O22" totalsRowShown="0" headerRowDxfId="17" headerRowBorderDxfId="16" tableBorderDxfId="15">
  <tableColumns count="15">
    <tableColumn id="1" name="Column1" dataDxfId="14"/>
    <tableColumn id="2" name="Column2" dataDxfId="13"/>
    <tableColumn id="3" name="Column3" dataDxfId="12"/>
    <tableColumn id="4" name="Column4" dataDxfId="11"/>
    <tableColumn id="5" name="Column5" dataDxfId="10"/>
    <tableColumn id="6" name="Column6" dataDxfId="9"/>
    <tableColumn id="7" name="Column7" dataDxfId="8">
      <calculatedColumnFormula>SUM(B2:F2)</calculatedColumnFormula>
    </tableColumn>
    <tableColumn id="8" name="Column8" dataDxfId="7">
      <calculatedColumnFormula>G2/5</calculatedColumnFormula>
    </tableColumn>
    <tableColumn id="9" name="Column9" dataDxfId="6"/>
    <tableColumn id="10" name="Column10" dataDxfId="5"/>
    <tableColumn id="11" name="Column11" dataDxfId="4"/>
    <tableColumn id="12" name="Column12" dataDxfId="3"/>
    <tableColumn id="13" name="Column13" dataDxfId="2"/>
    <tableColumn id="14" name="Column14" dataDxfId="1"/>
    <tableColumn id="15" name="Column1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D20" sqref="D20"/>
    </sheetView>
  </sheetViews>
  <sheetFormatPr defaultRowHeight="15" x14ac:dyDescent="0.25"/>
  <cols>
    <col min="1" max="1" width="26.5703125" bestFit="1" customWidth="1"/>
    <col min="2" max="2" width="6.42578125" style="7" bestFit="1" customWidth="1"/>
    <col min="3" max="3" width="6.85546875" style="7" bestFit="1" customWidth="1"/>
    <col min="4" max="4" width="4.7109375" style="7" bestFit="1" customWidth="1"/>
    <col min="5" max="5" width="6.85546875" style="7" bestFit="1" customWidth="1"/>
    <col min="6" max="6" width="7.28515625" style="7" bestFit="1" customWidth="1"/>
    <col min="7" max="7" width="5.5703125" style="7" bestFit="1" customWidth="1"/>
    <col min="8" max="8" width="10" style="7" bestFit="1" customWidth="1"/>
    <col min="9" max="9" width="1" style="7" customWidth="1"/>
    <col min="10" max="10" width="6.42578125" style="7" bestFit="1" customWidth="1"/>
    <col min="11" max="12" width="6.85546875" style="7" bestFit="1" customWidth="1"/>
    <col min="13" max="13" width="4.7109375" style="7" bestFit="1" customWidth="1"/>
    <col min="14" max="14" width="7.28515625" style="7" bestFit="1" customWidth="1"/>
    <col min="15" max="15" width="5.5703125" style="7" bestFit="1" customWidth="1"/>
  </cols>
  <sheetData>
    <row r="1" spans="1:15" s="1" customFormat="1" x14ac:dyDescent="0.25">
      <c r="A1" s="8"/>
      <c r="B1" s="40" t="s">
        <v>22</v>
      </c>
      <c r="C1" s="40"/>
      <c r="D1" s="40"/>
      <c r="E1" s="40"/>
      <c r="F1" s="40"/>
      <c r="G1" s="40"/>
      <c r="H1" s="40"/>
      <c r="I1" s="9"/>
      <c r="J1" s="40" t="s">
        <v>38</v>
      </c>
      <c r="K1" s="40"/>
      <c r="L1" s="40"/>
      <c r="M1" s="40"/>
      <c r="N1" s="40"/>
      <c r="O1" s="41"/>
    </row>
    <row r="2" spans="1:15" x14ac:dyDescent="0.25">
      <c r="A2" s="2" t="s">
        <v>40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3"/>
      <c r="J2" s="2" t="s">
        <v>0</v>
      </c>
      <c r="K2" s="2" t="s">
        <v>1</v>
      </c>
      <c r="L2" s="2" t="s">
        <v>3</v>
      </c>
      <c r="M2" s="2" t="s">
        <v>2</v>
      </c>
      <c r="N2" s="2" t="s">
        <v>4</v>
      </c>
      <c r="O2" s="11" t="s">
        <v>5</v>
      </c>
    </row>
    <row r="3" spans="1:15" x14ac:dyDescent="0.25">
      <c r="A3" s="10" t="s">
        <v>12</v>
      </c>
      <c r="B3" s="29"/>
      <c r="C3" s="29">
        <v>1500</v>
      </c>
      <c r="D3" s="29"/>
      <c r="E3" s="29"/>
      <c r="F3" s="29"/>
      <c r="G3" s="30">
        <f>SUM(B3:F3)</f>
        <v>1500</v>
      </c>
      <c r="H3" s="38">
        <f>G3/5</f>
        <v>300</v>
      </c>
      <c r="I3" s="5"/>
      <c r="J3" s="32">
        <f>H3</f>
        <v>300</v>
      </c>
      <c r="K3" s="32">
        <f>H3</f>
        <v>300</v>
      </c>
      <c r="L3" s="32">
        <f>H3</f>
        <v>300</v>
      </c>
      <c r="M3" s="32">
        <f>H3</f>
        <v>300</v>
      </c>
      <c r="N3" s="32">
        <f>H3</f>
        <v>300</v>
      </c>
      <c r="O3" s="34">
        <f>SUM(J3:N3)</f>
        <v>1500</v>
      </c>
    </row>
    <row r="4" spans="1:15" x14ac:dyDescent="0.25">
      <c r="A4" s="10" t="s">
        <v>18</v>
      </c>
      <c r="B4" s="29"/>
      <c r="C4" s="29"/>
      <c r="D4" s="29"/>
      <c r="E4" s="29">
        <v>200</v>
      </c>
      <c r="F4" s="29"/>
      <c r="G4" s="30">
        <f t="shared" ref="G4:G19" si="0">SUM(B4:F4)</f>
        <v>200</v>
      </c>
      <c r="H4" s="38">
        <f>G4/5</f>
        <v>40</v>
      </c>
      <c r="I4" s="5"/>
      <c r="J4" s="32">
        <f>H4</f>
        <v>40</v>
      </c>
      <c r="K4" s="32">
        <f>H4</f>
        <v>40</v>
      </c>
      <c r="L4" s="32">
        <f>H4</f>
        <v>40</v>
      </c>
      <c r="M4" s="32">
        <f>H4</f>
        <v>40</v>
      </c>
      <c r="N4" s="32">
        <f>H4</f>
        <v>40</v>
      </c>
      <c r="O4" s="34">
        <f>SUM(J4:N4)</f>
        <v>200</v>
      </c>
    </row>
    <row r="5" spans="1:15" x14ac:dyDescent="0.25">
      <c r="A5" s="10" t="s">
        <v>19</v>
      </c>
      <c r="B5" s="29"/>
      <c r="C5" s="29"/>
      <c r="D5" s="29"/>
      <c r="E5" s="29">
        <v>119</v>
      </c>
      <c r="F5" s="29"/>
      <c r="G5" s="30">
        <f t="shared" si="0"/>
        <v>119</v>
      </c>
      <c r="H5" s="38">
        <f>G5/7</f>
        <v>17</v>
      </c>
      <c r="I5" s="5"/>
      <c r="J5" s="32">
        <f>H5*2</f>
        <v>34</v>
      </c>
      <c r="K5" s="32">
        <f>H5*1</f>
        <v>17</v>
      </c>
      <c r="L5" s="32">
        <f t="shared" ref="L5" si="1">H5</f>
        <v>17</v>
      </c>
      <c r="M5" s="32">
        <f>H5*2</f>
        <v>34</v>
      </c>
      <c r="N5" s="32">
        <f t="shared" ref="N5" si="2">H5</f>
        <v>17</v>
      </c>
      <c r="O5" s="34">
        <f t="shared" ref="O5" si="3">SUM(J5:N5)</f>
        <v>119</v>
      </c>
    </row>
    <row r="6" spans="1:15" x14ac:dyDescent="0.25">
      <c r="A6" s="10" t="s">
        <v>21</v>
      </c>
      <c r="B6" s="29"/>
      <c r="C6" s="29"/>
      <c r="D6" s="29"/>
      <c r="E6" s="29">
        <v>34.5</v>
      </c>
      <c r="F6" s="29"/>
      <c r="G6" s="30">
        <f t="shared" si="0"/>
        <v>34.5</v>
      </c>
      <c r="H6" s="38">
        <f>G6/1</f>
        <v>34.5</v>
      </c>
      <c r="I6" s="5"/>
      <c r="J6" s="32"/>
      <c r="K6" s="32">
        <f t="shared" ref="K6" si="4">H6</f>
        <v>34.5</v>
      </c>
      <c r="L6" s="32"/>
      <c r="M6" s="32"/>
      <c r="N6" s="32"/>
      <c r="O6" s="34">
        <f t="shared" ref="O6" si="5">SUM(J6:N6)</f>
        <v>34.5</v>
      </c>
    </row>
    <row r="7" spans="1:15" x14ac:dyDescent="0.25">
      <c r="A7" s="10" t="s">
        <v>20</v>
      </c>
      <c r="B7" s="29"/>
      <c r="C7" s="29"/>
      <c r="D7" s="29"/>
      <c r="E7" s="29">
        <f>238+102+102-20</f>
        <v>422</v>
      </c>
      <c r="F7" s="29"/>
      <c r="G7" s="30">
        <f t="shared" si="0"/>
        <v>422</v>
      </c>
      <c r="H7" s="38">
        <f>G7/17</f>
        <v>24.823529411764707</v>
      </c>
      <c r="I7" s="5"/>
      <c r="J7" s="32">
        <f>H7*4</f>
        <v>99.294117647058826</v>
      </c>
      <c r="K7" s="32">
        <f>H7*3</f>
        <v>74.470588235294116</v>
      </c>
      <c r="L7" s="32">
        <f>H7*3</f>
        <v>74.470588235294116</v>
      </c>
      <c r="M7" s="32">
        <f>H7*4</f>
        <v>99.294117647058826</v>
      </c>
      <c r="N7" s="32">
        <f>H7*3</f>
        <v>74.470588235294116</v>
      </c>
      <c r="O7" s="34">
        <f t="shared" ref="O7:O18" si="6">SUM(J7:N7)</f>
        <v>422</v>
      </c>
    </row>
    <row r="8" spans="1:15" x14ac:dyDescent="0.25">
      <c r="A8" s="10" t="s">
        <v>6</v>
      </c>
      <c r="B8" s="29">
        <v>52</v>
      </c>
      <c r="C8" s="29"/>
      <c r="D8" s="29"/>
      <c r="E8" s="29"/>
      <c r="F8" s="29"/>
      <c r="G8" s="30">
        <f t="shared" si="0"/>
        <v>52</v>
      </c>
      <c r="H8" s="38">
        <f>G8/4</f>
        <v>13</v>
      </c>
      <c r="I8" s="5"/>
      <c r="J8" s="32">
        <f>H8</f>
        <v>13</v>
      </c>
      <c r="K8" s="32">
        <f>H8</f>
        <v>13</v>
      </c>
      <c r="L8" s="32">
        <f>H8</f>
        <v>13</v>
      </c>
      <c r="M8" s="32">
        <f>H8</f>
        <v>13</v>
      </c>
      <c r="N8" s="32"/>
      <c r="O8" s="34">
        <f t="shared" si="6"/>
        <v>52</v>
      </c>
    </row>
    <row r="9" spans="1:15" x14ac:dyDescent="0.25">
      <c r="A9" s="10" t="s">
        <v>7</v>
      </c>
      <c r="B9" s="29">
        <v>57</v>
      </c>
      <c r="C9" s="29"/>
      <c r="D9" s="29"/>
      <c r="E9" s="29"/>
      <c r="F9" s="29"/>
      <c r="G9" s="30">
        <f t="shared" si="0"/>
        <v>57</v>
      </c>
      <c r="H9" s="38">
        <f>G9/5</f>
        <v>11.4</v>
      </c>
      <c r="I9" s="5"/>
      <c r="J9" s="32">
        <f>H9</f>
        <v>11.4</v>
      </c>
      <c r="K9" s="32">
        <f>H9</f>
        <v>11.4</v>
      </c>
      <c r="L9" s="32">
        <f>H9</f>
        <v>11.4</v>
      </c>
      <c r="M9" s="32">
        <f>H9</f>
        <v>11.4</v>
      </c>
      <c r="N9" s="32">
        <f>H9</f>
        <v>11.4</v>
      </c>
      <c r="O9" s="34">
        <f t="shared" si="6"/>
        <v>57</v>
      </c>
    </row>
    <row r="10" spans="1:15" x14ac:dyDescent="0.25">
      <c r="A10" s="10" t="s">
        <v>8</v>
      </c>
      <c r="B10" s="29">
        <v>636</v>
      </c>
      <c r="C10" s="29"/>
      <c r="D10" s="29"/>
      <c r="E10" s="29"/>
      <c r="F10" s="29"/>
      <c r="G10" s="30">
        <f t="shared" si="0"/>
        <v>636</v>
      </c>
      <c r="H10" s="38">
        <f>G10/5</f>
        <v>127.2</v>
      </c>
      <c r="I10" s="5"/>
      <c r="J10" s="32">
        <f>H10</f>
        <v>127.2</v>
      </c>
      <c r="K10" s="32">
        <f>H10</f>
        <v>127.2</v>
      </c>
      <c r="L10" s="32">
        <f>H10</f>
        <v>127.2</v>
      </c>
      <c r="M10" s="32">
        <f>H10</f>
        <v>127.2</v>
      </c>
      <c r="N10" s="32">
        <f>H10</f>
        <v>127.2</v>
      </c>
      <c r="O10" s="34">
        <f t="shared" si="6"/>
        <v>636</v>
      </c>
    </row>
    <row r="11" spans="1:15" x14ac:dyDescent="0.25">
      <c r="A11" s="10" t="s">
        <v>9</v>
      </c>
      <c r="B11" s="29">
        <v>26</v>
      </c>
      <c r="C11" s="29"/>
      <c r="D11" s="29"/>
      <c r="E11" s="29"/>
      <c r="F11" s="29"/>
      <c r="G11" s="30">
        <f t="shared" si="0"/>
        <v>26</v>
      </c>
      <c r="H11" s="38">
        <f>G11/2</f>
        <v>13</v>
      </c>
      <c r="I11" s="5"/>
      <c r="J11" s="32">
        <v>14</v>
      </c>
      <c r="K11" s="32"/>
      <c r="L11" s="32"/>
      <c r="M11" s="32">
        <v>12</v>
      </c>
      <c r="N11" s="32"/>
      <c r="O11" s="34">
        <f t="shared" si="6"/>
        <v>26</v>
      </c>
    </row>
    <row r="12" spans="1:15" x14ac:dyDescent="0.25">
      <c r="A12" s="10" t="s">
        <v>11</v>
      </c>
      <c r="B12" s="29"/>
      <c r="C12" s="29"/>
      <c r="D12" s="29"/>
      <c r="E12" s="29">
        <v>50</v>
      </c>
      <c r="F12" s="29"/>
      <c r="G12" s="30">
        <f t="shared" si="0"/>
        <v>50</v>
      </c>
      <c r="H12" s="38">
        <f>G12/5</f>
        <v>10</v>
      </c>
      <c r="I12" s="5"/>
      <c r="J12" s="32">
        <f t="shared" ref="J12:J18" si="7">H12</f>
        <v>10</v>
      </c>
      <c r="K12" s="32">
        <f>H12</f>
        <v>10</v>
      </c>
      <c r="L12" s="32">
        <f>H12</f>
        <v>10</v>
      </c>
      <c r="M12" s="32">
        <f t="shared" ref="M12:M18" si="8">H12</f>
        <v>10</v>
      </c>
      <c r="N12" s="32">
        <f t="shared" ref="N12:N18" si="9">H12</f>
        <v>10</v>
      </c>
      <c r="O12" s="34">
        <f t="shared" si="6"/>
        <v>50</v>
      </c>
    </row>
    <row r="13" spans="1:15" x14ac:dyDescent="0.25">
      <c r="A13" s="10" t="s">
        <v>13</v>
      </c>
      <c r="B13" s="29"/>
      <c r="C13" s="29">
        <v>15</v>
      </c>
      <c r="D13" s="29">
        <v>22</v>
      </c>
      <c r="E13" s="29"/>
      <c r="F13" s="29"/>
      <c r="G13" s="30">
        <f t="shared" si="0"/>
        <v>37</v>
      </c>
      <c r="H13" s="38">
        <f>G13/5</f>
        <v>7.4</v>
      </c>
      <c r="I13" s="5"/>
      <c r="J13" s="32">
        <f t="shared" si="7"/>
        <v>7.4</v>
      </c>
      <c r="K13" s="32">
        <f>H13</f>
        <v>7.4</v>
      </c>
      <c r="L13" s="32">
        <f>H13</f>
        <v>7.4</v>
      </c>
      <c r="M13" s="32">
        <f t="shared" si="8"/>
        <v>7.4</v>
      </c>
      <c r="N13" s="32">
        <f t="shared" si="9"/>
        <v>7.4</v>
      </c>
      <c r="O13" s="34">
        <f t="shared" si="6"/>
        <v>37</v>
      </c>
    </row>
    <row r="14" spans="1:15" x14ac:dyDescent="0.25">
      <c r="A14" s="10" t="s">
        <v>14</v>
      </c>
      <c r="B14" s="29"/>
      <c r="C14" s="29"/>
      <c r="D14" s="29">
        <v>141</v>
      </c>
      <c r="E14" s="29"/>
      <c r="F14" s="29"/>
      <c r="G14" s="30">
        <f t="shared" si="0"/>
        <v>141</v>
      </c>
      <c r="H14" s="38">
        <f>G14/3</f>
        <v>47</v>
      </c>
      <c r="I14" s="5"/>
      <c r="J14" s="32">
        <f t="shared" si="7"/>
        <v>47</v>
      </c>
      <c r="K14" s="32"/>
      <c r="L14" s="32"/>
      <c r="M14" s="32">
        <f t="shared" si="8"/>
        <v>47</v>
      </c>
      <c r="N14" s="32">
        <f t="shared" si="9"/>
        <v>47</v>
      </c>
      <c r="O14" s="34">
        <f t="shared" si="6"/>
        <v>141</v>
      </c>
    </row>
    <row r="15" spans="1:15" x14ac:dyDescent="0.25">
      <c r="A15" s="10" t="s">
        <v>15</v>
      </c>
      <c r="B15" s="29"/>
      <c r="C15" s="29"/>
      <c r="D15" s="29">
        <v>10</v>
      </c>
      <c r="E15" s="29"/>
      <c r="F15" s="29"/>
      <c r="G15" s="30">
        <f t="shared" si="0"/>
        <v>10</v>
      </c>
      <c r="H15" s="38">
        <f t="shared" ref="H15:H20" si="10">G15/5</f>
        <v>2</v>
      </c>
      <c r="I15" s="5"/>
      <c r="J15" s="32">
        <f t="shared" si="7"/>
        <v>2</v>
      </c>
      <c r="K15" s="32">
        <f t="shared" ref="K15:K18" si="11">H15</f>
        <v>2</v>
      </c>
      <c r="L15" s="32">
        <f t="shared" ref="L15:L18" si="12">H15</f>
        <v>2</v>
      </c>
      <c r="M15" s="32">
        <f t="shared" si="8"/>
        <v>2</v>
      </c>
      <c r="N15" s="32">
        <f t="shared" si="9"/>
        <v>2</v>
      </c>
      <c r="O15" s="34">
        <f t="shared" si="6"/>
        <v>10</v>
      </c>
    </row>
    <row r="16" spans="1:15" x14ac:dyDescent="0.25">
      <c r="A16" s="10" t="s">
        <v>16</v>
      </c>
      <c r="B16" s="29"/>
      <c r="C16" s="29">
        <v>142</v>
      </c>
      <c r="D16" s="29"/>
      <c r="E16" s="29"/>
      <c r="F16" s="29"/>
      <c r="G16" s="30">
        <f t="shared" si="0"/>
        <v>142</v>
      </c>
      <c r="H16" s="38">
        <f t="shared" si="10"/>
        <v>28.4</v>
      </c>
      <c r="I16" s="5"/>
      <c r="J16" s="32">
        <f t="shared" si="7"/>
        <v>28.4</v>
      </c>
      <c r="K16" s="32">
        <f t="shared" si="11"/>
        <v>28.4</v>
      </c>
      <c r="L16" s="32">
        <f t="shared" si="12"/>
        <v>28.4</v>
      </c>
      <c r="M16" s="32">
        <f t="shared" si="8"/>
        <v>28.4</v>
      </c>
      <c r="N16" s="32">
        <f t="shared" si="9"/>
        <v>28.4</v>
      </c>
      <c r="O16" s="34">
        <f t="shared" si="6"/>
        <v>142</v>
      </c>
    </row>
    <row r="17" spans="1:15" x14ac:dyDescent="0.25">
      <c r="A17" s="10" t="s">
        <v>17</v>
      </c>
      <c r="B17" s="29">
        <v>270</v>
      </c>
      <c r="C17" s="29"/>
      <c r="D17" s="29"/>
      <c r="E17" s="29"/>
      <c r="F17" s="29"/>
      <c r="G17" s="30">
        <f t="shared" si="0"/>
        <v>270</v>
      </c>
      <c r="H17" s="38">
        <f t="shared" si="10"/>
        <v>54</v>
      </c>
      <c r="I17" s="5"/>
      <c r="J17" s="32">
        <f t="shared" si="7"/>
        <v>54</v>
      </c>
      <c r="K17" s="32">
        <f t="shared" si="11"/>
        <v>54</v>
      </c>
      <c r="L17" s="32">
        <f t="shared" si="12"/>
        <v>54</v>
      </c>
      <c r="M17" s="32">
        <f t="shared" si="8"/>
        <v>54</v>
      </c>
      <c r="N17" s="32">
        <f t="shared" si="9"/>
        <v>54</v>
      </c>
      <c r="O17" s="34">
        <f t="shared" si="6"/>
        <v>270</v>
      </c>
    </row>
    <row r="18" spans="1:15" x14ac:dyDescent="0.25">
      <c r="A18" s="10" t="s">
        <v>41</v>
      </c>
      <c r="B18" s="29">
        <v>90</v>
      </c>
      <c r="C18" s="29"/>
      <c r="D18" s="29"/>
      <c r="E18" s="29"/>
      <c r="F18" s="29"/>
      <c r="G18" s="30">
        <f>SUM(B18:F18)</f>
        <v>90</v>
      </c>
      <c r="H18" s="38">
        <f t="shared" si="10"/>
        <v>18</v>
      </c>
      <c r="I18" s="5"/>
      <c r="J18" s="32">
        <f t="shared" si="7"/>
        <v>18</v>
      </c>
      <c r="K18" s="32">
        <f t="shared" si="11"/>
        <v>18</v>
      </c>
      <c r="L18" s="32">
        <f t="shared" si="12"/>
        <v>18</v>
      </c>
      <c r="M18" s="32">
        <f t="shared" si="8"/>
        <v>18</v>
      </c>
      <c r="N18" s="32">
        <f t="shared" si="9"/>
        <v>18</v>
      </c>
      <c r="O18" s="34">
        <f t="shared" si="6"/>
        <v>90</v>
      </c>
    </row>
    <row r="19" spans="1:15" s="1" customFormat="1" x14ac:dyDescent="0.25">
      <c r="A19" s="12" t="s">
        <v>5</v>
      </c>
      <c r="B19" s="30">
        <f>SUM(B3:B18)</f>
        <v>1131</v>
      </c>
      <c r="C19" s="30">
        <f>SUM(C3:C18)</f>
        <v>1657</v>
      </c>
      <c r="D19" s="30">
        <f>SUM(D3:D18)</f>
        <v>173</v>
      </c>
      <c r="E19" s="30">
        <f>SUM(E3:E18)</f>
        <v>825.5</v>
      </c>
      <c r="F19" s="30">
        <f>SUM(F3:F18)</f>
        <v>0</v>
      </c>
      <c r="G19" s="30">
        <f t="shared" si="0"/>
        <v>3786.5</v>
      </c>
      <c r="H19" s="38">
        <f t="shared" si="10"/>
        <v>757.3</v>
      </c>
      <c r="I19" s="5"/>
      <c r="J19" s="33">
        <f>SUM(J3:J18)</f>
        <v>805.69411764705876</v>
      </c>
      <c r="K19" s="33">
        <f>SUM(K3:K18)</f>
        <v>737.37058823529412</v>
      </c>
      <c r="L19" s="33">
        <f>SUM(L3:L18)</f>
        <v>702.87058823529412</v>
      </c>
      <c r="M19" s="33">
        <f>SUM(M3:M18)</f>
        <v>803.69411764705876</v>
      </c>
      <c r="N19" s="33">
        <f>SUM(N3:N18)</f>
        <v>736.87058823529412</v>
      </c>
      <c r="O19" s="34">
        <f>SUM(O3:O18)</f>
        <v>3786.5</v>
      </c>
    </row>
    <row r="20" spans="1:15" s="1" customFormat="1" ht="15.75" thickBot="1" x14ac:dyDescent="0.3">
      <c r="A20" s="13" t="s">
        <v>37</v>
      </c>
      <c r="B20" s="31">
        <f>J19-B19</f>
        <v>-325.30588235294124</v>
      </c>
      <c r="C20" s="31">
        <f>K19-C19</f>
        <v>-919.62941176470588</v>
      </c>
      <c r="D20" s="31">
        <f>M19-D19</f>
        <v>630.69411764705876</v>
      </c>
      <c r="E20" s="31">
        <f>L19-E19</f>
        <v>-122.62941176470588</v>
      </c>
      <c r="F20" s="31">
        <f>N19-F19</f>
        <v>736.87058823529412</v>
      </c>
      <c r="G20" s="31">
        <f>SUM(B20:F20)</f>
        <v>0</v>
      </c>
      <c r="H20" s="39">
        <f t="shared" si="10"/>
        <v>0</v>
      </c>
      <c r="I20" s="37"/>
      <c r="J20" s="35"/>
      <c r="K20" s="35"/>
      <c r="L20" s="35"/>
      <c r="M20" s="35"/>
      <c r="N20" s="35"/>
      <c r="O20" s="36"/>
    </row>
  </sheetData>
  <mergeCells count="2">
    <mergeCell ref="B1:H1"/>
    <mergeCell ref="J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B10" sqref="B10"/>
    </sheetView>
  </sheetViews>
  <sheetFormatPr defaultRowHeight="15" x14ac:dyDescent="0.25"/>
  <cols>
    <col min="1" max="1" width="26.5703125" bestFit="1" customWidth="1"/>
    <col min="2" max="9" width="11" customWidth="1"/>
    <col min="10" max="15" width="12" customWidth="1"/>
  </cols>
  <sheetData>
    <row r="1" spans="1:15" ht="15.75" thickBot="1" x14ac:dyDescent="0.3">
      <c r="A1" s="21" t="s">
        <v>23</v>
      </c>
      <c r="B1" s="22" t="s">
        <v>24</v>
      </c>
      <c r="C1" s="22" t="s">
        <v>25</v>
      </c>
      <c r="D1" s="22" t="s">
        <v>26</v>
      </c>
      <c r="E1" s="22" t="s">
        <v>27</v>
      </c>
      <c r="F1" s="22" t="s">
        <v>28</v>
      </c>
      <c r="G1" s="22" t="s">
        <v>29</v>
      </c>
      <c r="H1" s="22" t="s">
        <v>30</v>
      </c>
      <c r="I1" s="23" t="s">
        <v>31</v>
      </c>
      <c r="J1" s="22" t="s">
        <v>32</v>
      </c>
      <c r="K1" s="22" t="s">
        <v>33</v>
      </c>
      <c r="L1" s="22" t="s">
        <v>34</v>
      </c>
      <c r="M1" s="22" t="s">
        <v>35</v>
      </c>
      <c r="N1" s="22" t="s">
        <v>36</v>
      </c>
      <c r="O1" s="24" t="s">
        <v>39</v>
      </c>
    </row>
    <row r="2" spans="1:15" x14ac:dyDescent="0.25">
      <c r="A2" s="28"/>
      <c r="B2" s="14" t="s">
        <v>22</v>
      </c>
      <c r="C2" s="14"/>
      <c r="D2" s="14"/>
      <c r="E2" s="14"/>
      <c r="F2" s="14"/>
      <c r="G2" s="14"/>
      <c r="H2" s="14"/>
      <c r="I2" s="9"/>
      <c r="J2" s="14" t="s">
        <v>38</v>
      </c>
      <c r="K2" s="14"/>
      <c r="L2" s="14"/>
      <c r="M2" s="14"/>
      <c r="N2" s="14"/>
      <c r="O2" s="17"/>
    </row>
    <row r="3" spans="1:15" x14ac:dyDescent="0.25">
      <c r="A3" s="15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10</v>
      </c>
      <c r="I3" s="3"/>
      <c r="J3" s="2" t="s">
        <v>0</v>
      </c>
      <c r="K3" s="2" t="s">
        <v>1</v>
      </c>
      <c r="L3" s="2" t="s">
        <v>3</v>
      </c>
      <c r="M3" s="2" t="s">
        <v>2</v>
      </c>
      <c r="N3" s="2" t="s">
        <v>4</v>
      </c>
      <c r="O3" s="18" t="s">
        <v>5</v>
      </c>
    </row>
    <row r="4" spans="1:15" x14ac:dyDescent="0.25">
      <c r="A4" s="15" t="s">
        <v>12</v>
      </c>
      <c r="B4" s="4"/>
      <c r="C4" s="4">
        <v>1500</v>
      </c>
      <c r="D4" s="4"/>
      <c r="E4" s="4"/>
      <c r="F4" s="4"/>
      <c r="G4" s="4">
        <f>SUM(B4:F4)</f>
        <v>1500</v>
      </c>
      <c r="H4" s="4">
        <f>G4/5</f>
        <v>300</v>
      </c>
      <c r="I4" s="5"/>
      <c r="J4" s="4">
        <f>H4</f>
        <v>300</v>
      </c>
      <c r="K4" s="4">
        <f>H4</f>
        <v>300</v>
      </c>
      <c r="L4" s="4">
        <f>H4</f>
        <v>300</v>
      </c>
      <c r="M4" s="4">
        <f>H4</f>
        <v>300</v>
      </c>
      <c r="N4" s="4">
        <f>H4</f>
        <v>300</v>
      </c>
      <c r="O4" s="19">
        <f>SUM(J4:N4)</f>
        <v>1500</v>
      </c>
    </row>
    <row r="5" spans="1:15" x14ac:dyDescent="0.25">
      <c r="A5" s="15" t="s">
        <v>18</v>
      </c>
      <c r="B5" s="4"/>
      <c r="C5" s="4"/>
      <c r="D5" s="4"/>
      <c r="E5" s="4">
        <v>200</v>
      </c>
      <c r="F5" s="4"/>
      <c r="G5" s="4">
        <f t="shared" ref="G5:G21" si="0">SUM(B5:F5)</f>
        <v>200</v>
      </c>
      <c r="H5" s="4">
        <f>G5/5</f>
        <v>40</v>
      </c>
      <c r="I5" s="5"/>
      <c r="J5" s="4">
        <f>H5</f>
        <v>40</v>
      </c>
      <c r="K5" s="4">
        <f>H5</f>
        <v>40</v>
      </c>
      <c r="L5" s="4">
        <f>H5</f>
        <v>40</v>
      </c>
      <c r="M5" s="4">
        <f>H5</f>
        <v>40</v>
      </c>
      <c r="N5" s="4">
        <f>H5</f>
        <v>40</v>
      </c>
      <c r="O5" s="19">
        <f>SUM(J5:N5)</f>
        <v>200</v>
      </c>
    </row>
    <row r="6" spans="1:15" x14ac:dyDescent="0.25">
      <c r="A6" s="15" t="s">
        <v>19</v>
      </c>
      <c r="B6" s="4"/>
      <c r="C6" s="4"/>
      <c r="D6" s="4"/>
      <c r="E6" s="4">
        <v>119</v>
      </c>
      <c r="F6" s="4"/>
      <c r="G6" s="4">
        <f t="shared" si="0"/>
        <v>119</v>
      </c>
      <c r="H6" s="4">
        <f>G6/7</f>
        <v>17</v>
      </c>
      <c r="I6" s="5"/>
      <c r="J6" s="4">
        <f>H6*2</f>
        <v>34</v>
      </c>
      <c r="K6" s="4">
        <f>H6*1</f>
        <v>17</v>
      </c>
      <c r="L6" s="4">
        <f t="shared" ref="L6" si="1">H6</f>
        <v>17</v>
      </c>
      <c r="M6" s="4">
        <f>H6*2</f>
        <v>34</v>
      </c>
      <c r="N6" s="4">
        <f t="shared" ref="N6" si="2">H6</f>
        <v>17</v>
      </c>
      <c r="O6" s="19">
        <f t="shared" ref="O6:O7" si="3">SUM(J6:N6)</f>
        <v>119</v>
      </c>
    </row>
    <row r="7" spans="1:15" x14ac:dyDescent="0.25">
      <c r="A7" s="15" t="s">
        <v>21</v>
      </c>
      <c r="B7" s="4"/>
      <c r="C7" s="4"/>
      <c r="D7" s="4"/>
      <c r="E7" s="4">
        <v>34.5</v>
      </c>
      <c r="F7" s="4"/>
      <c r="G7" s="4">
        <f t="shared" si="0"/>
        <v>34.5</v>
      </c>
      <c r="H7" s="4">
        <f>G7/1</f>
        <v>34.5</v>
      </c>
      <c r="I7" s="5"/>
      <c r="J7" s="4"/>
      <c r="K7" s="4">
        <f t="shared" ref="K7" si="4">H7</f>
        <v>34.5</v>
      </c>
      <c r="L7" s="4"/>
      <c r="M7" s="4"/>
      <c r="N7" s="4"/>
      <c r="O7" s="19">
        <f t="shared" si="3"/>
        <v>34.5</v>
      </c>
    </row>
    <row r="8" spans="1:15" x14ac:dyDescent="0.25">
      <c r="A8" s="15" t="s">
        <v>20</v>
      </c>
      <c r="B8" s="4"/>
      <c r="C8" s="4"/>
      <c r="D8" s="4"/>
      <c r="E8" s="4">
        <f>238+102+102-20</f>
        <v>422</v>
      </c>
      <c r="F8" s="4"/>
      <c r="G8" s="4">
        <f t="shared" si="0"/>
        <v>422</v>
      </c>
      <c r="H8" s="4">
        <f>G8/17</f>
        <v>24.823529411764707</v>
      </c>
      <c r="I8" s="5"/>
      <c r="J8" s="4">
        <f>H8*4</f>
        <v>99.294117647058826</v>
      </c>
      <c r="K8" s="4">
        <f>H8*3</f>
        <v>74.470588235294116</v>
      </c>
      <c r="L8" s="4">
        <f>H8*3</f>
        <v>74.470588235294116</v>
      </c>
      <c r="M8" s="4">
        <f>H8*4</f>
        <v>99.294117647058826</v>
      </c>
      <c r="N8" s="4">
        <f>H8*3</f>
        <v>74.470588235294116</v>
      </c>
      <c r="O8" s="19">
        <f t="shared" ref="O8:O19" si="5">SUM(J8:N8)</f>
        <v>422</v>
      </c>
    </row>
    <row r="9" spans="1:15" x14ac:dyDescent="0.25">
      <c r="A9" s="15" t="s">
        <v>6</v>
      </c>
      <c r="B9" s="4">
        <v>52</v>
      </c>
      <c r="C9" s="4"/>
      <c r="D9" s="4"/>
      <c r="E9" s="4"/>
      <c r="F9" s="4"/>
      <c r="G9" s="4">
        <f t="shared" si="0"/>
        <v>52</v>
      </c>
      <c r="H9" s="4">
        <f>G9/4</f>
        <v>13</v>
      </c>
      <c r="I9" s="5"/>
      <c r="J9" s="4">
        <f t="shared" ref="J9:J19" si="6">H9</f>
        <v>13</v>
      </c>
      <c r="K9" s="4">
        <f t="shared" ref="K9:K14" si="7">H9</f>
        <v>13</v>
      </c>
      <c r="L9" s="4">
        <f t="shared" ref="L9:L14" si="8">H9</f>
        <v>13</v>
      </c>
      <c r="M9" s="4">
        <f t="shared" ref="M9:M19" si="9">H9</f>
        <v>13</v>
      </c>
      <c r="N9" s="4"/>
      <c r="O9" s="19">
        <f t="shared" si="5"/>
        <v>52</v>
      </c>
    </row>
    <row r="10" spans="1:15" x14ac:dyDescent="0.25">
      <c r="A10" s="15" t="s">
        <v>7</v>
      </c>
      <c r="B10" s="4">
        <v>57</v>
      </c>
      <c r="C10" s="4"/>
      <c r="D10" s="4"/>
      <c r="E10" s="4"/>
      <c r="F10" s="4"/>
      <c r="G10" s="4">
        <f t="shared" si="0"/>
        <v>57</v>
      </c>
      <c r="H10" s="4">
        <f>G10/5</f>
        <v>11.4</v>
      </c>
      <c r="I10" s="5"/>
      <c r="J10" s="4">
        <f t="shared" si="6"/>
        <v>11.4</v>
      </c>
      <c r="K10" s="4">
        <f t="shared" si="7"/>
        <v>11.4</v>
      </c>
      <c r="L10" s="4">
        <f t="shared" si="8"/>
        <v>11.4</v>
      </c>
      <c r="M10" s="4">
        <f t="shared" si="9"/>
        <v>11.4</v>
      </c>
      <c r="N10" s="4">
        <f t="shared" ref="N10:N19" si="10">H10</f>
        <v>11.4</v>
      </c>
      <c r="O10" s="19">
        <f t="shared" si="5"/>
        <v>57</v>
      </c>
    </row>
    <row r="11" spans="1:15" x14ac:dyDescent="0.25">
      <c r="A11" s="15" t="s">
        <v>8</v>
      </c>
      <c r="B11" s="4">
        <v>636</v>
      </c>
      <c r="C11" s="4"/>
      <c r="D11" s="4"/>
      <c r="E11" s="4"/>
      <c r="F11" s="4"/>
      <c r="G11" s="4">
        <f t="shared" si="0"/>
        <v>636</v>
      </c>
      <c r="H11" s="4">
        <f>G11/5</f>
        <v>127.2</v>
      </c>
      <c r="I11" s="5"/>
      <c r="J11" s="4">
        <f t="shared" si="6"/>
        <v>127.2</v>
      </c>
      <c r="K11" s="4">
        <f t="shared" si="7"/>
        <v>127.2</v>
      </c>
      <c r="L11" s="4">
        <f t="shared" si="8"/>
        <v>127.2</v>
      </c>
      <c r="M11" s="4">
        <f t="shared" si="9"/>
        <v>127.2</v>
      </c>
      <c r="N11" s="4">
        <f t="shared" si="10"/>
        <v>127.2</v>
      </c>
      <c r="O11" s="19">
        <f t="shared" si="5"/>
        <v>636</v>
      </c>
    </row>
    <row r="12" spans="1:15" x14ac:dyDescent="0.25">
      <c r="A12" s="15" t="s">
        <v>9</v>
      </c>
      <c r="B12" s="4">
        <v>26</v>
      </c>
      <c r="C12" s="4"/>
      <c r="D12" s="4"/>
      <c r="E12" s="4"/>
      <c r="F12" s="4"/>
      <c r="G12" s="4">
        <f t="shared" si="0"/>
        <v>26</v>
      </c>
      <c r="H12" s="4">
        <f>G12/5</f>
        <v>5.2</v>
      </c>
      <c r="I12" s="5"/>
      <c r="J12" s="4">
        <f t="shared" si="6"/>
        <v>5.2</v>
      </c>
      <c r="K12" s="4">
        <f t="shared" si="7"/>
        <v>5.2</v>
      </c>
      <c r="L12" s="4">
        <f t="shared" si="8"/>
        <v>5.2</v>
      </c>
      <c r="M12" s="4">
        <f t="shared" si="9"/>
        <v>5.2</v>
      </c>
      <c r="N12" s="4">
        <f t="shared" si="10"/>
        <v>5.2</v>
      </c>
      <c r="O12" s="19">
        <f t="shared" si="5"/>
        <v>26</v>
      </c>
    </row>
    <row r="13" spans="1:15" x14ac:dyDescent="0.25">
      <c r="A13" s="15" t="s">
        <v>11</v>
      </c>
      <c r="B13" s="4"/>
      <c r="C13" s="4"/>
      <c r="D13" s="4"/>
      <c r="E13" s="4">
        <v>50</v>
      </c>
      <c r="F13" s="4"/>
      <c r="G13" s="4">
        <f t="shared" si="0"/>
        <v>50</v>
      </c>
      <c r="H13" s="4">
        <f>G13/5</f>
        <v>10</v>
      </c>
      <c r="I13" s="5"/>
      <c r="J13" s="4">
        <f t="shared" si="6"/>
        <v>10</v>
      </c>
      <c r="K13" s="4">
        <f t="shared" si="7"/>
        <v>10</v>
      </c>
      <c r="L13" s="4">
        <f t="shared" si="8"/>
        <v>10</v>
      </c>
      <c r="M13" s="4">
        <f t="shared" si="9"/>
        <v>10</v>
      </c>
      <c r="N13" s="4">
        <f t="shared" si="10"/>
        <v>10</v>
      </c>
      <c r="O13" s="19">
        <f t="shared" si="5"/>
        <v>50</v>
      </c>
    </row>
    <row r="14" spans="1:15" x14ac:dyDescent="0.25">
      <c r="A14" s="15" t="s">
        <v>13</v>
      </c>
      <c r="B14" s="4"/>
      <c r="C14" s="4"/>
      <c r="D14" s="4">
        <v>22</v>
      </c>
      <c r="E14" s="4"/>
      <c r="F14" s="4"/>
      <c r="G14" s="4">
        <f t="shared" si="0"/>
        <v>22</v>
      </c>
      <c r="H14" s="4">
        <f>G14/5</f>
        <v>4.4000000000000004</v>
      </c>
      <c r="I14" s="5"/>
      <c r="J14" s="4">
        <f t="shared" si="6"/>
        <v>4.4000000000000004</v>
      </c>
      <c r="K14" s="4">
        <f t="shared" si="7"/>
        <v>4.4000000000000004</v>
      </c>
      <c r="L14" s="4">
        <f t="shared" si="8"/>
        <v>4.4000000000000004</v>
      </c>
      <c r="M14" s="4">
        <f t="shared" si="9"/>
        <v>4.4000000000000004</v>
      </c>
      <c r="N14" s="4">
        <f t="shared" si="10"/>
        <v>4.4000000000000004</v>
      </c>
      <c r="O14" s="19">
        <f t="shared" si="5"/>
        <v>22</v>
      </c>
    </row>
    <row r="15" spans="1:15" x14ac:dyDescent="0.25">
      <c r="A15" s="15" t="s">
        <v>14</v>
      </c>
      <c r="B15" s="4"/>
      <c r="C15" s="4"/>
      <c r="D15" s="4">
        <v>141</v>
      </c>
      <c r="E15" s="4"/>
      <c r="F15" s="4"/>
      <c r="G15" s="4">
        <f t="shared" si="0"/>
        <v>141</v>
      </c>
      <c r="H15" s="4">
        <f>G15/3</f>
        <v>47</v>
      </c>
      <c r="I15" s="5"/>
      <c r="J15" s="4">
        <f t="shared" si="6"/>
        <v>47</v>
      </c>
      <c r="K15" s="4"/>
      <c r="L15" s="4"/>
      <c r="M15" s="4">
        <f t="shared" si="9"/>
        <v>47</v>
      </c>
      <c r="N15" s="4">
        <f t="shared" si="10"/>
        <v>47</v>
      </c>
      <c r="O15" s="19">
        <f t="shared" si="5"/>
        <v>141</v>
      </c>
    </row>
    <row r="16" spans="1:15" x14ac:dyDescent="0.25">
      <c r="A16" s="15" t="s">
        <v>15</v>
      </c>
      <c r="B16" s="4"/>
      <c r="C16" s="4"/>
      <c r="D16" s="4">
        <v>10</v>
      </c>
      <c r="E16" s="4"/>
      <c r="F16" s="4"/>
      <c r="G16" s="4">
        <f t="shared" si="0"/>
        <v>10</v>
      </c>
      <c r="H16" s="4">
        <f>G16/5</f>
        <v>2</v>
      </c>
      <c r="I16" s="5"/>
      <c r="J16" s="4">
        <f t="shared" si="6"/>
        <v>2</v>
      </c>
      <c r="K16" s="4">
        <f>H16</f>
        <v>2</v>
      </c>
      <c r="L16" s="4">
        <f>H16</f>
        <v>2</v>
      </c>
      <c r="M16" s="4">
        <f t="shared" si="9"/>
        <v>2</v>
      </c>
      <c r="N16" s="4">
        <f t="shared" si="10"/>
        <v>2</v>
      </c>
      <c r="O16" s="19">
        <f t="shared" si="5"/>
        <v>10</v>
      </c>
    </row>
    <row r="17" spans="1:15" x14ac:dyDescent="0.25">
      <c r="A17" s="15" t="s">
        <v>16</v>
      </c>
      <c r="B17" s="4"/>
      <c r="C17" s="4">
        <v>142</v>
      </c>
      <c r="D17" s="4"/>
      <c r="E17" s="4"/>
      <c r="F17" s="4"/>
      <c r="G17" s="4">
        <f t="shared" si="0"/>
        <v>142</v>
      </c>
      <c r="H17" s="4">
        <f>G17/5</f>
        <v>28.4</v>
      </c>
      <c r="I17" s="5"/>
      <c r="J17" s="4">
        <f t="shared" si="6"/>
        <v>28.4</v>
      </c>
      <c r="K17" s="4">
        <f>H17</f>
        <v>28.4</v>
      </c>
      <c r="L17" s="4">
        <f>H17</f>
        <v>28.4</v>
      </c>
      <c r="M17" s="4">
        <f t="shared" si="9"/>
        <v>28.4</v>
      </c>
      <c r="N17" s="4">
        <f t="shared" si="10"/>
        <v>28.4</v>
      </c>
      <c r="O17" s="19">
        <f t="shared" si="5"/>
        <v>142</v>
      </c>
    </row>
    <row r="18" spans="1:15" x14ac:dyDescent="0.25">
      <c r="A18" s="15" t="s">
        <v>17</v>
      </c>
      <c r="B18" s="4">
        <v>270</v>
      </c>
      <c r="C18" s="4"/>
      <c r="D18" s="4"/>
      <c r="E18" s="4"/>
      <c r="F18" s="4"/>
      <c r="G18" s="4">
        <f t="shared" si="0"/>
        <v>270</v>
      </c>
      <c r="H18" s="4">
        <f>G18/5</f>
        <v>54</v>
      </c>
      <c r="I18" s="5"/>
      <c r="J18" s="4">
        <f t="shared" si="6"/>
        <v>54</v>
      </c>
      <c r="K18" s="4">
        <f>H18</f>
        <v>54</v>
      </c>
      <c r="L18" s="4">
        <f>H18</f>
        <v>54</v>
      </c>
      <c r="M18" s="4">
        <f t="shared" si="9"/>
        <v>54</v>
      </c>
      <c r="N18" s="4">
        <f t="shared" si="10"/>
        <v>54</v>
      </c>
      <c r="O18" s="19">
        <f t="shared" si="5"/>
        <v>270</v>
      </c>
    </row>
    <row r="19" spans="1:15" x14ac:dyDescent="0.25">
      <c r="A19" s="15"/>
      <c r="B19" s="4"/>
      <c r="C19" s="4"/>
      <c r="D19" s="4"/>
      <c r="E19" s="4"/>
      <c r="F19" s="4"/>
      <c r="G19" s="4">
        <f t="shared" si="0"/>
        <v>0</v>
      </c>
      <c r="H19" s="4">
        <f>G19/5</f>
        <v>0</v>
      </c>
      <c r="I19" s="5"/>
      <c r="J19" s="4">
        <f t="shared" si="6"/>
        <v>0</v>
      </c>
      <c r="K19" s="4">
        <f>H19</f>
        <v>0</v>
      </c>
      <c r="L19" s="4">
        <f>H19</f>
        <v>0</v>
      </c>
      <c r="M19" s="4">
        <f t="shared" si="9"/>
        <v>0</v>
      </c>
      <c r="N19" s="4">
        <f t="shared" si="10"/>
        <v>0</v>
      </c>
      <c r="O19" s="19">
        <f t="shared" si="5"/>
        <v>0</v>
      </c>
    </row>
    <row r="20" spans="1:15" x14ac:dyDescent="0.25">
      <c r="A20" s="15"/>
      <c r="B20" s="4"/>
      <c r="C20" s="4"/>
      <c r="D20" s="4"/>
      <c r="E20" s="4"/>
      <c r="F20" s="4"/>
      <c r="G20" s="4">
        <f t="shared" si="0"/>
        <v>0</v>
      </c>
      <c r="H20" s="4"/>
      <c r="I20" s="5"/>
      <c r="J20" s="4"/>
      <c r="K20" s="4"/>
      <c r="L20" s="4"/>
      <c r="M20" s="4"/>
      <c r="N20" s="4"/>
      <c r="O20" s="19"/>
    </row>
    <row r="21" spans="1:15" x14ac:dyDescent="0.25">
      <c r="A21" s="16" t="s">
        <v>5</v>
      </c>
      <c r="B21" s="6">
        <f>SUM(B4:B20)</f>
        <v>1041</v>
      </c>
      <c r="C21" s="6">
        <f t="shared" ref="C21:O21" si="11">SUM(C4:C20)</f>
        <v>1642</v>
      </c>
      <c r="D21" s="6">
        <f t="shared" si="11"/>
        <v>173</v>
      </c>
      <c r="E21" s="6">
        <f t="shared" si="11"/>
        <v>825.5</v>
      </c>
      <c r="F21" s="6">
        <f t="shared" si="11"/>
        <v>0</v>
      </c>
      <c r="G21" s="6">
        <f t="shared" si="0"/>
        <v>3681.5</v>
      </c>
      <c r="H21" s="6">
        <f>G21/5</f>
        <v>736.3</v>
      </c>
      <c r="I21" s="5"/>
      <c r="J21" s="6">
        <f t="shared" si="11"/>
        <v>775.89411764705881</v>
      </c>
      <c r="K21" s="6">
        <f t="shared" si="11"/>
        <v>721.57058823529417</v>
      </c>
      <c r="L21" s="6">
        <f t="shared" si="11"/>
        <v>687.07058823529417</v>
      </c>
      <c r="M21" s="6">
        <f t="shared" si="11"/>
        <v>775.89411764705881</v>
      </c>
      <c r="N21" s="6">
        <f t="shared" si="11"/>
        <v>721.07058823529417</v>
      </c>
      <c r="O21" s="20">
        <f t="shared" si="11"/>
        <v>3681.5</v>
      </c>
    </row>
    <row r="22" spans="1:15" x14ac:dyDescent="0.25">
      <c r="A22" s="25" t="s">
        <v>37</v>
      </c>
      <c r="B22" s="26">
        <f>J21-B21</f>
        <v>-265.10588235294119</v>
      </c>
      <c r="C22" s="26">
        <f>K21-C21</f>
        <v>-920.42941176470583</v>
      </c>
      <c r="D22" s="26">
        <f>M21-D21</f>
        <v>602.89411764705881</v>
      </c>
      <c r="E22" s="26">
        <f>L21-E21</f>
        <v>-138.42941176470583</v>
      </c>
      <c r="F22" s="26">
        <f>N21-F21</f>
        <v>721.07058823529417</v>
      </c>
      <c r="G22" s="26">
        <f>SUM(B22:F22)</f>
        <v>0</v>
      </c>
      <c r="H22" s="26">
        <f>G22/5</f>
        <v>0</v>
      </c>
      <c r="I22" s="26"/>
      <c r="J22" s="26"/>
      <c r="K22" s="26"/>
      <c r="L22" s="26"/>
      <c r="M22" s="26"/>
      <c r="N22" s="26"/>
      <c r="O22" s="2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Hitachi Data 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2016-06-19T15:38:48Z</dcterms:created>
  <dcterms:modified xsi:type="dcterms:W3CDTF">2016-06-20T12:35:28Z</dcterms:modified>
</cp:coreProperties>
</file>